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'ごみ処理概要'!$2:$24</definedName>
    <definedName name="_xlnm.Print_Area" localSheetId="3">'ごみ処理量内訳'!$2:$24</definedName>
    <definedName name="_xlnm.Print_Area" localSheetId="1">'ごみ搬入量内訳'!$2:$24</definedName>
    <definedName name="_xlnm.Print_Area" localSheetId="6">'災害廃棄物搬入量'!$2:$24</definedName>
    <definedName name="_xlnm.Print_Area" localSheetId="2">'施設区分別搬入量内訳'!$2:$24</definedName>
    <definedName name="_xlnm.Print_Area" localSheetId="5">'施設資源化量内訳'!$2:$24</definedName>
    <definedName name="_xlnm.Print_Area" localSheetId="4">'資源化量内訳'!$2:$24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<sst xmlns="http://schemas.openxmlformats.org/spreadsheetml/2006/main" count="3742" uniqueCount="767">
  <si>
    <t>(21,03,06)</t>
  </si>
  <si>
    <t>(21,03,01)</t>
  </si>
  <si>
    <t>(21,03,04)</t>
  </si>
  <si>
    <t>-</t>
  </si>
  <si>
    <t>（中間処理後保管量</t>
  </si>
  <si>
    <t>(21,03,05)</t>
  </si>
  <si>
    <t>(21,06,05)</t>
  </si>
  <si>
    <t>(20,20,01)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</si>
  <si>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</si>
  <si>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</si>
  <si>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</si>
  <si>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</si>
  <si>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</si>
  <si>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</si>
  <si>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</si>
  <si>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</si>
  <si>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</si>
  <si>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</si>
  <si>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</si>
  <si>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</si>
  <si>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</si>
  <si>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</si>
  <si>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</si>
  <si>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</si>
  <si>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</si>
  <si>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</si>
  <si>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</si>
  <si>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</si>
  <si>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</si>
  <si>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</si>
  <si>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</si>
  <si>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</si>
  <si>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</si>
  <si>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</si>
  <si>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</si>
  <si>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</si>
  <si>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</si>
  <si>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</si>
  <si>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</si>
  <si>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</si>
  <si>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</si>
  <si>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</si>
  <si>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</si>
  <si>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</si>
  <si>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</si>
  <si>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</si>
  <si>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</si>
  <si>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</si>
  <si>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</si>
  <si>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</si>
  <si>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</si>
  <si>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</si>
  <si>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香川県</t>
  </si>
  <si>
    <t>37000</t>
  </si>
  <si>
    <t>37201</t>
  </si>
  <si>
    <t>高松市</t>
  </si>
  <si>
    <t>37202</t>
  </si>
  <si>
    <t>丸亀市</t>
  </si>
  <si>
    <t>香川県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</si>
  <si>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</si>
  <si>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</si>
  <si>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</si>
  <si>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</si>
  <si>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</si>
  <si>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</si>
  <si>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</si>
  <si>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</si>
  <si>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香川県</t>
  </si>
  <si>
    <t>37207</t>
  </si>
  <si>
    <t>東かがわ市</t>
  </si>
  <si>
    <t>37208</t>
  </si>
  <si>
    <t>三豊市</t>
  </si>
  <si>
    <t>香川県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</si>
  <si>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</si>
  <si>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</si>
  <si>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</si>
  <si>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</si>
  <si>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</si>
  <si>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</si>
  <si>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</si>
  <si>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</si>
  <si>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</si>
  <si>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</si>
  <si>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</si>
  <si>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</si>
  <si>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</si>
  <si>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</si>
  <si>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</si>
  <si>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</si>
  <si>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</si>
  <si>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</si>
  <si>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ごみ搬入量の状況（平成26年度実績）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</si>
  <si>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</si>
  <si>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</si>
  <si>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</si>
  <si>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</si>
  <si>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</si>
  <si>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</si>
  <si>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</si>
  <si>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</si>
  <si>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</si>
  <si>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</si>
  <si>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</si>
  <si>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</si>
  <si>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</si>
  <si>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</si>
  <si>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</si>
  <si>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</si>
  <si>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</si>
  <si>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</si>
  <si>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</si>
  <si>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</si>
  <si>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</si>
  <si>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</si>
  <si>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</si>
  <si>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</si>
  <si>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</si>
  <si>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</si>
  <si>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</si>
  <si>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</si>
  <si>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</si>
  <si>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</si>
  <si>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香川県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</si>
  <si>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</si>
  <si>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</si>
  <si>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</si>
  <si>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</si>
  <si>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</si>
  <si>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</si>
  <si>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</si>
  <si>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</si>
  <si>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</si>
  <si>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</si>
  <si>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香川県</t>
  </si>
  <si>
    <t>37208</t>
  </si>
  <si>
    <t>三豊市</t>
  </si>
  <si>
    <t>香川県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</si>
  <si>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</si>
  <si>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</si>
  <si>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</si>
  <si>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</si>
  <si>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</si>
  <si>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</si>
  <si>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</si>
  <si>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</si>
  <si>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</si>
  <si>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</si>
  <si>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37403</t>
  </si>
  <si>
    <t>琴平町</t>
  </si>
  <si>
    <t>37404</t>
  </si>
  <si>
    <t>多度津町</t>
  </si>
  <si>
    <t>37406</t>
  </si>
  <si>
    <t>まんのう町</t>
  </si>
  <si>
    <t>処理施設別ごみ搬入量の状況（平成26年度実績）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</si>
  <si>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</si>
  <si>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</si>
  <si>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</si>
  <si>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</si>
  <si>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</si>
  <si>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</si>
  <si>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</si>
  <si>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</si>
  <si>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</si>
  <si>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</si>
  <si>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</si>
  <si>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</si>
  <si>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</si>
  <si>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</si>
  <si>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</si>
  <si>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</si>
  <si>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</si>
  <si>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</si>
  <si>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37203</t>
  </si>
  <si>
    <t>坂出市</t>
  </si>
  <si>
    <t>37204</t>
  </si>
  <si>
    <t>37205</t>
  </si>
  <si>
    <t>観音寺市</t>
  </si>
  <si>
    <t>37206</t>
  </si>
  <si>
    <t>さぬき市</t>
  </si>
  <si>
    <t>37207</t>
  </si>
  <si>
    <t>東かがわ市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</si>
  <si>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</si>
  <si>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</si>
  <si>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</si>
  <si>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</si>
  <si>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</si>
  <si>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</si>
  <si>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</si>
  <si>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</si>
  <si>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</si>
  <si>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</si>
  <si>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</si>
  <si>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</si>
  <si>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</si>
  <si>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</si>
  <si>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</si>
  <si>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</si>
  <si>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</si>
  <si>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</si>
  <si>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</si>
  <si>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</si>
  <si>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</si>
  <si>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</si>
  <si>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</si>
  <si>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</si>
  <si>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</si>
  <si>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</si>
  <si>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</si>
  <si>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</si>
  <si>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</si>
  <si>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香川県</t>
  </si>
  <si>
    <t>37202</t>
  </si>
  <si>
    <t>丸亀市</t>
  </si>
  <si>
    <t>37203</t>
  </si>
  <si>
    <t>坂出市</t>
  </si>
  <si>
    <t>37204</t>
  </si>
  <si>
    <t>善通寺市</t>
  </si>
  <si>
    <t>香川県</t>
  </si>
  <si>
    <t>37205</t>
  </si>
  <si>
    <t>観音寺市</t>
  </si>
  <si>
    <t>37206</t>
  </si>
  <si>
    <t>さぬき市</t>
  </si>
  <si>
    <t>37207</t>
  </si>
  <si>
    <t>東かがわ市</t>
  </si>
  <si>
    <t>香川県</t>
  </si>
  <si>
    <t>37208</t>
  </si>
  <si>
    <t>三豊市</t>
  </si>
  <si>
    <t>37322</t>
  </si>
  <si>
    <t>土庄町</t>
  </si>
  <si>
    <t>香川県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</si>
  <si>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</si>
  <si>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</si>
  <si>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</si>
  <si>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</si>
  <si>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</si>
  <si>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</si>
  <si>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</si>
  <si>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</si>
  <si>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</si>
  <si>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</si>
  <si>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</si>
  <si>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</si>
  <si>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</si>
  <si>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</si>
  <si>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</si>
  <si>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</si>
  <si>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</si>
  <si>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</si>
  <si>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</si>
  <si>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</si>
  <si>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</si>
  <si>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</si>
  <si>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</si>
  <si>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</si>
  <si>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</si>
  <si>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</si>
  <si>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</si>
  <si>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</si>
  <si>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</si>
  <si>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</si>
  <si>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</si>
  <si>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</si>
  <si>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</si>
  <si>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</si>
  <si>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</si>
  <si>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</si>
  <si>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</si>
  <si>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</si>
  <si>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</si>
  <si>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</si>
  <si>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</si>
  <si>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</si>
  <si>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</si>
  <si>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</si>
  <si>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</si>
  <si>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-</t>
  </si>
  <si>
    <t>-</t>
  </si>
  <si>
    <t>-</t>
  </si>
  <si>
    <t>有る</t>
  </si>
  <si>
    <t>香川県</t>
  </si>
  <si>
    <t>37202</t>
  </si>
  <si>
    <t>丸亀市</t>
  </si>
  <si>
    <t>有る</t>
  </si>
  <si>
    <t>-</t>
  </si>
  <si>
    <t>有る</t>
  </si>
  <si>
    <t>37206</t>
  </si>
  <si>
    <t>さぬき市</t>
  </si>
  <si>
    <t>無い</t>
  </si>
  <si>
    <t>37207</t>
  </si>
  <si>
    <t>東かがわ市</t>
  </si>
  <si>
    <t>37208</t>
  </si>
  <si>
    <t>三豊市</t>
  </si>
  <si>
    <t>37322</t>
  </si>
  <si>
    <t>土庄町</t>
  </si>
  <si>
    <t>有る</t>
  </si>
  <si>
    <t>中間処理後の再生利用量の状況（平成26年度実績）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</si>
  <si>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</si>
  <si>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</si>
  <si>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</si>
  <si>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</si>
  <si>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</si>
  <si>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</si>
  <si>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</si>
  <si>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</si>
  <si>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</si>
  <si>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</si>
  <si>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</si>
  <si>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</si>
  <si>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</si>
  <si>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</si>
  <si>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</si>
  <si>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</si>
  <si>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</si>
  <si>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</si>
  <si>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</si>
  <si>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</si>
  <si>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</si>
  <si>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</si>
  <si>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</si>
  <si>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</si>
  <si>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</si>
  <si>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</si>
  <si>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</si>
  <si>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</si>
  <si>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</si>
  <si>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</si>
  <si>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</si>
  <si>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</si>
  <si>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</si>
  <si>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</si>
  <si>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</si>
  <si>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</si>
  <si>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</si>
  <si>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</si>
  <si>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</si>
  <si>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</si>
  <si>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香川県</t>
  </si>
  <si>
    <t>37202</t>
  </si>
  <si>
    <t>丸亀市</t>
  </si>
  <si>
    <t>香川県</t>
  </si>
  <si>
    <t>37203</t>
  </si>
  <si>
    <t>坂出市</t>
  </si>
  <si>
    <t>香川県</t>
  </si>
  <si>
    <t>37204</t>
  </si>
  <si>
    <t>善通寺市</t>
  </si>
  <si>
    <t>香川県</t>
  </si>
  <si>
    <t>37205</t>
  </si>
  <si>
    <t>観音寺市</t>
  </si>
  <si>
    <t>37207</t>
  </si>
  <si>
    <t>東かがわ市</t>
  </si>
  <si>
    <t>37208</t>
  </si>
  <si>
    <t>三豊市</t>
  </si>
  <si>
    <t>37322</t>
  </si>
  <si>
    <t>土庄町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</si>
  <si>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</si>
  <si>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</si>
  <si>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</si>
  <si>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</si>
  <si>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</si>
  <si>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</si>
  <si>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</si>
  <si>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</si>
  <si>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</si>
  <si>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</si>
  <si>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</si>
  <si>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</si>
  <si>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</si>
  <si>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</si>
  <si>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</si>
  <si>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</si>
  <si>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</si>
  <si>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</si>
  <si>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</si>
  <si>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</si>
  <si>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</si>
  <si>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</si>
  <si>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</si>
  <si>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</si>
  <si>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</si>
  <si>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</si>
  <si>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</si>
  <si>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</si>
  <si>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</si>
  <si>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</si>
  <si>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自家処理人口</t>
  </si>
  <si>
    <t>ごみ処理概要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</si>
  <si>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</si>
  <si>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</si>
  <si>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</si>
  <si>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</si>
  <si>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</si>
  <si>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</si>
  <si>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</si>
  <si>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</si>
  <si>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</si>
  <si>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</si>
  <si>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</si>
  <si>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</si>
  <si>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混合ごみ</t>
  </si>
  <si>
    <t>ごみ搬入量内訳</t>
  </si>
  <si>
    <t>04</t>
  </si>
  <si>
    <t>宮城県</t>
  </si>
  <si>
    <t>ごみ飼料化施設</t>
  </si>
  <si>
    <t>可燃ごみ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</si>
  <si>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</si>
  <si>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</si>
  <si>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</si>
  <si>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</si>
  <si>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</si>
  <si>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</si>
  <si>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</si>
  <si>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</si>
  <si>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</si>
  <si>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</si>
  <si>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</si>
  <si>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</si>
  <si>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</si>
  <si>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</si>
  <si>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資源ごみ</t>
  </si>
  <si>
    <t>R</t>
  </si>
  <si>
    <t>07</t>
  </si>
  <si>
    <t>福島県</t>
  </si>
  <si>
    <t>可燃ごみ</t>
  </si>
  <si>
    <t>その他の資源化等を行う施設</t>
  </si>
  <si>
    <t>その他</t>
  </si>
  <si>
    <t>V</t>
  </si>
  <si>
    <t>08</t>
  </si>
  <si>
    <t>茨城県</t>
  </si>
  <si>
    <t>不燃ごみ</t>
  </si>
  <si>
    <t>その他施設</t>
  </si>
  <si>
    <t>粗大ごみ</t>
  </si>
  <si>
    <t>Z</t>
  </si>
  <si>
    <t>09</t>
  </si>
  <si>
    <t>栃木県</t>
  </si>
  <si>
    <t>資源ごみ</t>
  </si>
  <si>
    <t>小計</t>
  </si>
  <si>
    <t>直接搬入ごみ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</si>
  <si>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</si>
  <si>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</si>
  <si>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</si>
  <si>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</si>
  <si>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</si>
  <si>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</si>
  <si>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</si>
  <si>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11</t>
  </si>
  <si>
    <t>埼玉県</t>
  </si>
  <si>
    <t>粗大ごみ</t>
  </si>
  <si>
    <t>ごみ堆肥化施設</t>
  </si>
  <si>
    <t>生活系ごみ_収集_収集（混合ごみ）</t>
  </si>
  <si>
    <t>BZ</t>
  </si>
  <si>
    <t>12</t>
  </si>
  <si>
    <t>千葉県</t>
  </si>
  <si>
    <t>小計</t>
  </si>
  <si>
    <t>ごみ飼料化施設</t>
  </si>
  <si>
    <t>生活系ごみ_収集（可燃ごみ）</t>
  </si>
  <si>
    <t>CA</t>
  </si>
  <si>
    <t>13</t>
  </si>
  <si>
    <t>東京都</t>
  </si>
  <si>
    <t>直接搬入ごみ</t>
  </si>
  <si>
    <t>混合ごみ</t>
  </si>
  <si>
    <t>メタン化施設</t>
  </si>
  <si>
    <t>生活系ごみ_収集（不燃ごみ）</t>
  </si>
  <si>
    <t>CB</t>
  </si>
  <si>
    <t>14</t>
  </si>
  <si>
    <t>神奈川県</t>
  </si>
  <si>
    <t>可燃ごみ</t>
  </si>
  <si>
    <t>生活系ごみ_収集（資源ごみ）</t>
  </si>
  <si>
    <t>CC</t>
  </si>
  <si>
    <t>15</t>
  </si>
  <si>
    <t>新潟県</t>
  </si>
  <si>
    <t>生活系ごみ_収集（その他ごみ）</t>
  </si>
  <si>
    <t>CD</t>
  </si>
  <si>
    <t>16</t>
  </si>
  <si>
    <t>富山県</t>
  </si>
  <si>
    <t>生活系ごみ_収集（粗大ごみ）</t>
  </si>
  <si>
    <t>CE</t>
  </si>
  <si>
    <t>17</t>
  </si>
  <si>
    <t>石川県</t>
  </si>
  <si>
    <t>生活系ごみ_直搬_直搬（混合ごみ）</t>
  </si>
  <si>
    <t>CG</t>
  </si>
  <si>
    <t>18</t>
  </si>
  <si>
    <t>福井県</t>
  </si>
  <si>
    <t>粗大ごみ</t>
  </si>
  <si>
    <t>小計（直接焼却+中間処理）</t>
  </si>
  <si>
    <t>生活系ごみ_直搬（可燃ごみ）</t>
  </si>
  <si>
    <t>CH</t>
  </si>
  <si>
    <t>19</t>
  </si>
  <si>
    <t>山梨県</t>
  </si>
  <si>
    <t>小計</t>
  </si>
  <si>
    <t>直接資源化量</t>
  </si>
  <si>
    <t>－</t>
  </si>
  <si>
    <t>生活系ごみ_直搬（不燃ごみ）</t>
  </si>
  <si>
    <t>ごみ搬入量内訳</t>
  </si>
  <si>
    <t>CI</t>
  </si>
  <si>
    <t>20</t>
  </si>
  <si>
    <t>長野県</t>
  </si>
  <si>
    <t>合計</t>
  </si>
  <si>
    <t>直接最終処分量</t>
  </si>
  <si>
    <t>生活系ごみ_直搬（資源ごみ）</t>
  </si>
  <si>
    <t>CJ</t>
  </si>
  <si>
    <t>21</t>
  </si>
  <si>
    <t>岐阜県</t>
  </si>
  <si>
    <t>生活系ごみ_直搬（その他ごみ）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</si>
  <si>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</si>
  <si>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</si>
  <si>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</si>
  <si>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</si>
  <si>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</si>
  <si>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CL</t>
  </si>
  <si>
    <t>23</t>
  </si>
  <si>
    <t>愛知県</t>
  </si>
  <si>
    <t>生活系ごみ搬入量</t>
  </si>
  <si>
    <t>施設資源化量</t>
  </si>
  <si>
    <t>集団回収量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</si>
  <si>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</si>
  <si>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</si>
  <si>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</si>
  <si>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</si>
  <si>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</si>
  <si>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</si>
  <si>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</si>
  <si>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</si>
  <si>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</si>
  <si>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</si>
  <si>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</si>
  <si>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</si>
  <si>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</si>
  <si>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</si>
  <si>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</si>
  <si>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</si>
  <si>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</si>
  <si>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</si>
  <si>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</si>
  <si>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</si>
  <si>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</si>
  <si>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</si>
  <si>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</si>
  <si>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</si>
  <si>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</si>
  <si>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</si>
  <si>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</si>
  <si>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</si>
  <si>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</si>
  <si>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</si>
  <si>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</si>
  <si>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</si>
  <si>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</si>
  <si>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</si>
  <si>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</si>
  <si>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</si>
  <si>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</si>
  <si>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</si>
  <si>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</si>
  <si>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</si>
  <si>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</si>
  <si>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</si>
  <si>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</si>
  <si>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</si>
  <si>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</si>
  <si>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</si>
  <si>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</si>
  <si>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</si>
  <si>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</si>
  <si>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</si>
  <si>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</si>
  <si>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</si>
  <si>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</si>
  <si>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</si>
  <si>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</si>
  <si>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</si>
  <si>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事業系ごみ_直搬（粗大ごみ）</t>
  </si>
  <si>
    <t>DG</t>
  </si>
  <si>
    <t>35</t>
  </si>
  <si>
    <t>山口県</t>
  </si>
  <si>
    <t>飼料</t>
  </si>
  <si>
    <t>36</t>
  </si>
  <si>
    <t>徳島県</t>
  </si>
  <si>
    <t>溶融スラグ</t>
  </si>
  <si>
    <t>直接焼却</t>
  </si>
  <si>
    <t>ごみ処理量内訳</t>
  </si>
  <si>
    <t>E</t>
  </si>
  <si>
    <t>37</t>
  </si>
  <si>
    <t>固形燃料</t>
  </si>
  <si>
    <t>残渣焼却</t>
  </si>
  <si>
    <t>S</t>
  </si>
  <si>
    <t>38</t>
  </si>
  <si>
    <t>愛媛県</t>
  </si>
  <si>
    <t>燃料</t>
  </si>
  <si>
    <t>T</t>
  </si>
  <si>
    <t>39</t>
  </si>
  <si>
    <t>高知県</t>
  </si>
  <si>
    <t>ｾﾒﾝﾄ原料化</t>
  </si>
  <si>
    <t>ごみ飼料化施設</t>
  </si>
  <si>
    <t>U</t>
  </si>
  <si>
    <t>40</t>
  </si>
  <si>
    <t>福岡県</t>
  </si>
  <si>
    <t>ｾﾒﾝﾄ工場直投</t>
  </si>
  <si>
    <t>41</t>
  </si>
  <si>
    <t>佐賀県</t>
  </si>
  <si>
    <t>山元還元</t>
  </si>
  <si>
    <t>W</t>
  </si>
  <si>
    <t>42</t>
  </si>
  <si>
    <t>長崎県</t>
  </si>
  <si>
    <t>廃食用油</t>
  </si>
  <si>
    <t>X</t>
  </si>
  <si>
    <t>43</t>
  </si>
  <si>
    <t>熊本県</t>
  </si>
  <si>
    <t>Y</t>
  </si>
  <si>
    <t>44</t>
  </si>
  <si>
    <t>大分県</t>
  </si>
  <si>
    <t>合計</t>
  </si>
  <si>
    <t>処理量</t>
  </si>
  <si>
    <t>45</t>
  </si>
  <si>
    <t>宮崎県</t>
  </si>
  <si>
    <t>H</t>
  </si>
  <si>
    <t>46</t>
  </si>
  <si>
    <t>鹿児島県</t>
  </si>
  <si>
    <t>I</t>
  </si>
  <si>
    <t>47</t>
  </si>
  <si>
    <t>沖縄県</t>
  </si>
  <si>
    <t>48</t>
  </si>
  <si>
    <t>全国</t>
  </si>
  <si>
    <t>K</t>
  </si>
  <si>
    <t>L</t>
  </si>
  <si>
    <t>M</t>
  </si>
  <si>
    <t>直接資源化量</t>
  </si>
  <si>
    <t>O</t>
  </si>
  <si>
    <t>直接最終処分量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</si>
  <si>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</si>
  <si>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</si>
  <si>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</si>
  <si>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</si>
  <si>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</si>
  <si>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</si>
  <si>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</si>
  <si>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</si>
  <si>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</si>
  <si>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</si>
  <si>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資源化量</t>
  </si>
  <si>
    <t>施設資源化量内訳</t>
  </si>
  <si>
    <t>AT</t>
  </si>
  <si>
    <t>BO</t>
  </si>
  <si>
    <t>CJ</t>
  </si>
  <si>
    <t>DZ</t>
  </si>
  <si>
    <t>EU</t>
  </si>
  <si>
    <t>直接資源化</t>
  </si>
  <si>
    <t>紙類(02、03を除く)</t>
  </si>
  <si>
    <t>資源化量内訳</t>
  </si>
  <si>
    <t>AA</t>
  </si>
  <si>
    <t>金属類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</si>
  <si>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</si>
  <si>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</si>
  <si>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</si>
  <si>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</si>
  <si>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</si>
  <si>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</si>
  <si>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</si>
  <si>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</si>
  <si>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</si>
  <si>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</si>
  <si>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</si>
  <si>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</si>
  <si>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</si>
  <si>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</si>
  <si>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</si>
  <si>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</si>
  <si>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</si>
  <si>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</si>
  <si>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</si>
  <si>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</si>
  <si>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</si>
  <si>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</si>
  <si>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</si>
  <si>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</si>
  <si>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</si>
  <si>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</si>
  <si>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</si>
  <si>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</si>
  <si>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</si>
  <si>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</si>
  <si>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</si>
  <si>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</si>
  <si>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</si>
  <si>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</si>
  <si>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</si>
  <si>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</si>
  <si>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</si>
  <si>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</si>
  <si>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</si>
  <si>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</si>
  <si>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CI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</si>
  <si>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</si>
  <si>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</si>
  <si>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</si>
  <si>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</si>
  <si>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</si>
  <si>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</si>
  <si>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</si>
  <si>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</si>
  <si>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</si>
  <si>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</si>
  <si>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</si>
  <si>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</si>
  <si>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その他の
施設</t>
  </si>
  <si>
    <t>AK</t>
  </si>
  <si>
    <t>合計 処理量（平成26年度実績） ごみ処理フローシート</t>
  </si>
  <si>
    <t>最終処分場</t>
  </si>
  <si>
    <t>(21,09,03)</t>
  </si>
  <si>
    <t>(21,09,01)</t>
  </si>
  <si>
    <t>直接焼却量</t>
  </si>
  <si>
    <t>焼却施設</t>
  </si>
  <si>
    <t>焼却残渣の埋立</t>
  </si>
  <si>
    <t>(21,01,05)</t>
  </si>
  <si>
    <t>収集ごみ＋直接搬入ごみ</t>
  </si>
  <si>
    <t>(21,01,02)</t>
  </si>
  <si>
    <t>(21,01,01)</t>
  </si>
  <si>
    <t>資源化量</t>
  </si>
  <si>
    <t>(21,01,06)</t>
  </si>
  <si>
    <t>混合ごみ</t>
  </si>
  <si>
    <t>処理残渣の焼却</t>
  </si>
  <si>
    <t>(21,01,04)</t>
  </si>
  <si>
    <t>処理残渣の埋立</t>
  </si>
  <si>
    <t>可燃ごみ</t>
  </si>
  <si>
    <t>粗大ごみ処理施設</t>
  </si>
  <si>
    <t>(21,02,04)</t>
  </si>
  <si>
    <t>(21,02,01)</t>
  </si>
  <si>
    <t>(21,02,05)</t>
  </si>
  <si>
    <t>不燃ごみ</t>
  </si>
  <si>
    <t>(21,02,06)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</si>
  <si>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</si>
  <si>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</si>
  <si>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</si>
  <si>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</si>
  <si>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</si>
  <si>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</si>
  <si>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(21,04,04)</t>
  </si>
  <si>
    <t>(21,04,01)</t>
  </si>
  <si>
    <t>(21,04,05)</t>
  </si>
  <si>
    <t>直接搬入ごみ</t>
  </si>
  <si>
    <t>(21,04,06)</t>
  </si>
  <si>
    <t>自家処理量</t>
  </si>
  <si>
    <t>ごみ飼料化施設</t>
  </si>
  <si>
    <t>(21,05,04)</t>
  </si>
  <si>
    <t>(21,05,01)</t>
  </si>
  <si>
    <t>(21,05,05)</t>
  </si>
  <si>
    <t>集団回収量</t>
  </si>
  <si>
    <t>(21,05,06)</t>
  </si>
  <si>
    <t>メタン化施設</t>
  </si>
  <si>
    <t>(21,06,04)</t>
  </si>
  <si>
    <t>(21,06,01)</t>
  </si>
  <si>
    <t>(21,06,06)</t>
  </si>
  <si>
    <t>ごみ燃料化施設</t>
  </si>
  <si>
    <t>(21,07,04)</t>
  </si>
  <si>
    <t>(21,07,01)</t>
  </si>
  <si>
    <t>(21,07,05)</t>
  </si>
  <si>
    <t>(21,07,06)</t>
  </si>
  <si>
    <t>その他施設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</si>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</sst>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71" xfId="0" applyNumberFormat="1" applyFont="1" applyFill="1" applyBorder="1" applyAlignment="1">
      <alignment vertical="center"/>
    </xf>
    <xf numFmtId="0" fontId="18" fillId="34" borderId="71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71" xfId="0" applyNumberFormat="1" applyFont="1" applyFill="1" applyBorder="1" applyAlignment="1">
      <alignment vertical="center"/>
    </xf>
    <xf numFmtId="49" fontId="18" fillId="0" borderId="71" xfId="0" applyNumberFormat="1" applyFont="1" applyFill="1" applyBorder="1" applyAlignment="1" quotePrefix="1">
      <alignment vertical="center"/>
    </xf>
    <xf numFmtId="0" fontId="18" fillId="0" borderId="0" xfId="0" applyNumberFormat="1" applyFont="1" applyAlignment="1">
      <alignment vertical="center"/>
    </xf>
    <xf numFmtId="0" fontId="18" fillId="0" borderId="71" xfId="0" applyNumberFormat="1" applyFont="1" applyBorder="1" applyAlignment="1">
      <alignment vertical="center"/>
    </xf>
    <xf numFmtId="49" fontId="18" fillId="0" borderId="7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71" xfId="0" applyNumberFormat="1" applyFont="1" applyFill="1" applyBorder="1" applyAlignment="1">
      <alignment vertical="center"/>
    </xf>
    <xf numFmtId="0" fontId="18" fillId="34" borderId="71" xfId="49" applyNumberFormat="1" applyFont="1" applyFill="1" applyBorder="1" applyAlignment="1">
      <alignment horizontal="right" vertical="center"/>
    </xf>
    <xf numFmtId="49" fontId="18" fillId="0" borderId="71" xfId="0" applyNumberFormat="1" applyFont="1" applyFill="1" applyBorder="1" applyAlignment="1">
      <alignment vertical="center"/>
    </xf>
    <xf numFmtId="0" fontId="18" fillId="0" borderId="71" xfId="49" applyNumberFormat="1" applyFont="1" applyFill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/>
    </xf>
    <xf numFmtId="0" fontId="17" fillId="35" borderId="38" xfId="62" applyNumberFormat="1" applyFont="1" applyFill="1" applyBorder="1" applyAlignment="1" quotePrefix="1">
      <alignment vertical="center"/>
      <protection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7" fillId="35" borderId="80" xfId="62" applyNumberFormat="1" applyFont="1" applyFill="1" applyBorder="1" applyAlignment="1">
      <alignment vertical="center"/>
      <protection/>
    </xf>
    <xf numFmtId="0" fontId="17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horizontal="center" vertical="center"/>
      <protection/>
    </xf>
    <xf numFmtId="0" fontId="16" fillId="35" borderId="80" xfId="62" applyNumberFormat="1" applyFont="1" applyFill="1" applyBorder="1" applyAlignment="1">
      <alignment horizontal="center" vertical="center" wrapText="1"/>
      <protection/>
    </xf>
    <xf numFmtId="0" fontId="16" fillId="35" borderId="80" xfId="62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5" xfId="62" applyNumberFormat="1" applyFont="1" applyFill="1" applyBorder="1" applyAlignment="1">
      <alignment vertical="center"/>
      <protection/>
    </xf>
    <xf numFmtId="3" fontId="18" fillId="34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 wrapText="1"/>
    </xf>
    <xf numFmtId="3" fontId="18" fillId="0" borderId="7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71" xfId="49" applyNumberFormat="1" applyFont="1" applyFill="1" applyBorder="1" applyAlignment="1">
      <alignment horizontal="right" vertical="center"/>
    </xf>
    <xf numFmtId="191" fontId="18" fillId="0" borderId="71" xfId="49" applyNumberFormat="1" applyFont="1" applyFill="1" applyBorder="1" applyAlignment="1">
      <alignment horizontal="right" vertical="center"/>
    </xf>
    <xf numFmtId="191" fontId="18" fillId="0" borderId="7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horizontal="center" vertical="center"/>
    </xf>
    <xf numFmtId="3" fontId="18" fillId="34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5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/>
    </xf>
    <xf numFmtId="0" fontId="17" fillId="35" borderId="31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6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 quotePrefix="1">
      <alignment vertical="top"/>
    </xf>
    <xf numFmtId="0" fontId="16" fillId="35" borderId="86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7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horizontal="center" vertical="center" wrapText="1"/>
    </xf>
    <xf numFmtId="0" fontId="16" fillId="35" borderId="80" xfId="0" applyNumberFormat="1" applyFont="1" applyFill="1" applyBorder="1" applyAlignment="1">
      <alignment horizontal="center" vertical="center"/>
    </xf>
    <xf numFmtId="0" fontId="16" fillId="35" borderId="80" xfId="0" applyNumberFormat="1" applyFont="1" applyFill="1" applyBorder="1" applyAlignment="1" quotePrefix="1">
      <alignment horizontal="center" vertical="center" wrapText="1"/>
    </xf>
    <xf numFmtId="0" fontId="16" fillId="35" borderId="86" xfId="0" applyNumberFormat="1" applyFont="1" applyFill="1" applyBorder="1" applyAlignment="1">
      <alignment horizontal="center" vertical="center" wrapText="1"/>
    </xf>
    <xf numFmtId="3" fontId="16" fillId="35" borderId="83" xfId="0" applyNumberFormat="1" applyFont="1" applyFill="1" applyBorder="1" applyAlignment="1">
      <alignment vertical="center"/>
    </xf>
    <xf numFmtId="3" fontId="18" fillId="34" borderId="71" xfId="49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1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 quotePrefix="1">
      <alignment vertical="center"/>
      <protection/>
    </xf>
    <xf numFmtId="0" fontId="17" fillId="35" borderId="32" xfId="62" applyNumberFormat="1" applyFont="1" applyFill="1" applyBorder="1" applyAlignment="1" quotePrefix="1">
      <alignment vertical="center"/>
      <protection/>
    </xf>
    <xf numFmtId="0" fontId="16" fillId="35" borderId="80" xfId="68" applyNumberFormat="1" applyFont="1" applyFill="1" applyBorder="1" applyAlignment="1" quotePrefix="1">
      <alignment horizontal="center" vertical="center" wrapText="1"/>
      <protection/>
    </xf>
    <xf numFmtId="0" fontId="16" fillId="35" borderId="80" xfId="68" applyNumberFormat="1" applyFont="1" applyFill="1" applyBorder="1" applyAlignment="1">
      <alignment horizontal="center" vertical="center" wrapText="1"/>
      <protection/>
    </xf>
    <xf numFmtId="0" fontId="16" fillId="35" borderId="85" xfId="63" applyNumberFormat="1" applyFont="1" applyFill="1" applyBorder="1" applyAlignment="1">
      <alignment vertical="center"/>
      <protection/>
    </xf>
    <xf numFmtId="0" fontId="17" fillId="35" borderId="85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3" xfId="63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 quotePrefix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horizontal="center" vertical="center"/>
      <protection/>
    </xf>
    <xf numFmtId="3" fontId="16" fillId="35" borderId="83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8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9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7" fillId="35" borderId="31" xfId="62" applyNumberFormat="1" applyFont="1" applyFill="1" applyBorder="1" applyAlignment="1" quotePrefix="1">
      <alignment vertical="top" wrapText="1"/>
      <protection/>
    </xf>
    <xf numFmtId="0" fontId="17" fillId="35" borderId="80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7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31" xfId="62" applyNumberFormat="1" applyFont="1" applyFill="1" applyBorder="1" applyAlignment="1" quotePrefix="1">
      <alignment vertical="top" wrapText="1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 quotePrefix="1">
      <alignment vertical="center" wrapText="1"/>
      <protection/>
    </xf>
    <xf numFmtId="0" fontId="16" fillId="35" borderId="83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6" fillId="35" borderId="83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5" xfId="0" applyNumberFormat="1" applyFont="1" applyFill="1" applyBorder="1" applyAlignment="1" quotePrefix="1">
      <alignment vertical="center" wrapText="1"/>
    </xf>
    <xf numFmtId="0" fontId="16" fillId="35" borderId="83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3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 quotePrefix="1">
      <alignment vertical="center" wrapText="1"/>
      <protection/>
    </xf>
    <xf numFmtId="0" fontId="16" fillId="35" borderId="31" xfId="63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3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80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88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7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7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7" width="11.69921875" style="223" customWidth="1"/>
    <col min="8" max="27" width="10.59765625" style="223" customWidth="1"/>
    <col min="28" max="28" width="10.59765625" style="227" customWidth="1"/>
    <col min="29" max="36" width="10.59765625" style="223" customWidth="1"/>
    <col min="37" max="38" width="15.5" style="227" customWidth="1"/>
    <col min="39" max="42" width="10.59765625" style="223" customWidth="1"/>
    <col min="43" max="16384" width="9" style="180" customWidth="1"/>
  </cols>
  <sheetData>
    <row r="1" spans="1:42" ht="17.25">
      <c r="A1" s="287" t="s">
        <v>8</v>
      </c>
      <c r="B1" s="178"/>
      <c r="C1" s="178"/>
      <c r="D1" s="179"/>
      <c r="E1" s="213"/>
      <c r="F1" s="213"/>
      <c r="G1" s="213"/>
      <c r="H1" s="179"/>
      <c r="I1" s="213"/>
      <c r="J1" s="179"/>
      <c r="K1" s="213"/>
      <c r="L1" s="179"/>
      <c r="M1" s="213"/>
      <c r="N1" s="179"/>
      <c r="O1" s="213"/>
      <c r="P1" s="179"/>
      <c r="Q1" s="213"/>
      <c r="R1" s="179"/>
      <c r="S1" s="213"/>
      <c r="T1" s="179"/>
      <c r="U1" s="213"/>
      <c r="V1" s="213"/>
      <c r="W1" s="213"/>
      <c r="X1" s="179"/>
      <c r="Y1" s="214"/>
      <c r="Z1" s="179"/>
      <c r="AA1" s="179"/>
      <c r="AB1" s="213"/>
      <c r="AC1" s="179"/>
      <c r="AD1" s="213"/>
      <c r="AE1" s="179"/>
      <c r="AF1" s="179"/>
      <c r="AG1" s="179"/>
      <c r="AH1" s="213"/>
      <c r="AI1" s="179"/>
      <c r="AJ1" s="179"/>
      <c r="AK1" s="213"/>
      <c r="AL1" s="213"/>
      <c r="AM1" s="179"/>
      <c r="AN1" s="213"/>
      <c r="AO1" s="179"/>
      <c r="AP1" s="213"/>
    </row>
    <row r="2" spans="1:42" s="181" customFormat="1" ht="25.5" customHeight="1">
      <c r="A2" s="322" t="s">
        <v>9</v>
      </c>
      <c r="B2" s="322" t="s">
        <v>10</v>
      </c>
      <c r="C2" s="325" t="s">
        <v>11</v>
      </c>
      <c r="D2" s="327" t="s">
        <v>12</v>
      </c>
      <c r="E2" s="328"/>
      <c r="F2" s="314"/>
      <c r="G2" s="317" t="s">
        <v>13</v>
      </c>
      <c r="H2" s="327" t="s">
        <v>14</v>
      </c>
      <c r="I2" s="328"/>
      <c r="J2" s="328"/>
      <c r="K2" s="343"/>
      <c r="L2" s="344" t="s">
        <v>15</v>
      </c>
      <c r="M2" s="345"/>
      <c r="N2" s="346"/>
      <c r="O2" s="331" t="s">
        <v>16</v>
      </c>
      <c r="P2" s="205" t="s">
        <v>17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320" t="s">
        <v>18</v>
      </c>
      <c r="AC2" s="327" t="s">
        <v>19</v>
      </c>
      <c r="AD2" s="328"/>
      <c r="AE2" s="328"/>
      <c r="AF2" s="328"/>
      <c r="AG2" s="328"/>
      <c r="AH2" s="328"/>
      <c r="AI2" s="328"/>
      <c r="AJ2" s="342"/>
      <c r="AK2" s="320" t="s">
        <v>20</v>
      </c>
      <c r="AL2" s="320" t="s">
        <v>21</v>
      </c>
      <c r="AM2" s="327" t="s">
        <v>22</v>
      </c>
      <c r="AN2" s="340"/>
      <c r="AO2" s="340"/>
      <c r="AP2" s="341"/>
    </row>
    <row r="3" spans="1:42" s="181" customFormat="1" ht="25.5" customHeight="1">
      <c r="A3" s="323"/>
      <c r="B3" s="323"/>
      <c r="C3" s="326"/>
      <c r="D3" s="316"/>
      <c r="E3" s="329" t="s">
        <v>23</v>
      </c>
      <c r="F3" s="331" t="s">
        <v>24</v>
      </c>
      <c r="G3" s="315"/>
      <c r="H3" s="329" t="s">
        <v>25</v>
      </c>
      <c r="I3" s="329" t="s">
        <v>26</v>
      </c>
      <c r="J3" s="331" t="s">
        <v>27</v>
      </c>
      <c r="K3" s="332" t="s">
        <v>28</v>
      </c>
      <c r="L3" s="333" t="s">
        <v>29</v>
      </c>
      <c r="M3" s="333" t="s">
        <v>30</v>
      </c>
      <c r="N3" s="333" t="s">
        <v>31</v>
      </c>
      <c r="O3" s="330"/>
      <c r="P3" s="329" t="s">
        <v>32</v>
      </c>
      <c r="Q3" s="329" t="s">
        <v>33</v>
      </c>
      <c r="R3" s="335" t="s">
        <v>34</v>
      </c>
      <c r="S3" s="336"/>
      <c r="T3" s="336"/>
      <c r="U3" s="336"/>
      <c r="V3" s="336"/>
      <c r="W3" s="336"/>
      <c r="X3" s="336"/>
      <c r="Y3" s="337"/>
      <c r="Z3" s="329" t="s">
        <v>35</v>
      </c>
      <c r="AA3" s="332" t="s">
        <v>28</v>
      </c>
      <c r="AB3" s="321"/>
      <c r="AC3" s="329" t="s">
        <v>36</v>
      </c>
      <c r="AD3" s="329" t="s">
        <v>37</v>
      </c>
      <c r="AE3" s="331" t="s">
        <v>38</v>
      </c>
      <c r="AF3" s="331" t="s">
        <v>39</v>
      </c>
      <c r="AG3" s="331" t="s">
        <v>40</v>
      </c>
      <c r="AH3" s="331" t="s">
        <v>41</v>
      </c>
      <c r="AI3" s="331" t="s">
        <v>42</v>
      </c>
      <c r="AJ3" s="332" t="s">
        <v>28</v>
      </c>
      <c r="AK3" s="321"/>
      <c r="AL3" s="321"/>
      <c r="AM3" s="329" t="s">
        <v>33</v>
      </c>
      <c r="AN3" s="329" t="s">
        <v>43</v>
      </c>
      <c r="AO3" s="329" t="s">
        <v>44</v>
      </c>
      <c r="AP3" s="332" t="s">
        <v>28</v>
      </c>
    </row>
    <row r="4" spans="1:42" s="181" customFormat="1" ht="36" customHeight="1">
      <c r="A4" s="323"/>
      <c r="B4" s="323"/>
      <c r="C4" s="326"/>
      <c r="D4" s="316"/>
      <c r="E4" s="330"/>
      <c r="F4" s="339"/>
      <c r="G4" s="313"/>
      <c r="H4" s="330"/>
      <c r="I4" s="330"/>
      <c r="J4" s="330"/>
      <c r="K4" s="332"/>
      <c r="L4" s="332"/>
      <c r="M4" s="332"/>
      <c r="N4" s="332"/>
      <c r="O4" s="330"/>
      <c r="P4" s="334"/>
      <c r="Q4" s="334"/>
      <c r="R4" s="332" t="s">
        <v>28</v>
      </c>
      <c r="S4" s="329" t="s">
        <v>37</v>
      </c>
      <c r="T4" s="331" t="s">
        <v>45</v>
      </c>
      <c r="U4" s="331" t="s">
        <v>38</v>
      </c>
      <c r="V4" s="331" t="s">
        <v>39</v>
      </c>
      <c r="W4" s="331" t="s">
        <v>40</v>
      </c>
      <c r="X4" s="331" t="s">
        <v>46</v>
      </c>
      <c r="Y4" s="329" t="s">
        <v>47</v>
      </c>
      <c r="Z4" s="338"/>
      <c r="AA4" s="332"/>
      <c r="AB4" s="321"/>
      <c r="AC4" s="334"/>
      <c r="AD4" s="334"/>
      <c r="AE4" s="334"/>
      <c r="AF4" s="339"/>
      <c r="AG4" s="339"/>
      <c r="AH4" s="334"/>
      <c r="AI4" s="334"/>
      <c r="AJ4" s="332"/>
      <c r="AK4" s="321"/>
      <c r="AL4" s="321"/>
      <c r="AM4" s="334"/>
      <c r="AN4" s="334"/>
      <c r="AO4" s="334"/>
      <c r="AP4" s="332"/>
    </row>
    <row r="5" spans="1:42" s="182" customFormat="1" ht="69" customHeight="1">
      <c r="A5" s="323"/>
      <c r="B5" s="323"/>
      <c r="C5" s="326"/>
      <c r="D5" s="208"/>
      <c r="E5" s="209"/>
      <c r="F5" s="209"/>
      <c r="G5" s="209"/>
      <c r="H5" s="209"/>
      <c r="I5" s="209"/>
      <c r="J5" s="209"/>
      <c r="K5" s="208"/>
      <c r="L5" s="332"/>
      <c r="M5" s="332"/>
      <c r="N5" s="332"/>
      <c r="O5" s="209"/>
      <c r="P5" s="209"/>
      <c r="Q5" s="209"/>
      <c r="R5" s="332"/>
      <c r="S5" s="339"/>
      <c r="T5" s="330"/>
      <c r="U5" s="330"/>
      <c r="V5" s="330"/>
      <c r="W5" s="330"/>
      <c r="X5" s="330"/>
      <c r="Y5" s="339"/>
      <c r="Z5" s="208"/>
      <c r="AA5" s="208"/>
      <c r="AB5" s="321"/>
      <c r="AC5" s="209"/>
      <c r="AD5" s="209"/>
      <c r="AE5" s="209"/>
      <c r="AF5" s="209"/>
      <c r="AG5" s="209"/>
      <c r="AH5" s="209"/>
      <c r="AI5" s="209"/>
      <c r="AJ5" s="208"/>
      <c r="AK5" s="321"/>
      <c r="AL5" s="321"/>
      <c r="AM5" s="209"/>
      <c r="AN5" s="209"/>
      <c r="AO5" s="209"/>
      <c r="AP5" s="208"/>
    </row>
    <row r="6" spans="1:42" s="183" customFormat="1" ht="13.5">
      <c r="A6" s="323"/>
      <c r="B6" s="324"/>
      <c r="C6" s="326"/>
      <c r="D6" s="210" t="s">
        <v>48</v>
      </c>
      <c r="E6" s="210" t="s">
        <v>48</v>
      </c>
      <c r="F6" s="210" t="s">
        <v>48</v>
      </c>
      <c r="G6" s="210" t="s">
        <v>48</v>
      </c>
      <c r="H6" s="211" t="s">
        <v>49</v>
      </c>
      <c r="I6" s="211" t="s">
        <v>49</v>
      </c>
      <c r="J6" s="211" t="s">
        <v>49</v>
      </c>
      <c r="K6" s="211" t="s">
        <v>49</v>
      </c>
      <c r="L6" s="212" t="s">
        <v>50</v>
      </c>
      <c r="M6" s="212" t="s">
        <v>50</v>
      </c>
      <c r="N6" s="212" t="s">
        <v>50</v>
      </c>
      <c r="O6" s="211" t="s">
        <v>49</v>
      </c>
      <c r="P6" s="211" t="s">
        <v>49</v>
      </c>
      <c r="Q6" s="211" t="s">
        <v>49</v>
      </c>
      <c r="R6" s="211" t="s">
        <v>49</v>
      </c>
      <c r="S6" s="211" t="s">
        <v>49</v>
      </c>
      <c r="T6" s="211" t="s">
        <v>49</v>
      </c>
      <c r="U6" s="211" t="s">
        <v>49</v>
      </c>
      <c r="V6" s="211" t="s">
        <v>49</v>
      </c>
      <c r="W6" s="211" t="s">
        <v>49</v>
      </c>
      <c r="X6" s="211" t="s">
        <v>49</v>
      </c>
      <c r="Y6" s="211" t="s">
        <v>49</v>
      </c>
      <c r="Z6" s="211" t="s">
        <v>49</v>
      </c>
      <c r="AA6" s="211" t="s">
        <v>49</v>
      </c>
      <c r="AB6" s="211" t="s">
        <v>51</v>
      </c>
      <c r="AC6" s="211" t="s">
        <v>49</v>
      </c>
      <c r="AD6" s="211" t="s">
        <v>49</v>
      </c>
      <c r="AE6" s="211" t="s">
        <v>49</v>
      </c>
      <c r="AF6" s="211" t="s">
        <v>49</v>
      </c>
      <c r="AG6" s="211" t="s">
        <v>49</v>
      </c>
      <c r="AH6" s="211" t="s">
        <v>49</v>
      </c>
      <c r="AI6" s="211" t="s">
        <v>49</v>
      </c>
      <c r="AJ6" s="211" t="s">
        <v>49</v>
      </c>
      <c r="AK6" s="211" t="s">
        <v>51</v>
      </c>
      <c r="AL6" s="211" t="s">
        <v>51</v>
      </c>
      <c r="AM6" s="211" t="s">
        <v>49</v>
      </c>
      <c r="AN6" s="211" t="s">
        <v>49</v>
      </c>
      <c r="AO6" s="211" t="s">
        <v>49</v>
      </c>
      <c r="AP6" s="211" t="s">
        <v>49</v>
      </c>
    </row>
    <row r="7" spans="1:42" s="187" customFormat="1" ht="12" customHeight="1">
      <c r="A7" s="185" t="s">
        <v>52</v>
      </c>
      <c r="B7" s="200" t="s">
        <v>53</v>
      </c>
      <c r="C7" s="186" t="s">
        <v>28</v>
      </c>
      <c r="D7" s="219">
        <f>SUM(D8:D24)</f>
        <v>1006483</v>
      </c>
      <c r="E7" s="219">
        <f>SUM(E8:E24)</f>
        <v>1006448</v>
      </c>
      <c r="F7" s="219">
        <f>SUM(F8:F24)</f>
        <v>35</v>
      </c>
      <c r="G7" s="219">
        <f>SUM(G8:G24)</f>
        <v>8676</v>
      </c>
      <c r="H7" s="219">
        <f>SUM(H8:H24)</f>
        <v>312584</v>
      </c>
      <c r="I7" s="219">
        <f>SUM(I8:I24)</f>
        <v>11351</v>
      </c>
      <c r="J7" s="219">
        <f>SUM(J8:J24)</f>
        <v>4085</v>
      </c>
      <c r="K7" s="219">
        <f>SUM(K8:K24)</f>
        <v>328020</v>
      </c>
      <c r="L7" s="219">
        <f>IF(D7&lt;&gt;0,K7/D7/365*1000000,"-")</f>
        <v>892.8962848918951</v>
      </c>
      <c r="M7" s="219">
        <f>IF(D7&lt;&gt;0,('ごみ搬入量内訳'!BR7+'ごみ処理概要'!J7)/'ごみ処理概要'!D7/365*1000000,"-")</f>
        <v>626.0509010495914</v>
      </c>
      <c r="N7" s="219">
        <f>IF(D7&lt;&gt;0,'ごみ搬入量内訳'!CM7/'ごみ処理概要'!D7/365*1000000,"-")</f>
        <v>266.8453838423038</v>
      </c>
      <c r="O7" s="219">
        <f>SUM(O8:O24)</f>
        <v>7</v>
      </c>
      <c r="P7" s="219">
        <f>SUM(P8:P24)</f>
        <v>246372</v>
      </c>
      <c r="Q7" s="219">
        <f>SUM(Q8:Q24)</f>
        <v>8044</v>
      </c>
      <c r="R7" s="219">
        <f>SUM(R8:R24)</f>
        <v>55890</v>
      </c>
      <c r="S7" s="219">
        <f>SUM(S8:S24)</f>
        <v>11556</v>
      </c>
      <c r="T7" s="219">
        <f>SUM(T8:T24)</f>
        <v>42373</v>
      </c>
      <c r="U7" s="219">
        <f>SUM(U8:U24)</f>
        <v>0</v>
      </c>
      <c r="V7" s="219">
        <f>SUM(V8:V24)</f>
        <v>0</v>
      </c>
      <c r="W7" s="219">
        <f>SUM(W8:W24)</f>
        <v>0</v>
      </c>
      <c r="X7" s="219">
        <f>SUM(X8:X24)</f>
        <v>1948</v>
      </c>
      <c r="Y7" s="219">
        <f>SUM(Y8:Y24)</f>
        <v>13</v>
      </c>
      <c r="Z7" s="219">
        <f>SUM(Z8:Z24)</f>
        <v>13721</v>
      </c>
      <c r="AA7" s="219">
        <f>SUM(AA8:AA24)</f>
        <v>324027</v>
      </c>
      <c r="AB7" s="224">
        <f>IF(AA7&lt;&gt;0,(Z7+P7+R7)/AA7*100,"-")</f>
        <v>97.51749082638175</v>
      </c>
      <c r="AC7" s="219">
        <f>SUM(AC8:AC24)</f>
        <v>8694</v>
      </c>
      <c r="AD7" s="219">
        <f>SUM(AD8:AD24)</f>
        <v>1767</v>
      </c>
      <c r="AE7" s="219">
        <f>SUM(AE8:AE24)</f>
        <v>0</v>
      </c>
      <c r="AF7" s="219">
        <f>SUM(AF8:AF24)</f>
        <v>0</v>
      </c>
      <c r="AG7" s="219">
        <f>SUM(AG8:AG24)</f>
        <v>0</v>
      </c>
      <c r="AH7" s="219">
        <f>SUM(AH8:AH24)</f>
        <v>1848</v>
      </c>
      <c r="AI7" s="219">
        <f>SUM(AI8:AI24)</f>
        <v>33103</v>
      </c>
      <c r="AJ7" s="219">
        <f>SUM(AJ8:AJ24)</f>
        <v>45412</v>
      </c>
      <c r="AK7" s="224">
        <f>IF((AA7+J7)&lt;&gt;0,(Z7+AJ7+J7)/(AA7+J7)*100,"-")</f>
        <v>19.26720144340957</v>
      </c>
      <c r="AL7" s="224">
        <f>IF((AA7+J7)&lt;&gt;0,('資源化量内訳'!D7-'資源化量内訳'!R7-'資源化量内訳'!T7-'資源化量内訳'!V7-'資源化量内訳'!U7)/(AA7+J7)*100,"-")</f>
        <v>17.78843809430926</v>
      </c>
      <c r="AM7" s="219">
        <f>SUM(AM8:AM24)</f>
        <v>8044</v>
      </c>
      <c r="AN7" s="219">
        <f>SUM(AN8:AN24)</f>
        <v>21522</v>
      </c>
      <c r="AO7" s="219">
        <f>SUM(AO8:AO24)</f>
        <v>5443</v>
      </c>
      <c r="AP7" s="219">
        <f>SUM(AP8:AP24)</f>
        <v>35009</v>
      </c>
    </row>
    <row r="8" spans="1:42" s="190" customFormat="1" ht="12" customHeight="1">
      <c r="A8" s="188" t="s">
        <v>52</v>
      </c>
      <c r="B8" s="202" t="s">
        <v>54</v>
      </c>
      <c r="C8" s="188" t="s">
        <v>55</v>
      </c>
      <c r="D8" s="220">
        <f>+E8+F8</f>
        <v>429094</v>
      </c>
      <c r="E8" s="220">
        <v>429094</v>
      </c>
      <c r="F8" s="220">
        <v>0</v>
      </c>
      <c r="G8" s="220">
        <v>3357</v>
      </c>
      <c r="H8" s="220">
        <f>SUM('ごみ搬入量内訳'!E8,+'ごみ搬入量内訳'!AD8)</f>
        <v>145749</v>
      </c>
      <c r="I8" s="220">
        <f>'ごみ搬入量内訳'!BC8</f>
        <v>2544</v>
      </c>
      <c r="J8" s="220">
        <f>'資源化量内訳'!BO8</f>
        <v>0</v>
      </c>
      <c r="K8" s="220">
        <f>SUM(H8:J8)</f>
        <v>148293</v>
      </c>
      <c r="L8" s="220">
        <f>IF(D8&lt;&gt;0,K8/D8/365*1000000,"-")</f>
        <v>946.8372705766614</v>
      </c>
      <c r="M8" s="220">
        <f>IF(D8&lt;&gt;0,('ごみ搬入量内訳'!BR8+'ごみ処理概要'!J8)/'ごみ処理概要'!D8/365*1000000,"-")</f>
        <v>590.0294159130186</v>
      </c>
      <c r="N8" s="220">
        <f>IF(D8&lt;&gt;0,'ごみ搬入量内訳'!CM8/'ごみ処理概要'!D8/365*1000000,"-")</f>
        <v>356.80785466364273</v>
      </c>
      <c r="O8" s="221">
        <f>'ごみ搬入量内訳'!DH8</f>
        <v>0</v>
      </c>
      <c r="P8" s="221">
        <f>'ごみ処理量内訳'!E8</f>
        <v>107887</v>
      </c>
      <c r="Q8" s="221">
        <f>'ごみ処理量内訳'!N8</f>
        <v>21</v>
      </c>
      <c r="R8" s="220">
        <f>SUM(S8:Y8)</f>
        <v>40310</v>
      </c>
      <c r="S8" s="221">
        <f>'ごみ処理量内訳'!G8</f>
        <v>7121</v>
      </c>
      <c r="T8" s="221">
        <f>'ごみ処理量内訳'!L8</f>
        <v>33189</v>
      </c>
      <c r="U8" s="221">
        <f>'ごみ処理量内訳'!H8</f>
        <v>0</v>
      </c>
      <c r="V8" s="221">
        <f>'ごみ処理量内訳'!I8</f>
        <v>0</v>
      </c>
      <c r="W8" s="221">
        <f>'ごみ処理量内訳'!J8</f>
        <v>0</v>
      </c>
      <c r="X8" s="221">
        <f>'ごみ処理量内訳'!K8</f>
        <v>0</v>
      </c>
      <c r="Y8" s="221">
        <f>'ごみ処理量内訳'!M8</f>
        <v>0</v>
      </c>
      <c r="Z8" s="220">
        <f>'資源化量内訳'!Y8</f>
        <v>76</v>
      </c>
      <c r="AA8" s="220">
        <f>SUM(P8,Q8,R8,Z8)</f>
        <v>148294</v>
      </c>
      <c r="AB8" s="225">
        <f>IF(AA8&lt;&gt;0,(Z8+P8+R8)/AA8*100,"-")</f>
        <v>99.98583894156204</v>
      </c>
      <c r="AC8" s="220">
        <f>'施設資源化量内訳'!Y8</f>
        <v>3597</v>
      </c>
      <c r="AD8" s="220">
        <f>'施設資源化量内訳'!AT8</f>
        <v>786</v>
      </c>
      <c r="AE8" s="220">
        <f>'施設資源化量内訳'!BO8</f>
        <v>0</v>
      </c>
      <c r="AF8" s="220">
        <f>'施設資源化量内訳'!CJ8</f>
        <v>0</v>
      </c>
      <c r="AG8" s="220">
        <f>'施設資源化量内訳'!DE8</f>
        <v>0</v>
      </c>
      <c r="AH8" s="220">
        <f>'施設資源化量内訳'!DZ8</f>
        <v>0</v>
      </c>
      <c r="AI8" s="220">
        <f>'施設資源化量内訳'!EU8</f>
        <v>25892</v>
      </c>
      <c r="AJ8" s="220">
        <f>SUM(AC8:AI8)</f>
        <v>30275</v>
      </c>
      <c r="AK8" s="225">
        <f>IF((AA8+J8)&lt;&gt;0,(Z8+AJ8+J8)/(AA8+J8)*100,"-")</f>
        <v>20.466775459560065</v>
      </c>
      <c r="AL8" s="225">
        <f>IF((AA8+J8)&lt;&gt;0,('資源化量内訳'!D8-'資源化量内訳'!R8-'資源化量内訳'!T8-'資源化量内訳'!V8-'資源化量内訳'!U8)/(AA8+J8)*100,"-")</f>
        <v>19.194303208491238</v>
      </c>
      <c r="AM8" s="220">
        <f>'ごみ処理量内訳'!AA8</f>
        <v>21</v>
      </c>
      <c r="AN8" s="220">
        <f>'ごみ処理量内訳'!AB8</f>
        <v>10400</v>
      </c>
      <c r="AO8" s="220">
        <f>'ごみ処理量内訳'!AC8</f>
        <v>2815</v>
      </c>
      <c r="AP8" s="220">
        <f>SUM(AM8:AO8)</f>
        <v>13236</v>
      </c>
    </row>
    <row r="9" spans="1:42" s="190" customFormat="1" ht="12" customHeight="1">
      <c r="A9" s="188" t="s">
        <v>52</v>
      </c>
      <c r="B9" s="189" t="s">
        <v>56</v>
      </c>
      <c r="C9" s="188" t="s">
        <v>57</v>
      </c>
      <c r="D9" s="220">
        <f>+E9+F9</f>
        <v>113465</v>
      </c>
      <c r="E9" s="220">
        <v>113465</v>
      </c>
      <c r="F9" s="220">
        <v>0</v>
      </c>
      <c r="G9" s="220">
        <v>1409</v>
      </c>
      <c r="H9" s="220">
        <f>SUM('ごみ搬入量内訳'!E9,+'ごみ搬入量内訳'!AD9)</f>
        <v>34479</v>
      </c>
      <c r="I9" s="220">
        <f>'ごみ搬入量内訳'!BC9</f>
        <v>1572</v>
      </c>
      <c r="J9" s="220">
        <f>'資源化量内訳'!BO9</f>
        <v>0</v>
      </c>
      <c r="K9" s="220">
        <f>SUM(H9:J9)</f>
        <v>36051</v>
      </c>
      <c r="L9" s="220">
        <f>IF(D9&lt;&gt;0,K9/D9/365*1000000,"-")</f>
        <v>870.4874896549477</v>
      </c>
      <c r="M9" s="220">
        <f>IF(D9&lt;&gt;0,('ごみ搬入量内訳'!BR9+'ごみ処理概要'!J9)/'ごみ処理概要'!D9/365*1000000,"-")</f>
        <v>640.6417041281815</v>
      </c>
      <c r="N9" s="220">
        <f>IF(D9&lt;&gt;0,'ごみ搬入量内訳'!CM9/'ごみ処理概要'!D9/365*1000000,"-")</f>
        <v>229.84578552676615</v>
      </c>
      <c r="O9" s="221">
        <f>'ごみ搬入量内訳'!DH9</f>
        <v>0</v>
      </c>
      <c r="P9" s="221">
        <f>'ごみ処理量内訳'!E9</f>
        <v>29160</v>
      </c>
      <c r="Q9" s="221">
        <f>'ごみ処理量内訳'!N9</f>
        <v>0</v>
      </c>
      <c r="R9" s="220">
        <f>SUM(S9:Y9)</f>
        <v>3795</v>
      </c>
      <c r="S9" s="221">
        <f>'ごみ処理量内訳'!G9</f>
        <v>2232</v>
      </c>
      <c r="T9" s="221">
        <f>'ごみ処理量内訳'!L9</f>
        <v>1563</v>
      </c>
      <c r="U9" s="221">
        <f>'ごみ処理量内訳'!H9</f>
        <v>0</v>
      </c>
      <c r="V9" s="221">
        <f>'ごみ処理量内訳'!I9</f>
        <v>0</v>
      </c>
      <c r="W9" s="221">
        <f>'ごみ処理量内訳'!J9</f>
        <v>0</v>
      </c>
      <c r="X9" s="221">
        <f>'ごみ処理量内訳'!K9</f>
        <v>0</v>
      </c>
      <c r="Y9" s="221">
        <f>'ごみ処理量内訳'!M9</f>
        <v>0</v>
      </c>
      <c r="Z9" s="220">
        <f>'資源化量内訳'!Y9</f>
        <v>3096</v>
      </c>
      <c r="AA9" s="220">
        <f>SUM(P9,Q9,R9,Z9)</f>
        <v>36051</v>
      </c>
      <c r="AB9" s="225">
        <f>IF(AA9&lt;&gt;0,(Z9+P9+R9)/AA9*100,"-")</f>
        <v>100</v>
      </c>
      <c r="AC9" s="220">
        <f>'施設資源化量内訳'!Y9</f>
        <v>0</v>
      </c>
      <c r="AD9" s="220">
        <f>'施設資源化量内訳'!AT9</f>
        <v>269</v>
      </c>
      <c r="AE9" s="220">
        <f>'施設資源化量内訳'!BO9</f>
        <v>0</v>
      </c>
      <c r="AF9" s="220">
        <f>'施設資源化量内訳'!CJ9</f>
        <v>0</v>
      </c>
      <c r="AG9" s="220">
        <f>'施設資源化量内訳'!DE9</f>
        <v>0</v>
      </c>
      <c r="AH9" s="220">
        <f>'施設資源化量内訳'!DZ9</f>
        <v>0</v>
      </c>
      <c r="AI9" s="220">
        <f>'施設資源化量内訳'!EU9</f>
        <v>1543</v>
      </c>
      <c r="AJ9" s="220">
        <f>SUM(AC9:AI9)</f>
        <v>1812</v>
      </c>
      <c r="AK9" s="225">
        <f>IF((AA9+J9)&lt;&gt;0,(Z9+AJ9+J9)/(AA9+J9)*100,"-")</f>
        <v>13.614046767079971</v>
      </c>
      <c r="AL9" s="225">
        <f>IF((AA9+J9)&lt;&gt;0,('資源化量内訳'!D9-'資源化量内訳'!R9-'資源化量内訳'!T9-'資源化量内訳'!V9-'資源化量内訳'!U9)/(AA9+J9)*100,"-")</f>
        <v>13.614046767079971</v>
      </c>
      <c r="AM9" s="220">
        <f>'ごみ処理量内訳'!AA9</f>
        <v>0</v>
      </c>
      <c r="AN9" s="220">
        <f>'ごみ処理量内訳'!AB9</f>
        <v>3109</v>
      </c>
      <c r="AO9" s="220">
        <f>'ごみ処理量内訳'!AC9</f>
        <v>981</v>
      </c>
      <c r="AP9" s="220">
        <f>SUM(AM9:AO9)</f>
        <v>4090</v>
      </c>
    </row>
    <row r="10" spans="1:42" s="190" customFormat="1" ht="12" customHeight="1">
      <c r="A10" s="188" t="s">
        <v>58</v>
      </c>
      <c r="B10" s="189" t="s">
        <v>59</v>
      </c>
      <c r="C10" s="188" t="s">
        <v>60</v>
      </c>
      <c r="D10" s="220">
        <f>+E10+F10</f>
        <v>55430</v>
      </c>
      <c r="E10" s="220">
        <v>55430</v>
      </c>
      <c r="F10" s="220">
        <v>0</v>
      </c>
      <c r="G10" s="220">
        <v>452</v>
      </c>
      <c r="H10" s="220">
        <f>SUM('ごみ搬入量内訳'!E10,+'ごみ搬入量内訳'!AD10)</f>
        <v>18201</v>
      </c>
      <c r="I10" s="220">
        <f>'ごみ搬入量内訳'!BC10</f>
        <v>1593</v>
      </c>
      <c r="J10" s="220">
        <f>'資源化量内訳'!BO10</f>
        <v>385</v>
      </c>
      <c r="K10" s="220">
        <f>SUM(H10:J10)</f>
        <v>20179</v>
      </c>
      <c r="L10" s="220">
        <f>IF(D10&lt;&gt;0,K10/D10/365*1000000,"-")</f>
        <v>997.3828523696432</v>
      </c>
      <c r="M10" s="220">
        <f>IF(D10&lt;&gt;0,('ごみ搬入量内訳'!BR10+'ごみ処理概要'!J10)/'ごみ処理概要'!D10/365*1000000,"-")</f>
        <v>687.8723998428228</v>
      </c>
      <c r="N10" s="220">
        <f>IF(D10&lt;&gt;0,'ごみ搬入量内訳'!CM10/'ごみ処理概要'!D10/365*1000000,"-")</f>
        <v>309.5104525268202</v>
      </c>
      <c r="O10" s="221">
        <f>'ごみ搬入量内訳'!DH10</f>
        <v>0</v>
      </c>
      <c r="P10" s="221">
        <f>'ごみ処理量内訳'!E10</f>
        <v>16495</v>
      </c>
      <c r="Q10" s="221">
        <f>'ごみ処理量内訳'!N10</f>
        <v>108</v>
      </c>
      <c r="R10" s="220">
        <f>SUM(S10:Y10)</f>
        <v>2437</v>
      </c>
      <c r="S10" s="221">
        <f>'ごみ処理量内訳'!G10</f>
        <v>0</v>
      </c>
      <c r="T10" s="221">
        <f>'ごみ処理量内訳'!L10</f>
        <v>2437</v>
      </c>
      <c r="U10" s="221">
        <f>'ごみ処理量内訳'!H10</f>
        <v>0</v>
      </c>
      <c r="V10" s="221">
        <f>'ごみ処理量内訳'!I10</f>
        <v>0</v>
      </c>
      <c r="W10" s="221">
        <f>'ごみ処理量内訳'!J10</f>
        <v>0</v>
      </c>
      <c r="X10" s="221">
        <f>'ごみ処理量内訳'!K10</f>
        <v>0</v>
      </c>
      <c r="Y10" s="221">
        <f>'ごみ処理量内訳'!M10</f>
        <v>0</v>
      </c>
      <c r="Z10" s="220">
        <f>'資源化量内訳'!Y10</f>
        <v>1182</v>
      </c>
      <c r="AA10" s="220">
        <f>SUM(P10,Q10,R10,Z10)</f>
        <v>20222</v>
      </c>
      <c r="AB10" s="225">
        <f>IF(AA10&lt;&gt;0,(Z10+P10+R10)/AA10*100,"-")</f>
        <v>99.46592819701316</v>
      </c>
      <c r="AC10" s="220">
        <f>'施設資源化量内訳'!Y10</f>
        <v>0</v>
      </c>
      <c r="AD10" s="220">
        <f>'施設資源化量内訳'!AT10</f>
        <v>0</v>
      </c>
      <c r="AE10" s="220">
        <f>'施設資源化量内訳'!BO10</f>
        <v>0</v>
      </c>
      <c r="AF10" s="220">
        <f>'施設資源化量内訳'!CJ10</f>
        <v>0</v>
      </c>
      <c r="AG10" s="220">
        <f>'施設資源化量内訳'!DE10</f>
        <v>0</v>
      </c>
      <c r="AH10" s="220">
        <f>'施設資源化量内訳'!DZ10</f>
        <v>0</v>
      </c>
      <c r="AI10" s="220">
        <f>'施設資源化量内訳'!EU10</f>
        <v>855</v>
      </c>
      <c r="AJ10" s="220">
        <f>SUM(AC10:AI10)</f>
        <v>855</v>
      </c>
      <c r="AK10" s="225">
        <f>IF((AA10+J10)&lt;&gt;0,(Z10+AJ10+J10)/(AA10+J10)*100,"-")</f>
        <v>11.753287717765808</v>
      </c>
      <c r="AL10" s="225">
        <f>IF((AA10+J10)&lt;&gt;0,('資源化量内訳'!D10-'資源化量内訳'!R10-'資源化量内訳'!T10-'資源化量内訳'!V10-'資源化量内訳'!U10)/(AA10+J10)*100,"-")</f>
        <v>11.753287717765808</v>
      </c>
      <c r="AM10" s="220">
        <f>'ごみ処理量内訳'!AA10</f>
        <v>108</v>
      </c>
      <c r="AN10" s="220">
        <f>'ごみ処理量内訳'!AB10</f>
        <v>2203</v>
      </c>
      <c r="AO10" s="220">
        <f>'ごみ処理量内訳'!AC10</f>
        <v>394</v>
      </c>
      <c r="AP10" s="220">
        <f>SUM(AM10:AO10)</f>
        <v>2705</v>
      </c>
    </row>
    <row r="11" spans="1:42" s="190" customFormat="1" ht="12" customHeight="1">
      <c r="A11" s="188" t="s">
        <v>58</v>
      </c>
      <c r="B11" s="189" t="s">
        <v>61</v>
      </c>
      <c r="C11" s="188" t="s">
        <v>62</v>
      </c>
      <c r="D11" s="220">
        <f>+E11+F11</f>
        <v>32990</v>
      </c>
      <c r="E11" s="220">
        <v>32990</v>
      </c>
      <c r="F11" s="220">
        <v>0</v>
      </c>
      <c r="G11" s="220">
        <v>208</v>
      </c>
      <c r="H11" s="220">
        <f>SUM('ごみ搬入量内訳'!E11,+'ごみ搬入量内訳'!AD11)</f>
        <v>9809</v>
      </c>
      <c r="I11" s="220">
        <f>'ごみ搬入量内訳'!BC11</f>
        <v>14</v>
      </c>
      <c r="J11" s="220">
        <f>'資源化量内訳'!BO11</f>
        <v>0</v>
      </c>
      <c r="K11" s="220">
        <f>SUM(H11:J11)</f>
        <v>9823</v>
      </c>
      <c r="L11" s="220">
        <f>IF(D11&lt;&gt;0,K11/D11/365*1000000,"-")</f>
        <v>815.7723178879445</v>
      </c>
      <c r="M11" s="220">
        <f>IF(D11&lt;&gt;0,('ごみ搬入量内訳'!BR11+'ごみ処理概要'!J11)/'ごみ処理概要'!D11/365*1000000,"-")</f>
        <v>618.7013914552771</v>
      </c>
      <c r="N11" s="220">
        <f>IF(D11&lt;&gt;0,'ごみ搬入量内訳'!CM11/'ごみ処理概要'!D11/365*1000000,"-")</f>
        <v>197.07092643266742</v>
      </c>
      <c r="O11" s="221">
        <f>'ごみ搬入量内訳'!DH11</f>
        <v>0</v>
      </c>
      <c r="P11" s="221">
        <f>'ごみ処理量内訳'!E11</f>
        <v>6598</v>
      </c>
      <c r="Q11" s="221">
        <f>'ごみ処理量内訳'!N11</f>
        <v>1349</v>
      </c>
      <c r="R11" s="220">
        <f>SUM(S11:Y11)</f>
        <v>1876</v>
      </c>
      <c r="S11" s="221">
        <f>'ごみ処理量内訳'!G11</f>
        <v>0</v>
      </c>
      <c r="T11" s="221">
        <f>'ごみ処理量内訳'!L11</f>
        <v>1876</v>
      </c>
      <c r="U11" s="221">
        <f>'ごみ処理量内訳'!H11</f>
        <v>0</v>
      </c>
      <c r="V11" s="221">
        <f>'ごみ処理量内訳'!I11</f>
        <v>0</v>
      </c>
      <c r="W11" s="221">
        <f>'ごみ処理量内訳'!J11</f>
        <v>0</v>
      </c>
      <c r="X11" s="221">
        <f>'ごみ処理量内訳'!K11</f>
        <v>0</v>
      </c>
      <c r="Y11" s="221">
        <f>'ごみ処理量内訳'!M11</f>
        <v>0</v>
      </c>
      <c r="Z11" s="220">
        <f>'資源化量内訳'!Y11</f>
        <v>0</v>
      </c>
      <c r="AA11" s="220">
        <f>SUM(P11,Q11,R11,Z11)</f>
        <v>9823</v>
      </c>
      <c r="AB11" s="225">
        <f>IF(AA11&lt;&gt;0,(Z11+P11+R11)/AA11*100,"-")</f>
        <v>86.26692456479691</v>
      </c>
      <c r="AC11" s="220">
        <f>'施設資源化量内訳'!Y11</f>
        <v>0</v>
      </c>
      <c r="AD11" s="220">
        <f>'施設資源化量内訳'!AT11</f>
        <v>0</v>
      </c>
      <c r="AE11" s="220">
        <f>'施設資源化量内訳'!BO11</f>
        <v>0</v>
      </c>
      <c r="AF11" s="220">
        <f>'施設資源化量内訳'!CJ11</f>
        <v>0</v>
      </c>
      <c r="AG11" s="220">
        <f>'施設資源化量内訳'!DE11</f>
        <v>0</v>
      </c>
      <c r="AH11" s="220">
        <f>'施設資源化量内訳'!DZ11</f>
        <v>0</v>
      </c>
      <c r="AI11" s="220">
        <f>'施設資源化量内訳'!EU11</f>
        <v>1719</v>
      </c>
      <c r="AJ11" s="220">
        <f>SUM(AC11:AI11)</f>
        <v>1719</v>
      </c>
      <c r="AK11" s="225">
        <f>IF((AA11+J11)&lt;&gt;0,(Z11+AJ11+J11)/(AA11+J11)*100,"-")</f>
        <v>17.49974549526621</v>
      </c>
      <c r="AL11" s="225">
        <f>IF((AA11+J11)&lt;&gt;0,('資源化量内訳'!D11-'資源化量内訳'!R11-'資源化量内訳'!T11-'資源化量内訳'!V11-'資源化量内訳'!U11)/(AA11+J11)*100,"-")</f>
        <v>17.49974549526621</v>
      </c>
      <c r="AM11" s="220">
        <f>'ごみ処理量内訳'!AA11</f>
        <v>1349</v>
      </c>
      <c r="AN11" s="220">
        <f>'ごみ処理量内訳'!AB11</f>
        <v>83</v>
      </c>
      <c r="AO11" s="220">
        <f>'ごみ処理量内訳'!AC11</f>
        <v>157</v>
      </c>
      <c r="AP11" s="220">
        <f>SUM(AM11:AO11)</f>
        <v>1589</v>
      </c>
    </row>
    <row r="12" spans="1:42" s="190" customFormat="1" ht="12" customHeight="1">
      <c r="A12" s="191" t="s">
        <v>58</v>
      </c>
      <c r="B12" s="192" t="s">
        <v>63</v>
      </c>
      <c r="C12" s="191" t="s">
        <v>64</v>
      </c>
      <c r="D12" s="222">
        <f>+E12+F12</f>
        <v>62780</v>
      </c>
      <c r="E12" s="222">
        <v>62780</v>
      </c>
      <c r="F12" s="222">
        <v>0</v>
      </c>
      <c r="G12" s="222">
        <v>456</v>
      </c>
      <c r="H12" s="222">
        <f>SUM('ごみ搬入量内訳'!E12,+'ごみ搬入量内訳'!AD12)</f>
        <v>16328</v>
      </c>
      <c r="I12" s="222">
        <f>'ごみ搬入量内訳'!BC12</f>
        <v>0</v>
      </c>
      <c r="J12" s="222">
        <f>'資源化量内訳'!BO12</f>
        <v>1091</v>
      </c>
      <c r="K12" s="222">
        <f>SUM(H12:J12)</f>
        <v>17419</v>
      </c>
      <c r="L12" s="222">
        <f>IF(D12&lt;&gt;0,K12/D12/365*1000000,"-")</f>
        <v>760.1670543362994</v>
      </c>
      <c r="M12" s="222">
        <f>IF(D12&lt;&gt;0,('ごみ搬入量内訳'!BR12+'ごみ処理概要'!J12)/'ごみ処理概要'!D12/365*1000000,"-")</f>
        <v>678.8655317329051</v>
      </c>
      <c r="N12" s="222">
        <f>IF(D12&lt;&gt;0,'ごみ搬入量内訳'!CM12/'ごみ処理概要'!D12/365*1000000,"-")</f>
        <v>81.30152260339433</v>
      </c>
      <c r="O12" s="222">
        <f>'ごみ搬入量内訳'!DH12</f>
        <v>0</v>
      </c>
      <c r="P12" s="222">
        <f>'ごみ処理量内訳'!E12</f>
        <v>13227</v>
      </c>
      <c r="Q12" s="222">
        <f>'ごみ処理量内訳'!N12</f>
        <v>0</v>
      </c>
      <c r="R12" s="222">
        <f>SUM(S12:Y12)</f>
        <v>1351</v>
      </c>
      <c r="S12" s="222">
        <f>'ごみ処理量内訳'!G12</f>
        <v>0</v>
      </c>
      <c r="T12" s="222">
        <f>'ごみ処理量内訳'!L12</f>
        <v>0</v>
      </c>
      <c r="U12" s="222">
        <f>'ごみ処理量内訳'!H12</f>
        <v>0</v>
      </c>
      <c r="V12" s="222">
        <f>'ごみ処理量内訳'!I12</f>
        <v>0</v>
      </c>
      <c r="W12" s="222">
        <f>'ごみ処理量内訳'!J12</f>
        <v>0</v>
      </c>
      <c r="X12" s="222">
        <f>'ごみ処理量内訳'!K12</f>
        <v>1351</v>
      </c>
      <c r="Y12" s="222">
        <f>'ごみ処理量内訳'!M12</f>
        <v>0</v>
      </c>
      <c r="Z12" s="222">
        <f>'資源化量内訳'!Y12</f>
        <v>1750</v>
      </c>
      <c r="AA12" s="222">
        <f>SUM(P12,Q12,R12,Z12)</f>
        <v>16328</v>
      </c>
      <c r="AB12" s="226">
        <f>IF(AA12&lt;&gt;0,(Z12+P12+R12)/AA12*100,"-")</f>
        <v>100</v>
      </c>
      <c r="AC12" s="222">
        <f>'施設資源化量内訳'!Y12</f>
        <v>0</v>
      </c>
      <c r="AD12" s="222">
        <f>'施設資源化量内訳'!AT12</f>
        <v>0</v>
      </c>
      <c r="AE12" s="222">
        <f>'施設資源化量内訳'!BO12</f>
        <v>0</v>
      </c>
      <c r="AF12" s="222">
        <f>'施設資源化量内訳'!CJ12</f>
        <v>0</v>
      </c>
      <c r="AG12" s="222">
        <f>'施設資源化量内訳'!DE12</f>
        <v>0</v>
      </c>
      <c r="AH12" s="222">
        <f>'施設資源化量内訳'!DZ12</f>
        <v>1251</v>
      </c>
      <c r="AI12" s="222">
        <f>'施設資源化量内訳'!EU12</f>
        <v>0</v>
      </c>
      <c r="AJ12" s="222">
        <f>SUM(AC12:AI12)</f>
        <v>1251</v>
      </c>
      <c r="AK12" s="226">
        <f>IF((AA12+J12)&lt;&gt;0,(Z12+AJ12+J12)/(AA12+J12)*100,"-")</f>
        <v>23.491589643492738</v>
      </c>
      <c r="AL12" s="226">
        <f>IF((AA12+J12)&lt;&gt;0,('資源化量内訳'!D12-'資源化量内訳'!R12-'資源化量内訳'!T12-'資源化量内訳'!V12-'資源化量内訳'!U12)/(AA12+J12)*100,"-")</f>
        <v>16.309776680636087</v>
      </c>
      <c r="AM12" s="222">
        <f>'ごみ処理量内訳'!AA12</f>
        <v>0</v>
      </c>
      <c r="AN12" s="222">
        <f>'ごみ処理量内訳'!AB12</f>
        <v>568</v>
      </c>
      <c r="AO12" s="222">
        <f>'ごみ処理量内訳'!AC12</f>
        <v>100</v>
      </c>
      <c r="AP12" s="222">
        <f>SUM(AM12:AO12)</f>
        <v>668</v>
      </c>
    </row>
    <row r="13" spans="1:42" s="190" customFormat="1" ht="12" customHeight="1">
      <c r="A13" s="191" t="s">
        <v>58</v>
      </c>
      <c r="B13" s="192" t="s">
        <v>65</v>
      </c>
      <c r="C13" s="191" t="s">
        <v>66</v>
      </c>
      <c r="D13" s="222">
        <f>+E13+F13</f>
        <v>51682</v>
      </c>
      <c r="E13" s="222">
        <v>51682</v>
      </c>
      <c r="F13" s="222">
        <v>0</v>
      </c>
      <c r="G13" s="222">
        <v>347</v>
      </c>
      <c r="H13" s="222">
        <f>SUM('ごみ搬入量内訳'!E13,+'ごみ搬入量内訳'!AD13)</f>
        <v>16634</v>
      </c>
      <c r="I13" s="222">
        <f>'ごみ搬入量内訳'!BC13</f>
        <v>0</v>
      </c>
      <c r="J13" s="222">
        <f>'資源化量内訳'!BO13</f>
        <v>0</v>
      </c>
      <c r="K13" s="222">
        <f>SUM(H13:J13)</f>
        <v>16634</v>
      </c>
      <c r="L13" s="222">
        <f>IF(D13&lt;&gt;0,K13/D13/365*1000000,"-")</f>
        <v>881.78868348218</v>
      </c>
      <c r="M13" s="222">
        <f>IF(D13&lt;&gt;0,('ごみ搬入量内訳'!BR13+'ごみ処理概要'!J13)/'ごみ処理概要'!D13/365*1000000,"-")</f>
        <v>684.5869338997759</v>
      </c>
      <c r="N13" s="222">
        <f>IF(D13&lt;&gt;0,'ごみ搬入量内訳'!CM13/'ごみ処理概要'!D13/365*1000000,"-")</f>
        <v>197.20174958240412</v>
      </c>
      <c r="O13" s="222">
        <f>'ごみ搬入量内訳'!DH13</f>
        <v>0</v>
      </c>
      <c r="P13" s="222">
        <f>'ごみ処理量内訳'!E13</f>
        <v>14662</v>
      </c>
      <c r="Q13" s="222">
        <f>'ごみ処理量内訳'!N13</f>
        <v>0</v>
      </c>
      <c r="R13" s="222">
        <f>SUM(S13:Y13)</f>
        <v>518</v>
      </c>
      <c r="S13" s="222">
        <f>'ごみ処理量内訳'!G13</f>
        <v>0</v>
      </c>
      <c r="T13" s="222">
        <f>'ごみ処理量内訳'!L13</f>
        <v>518</v>
      </c>
      <c r="U13" s="222">
        <f>'ごみ処理量内訳'!H13</f>
        <v>0</v>
      </c>
      <c r="V13" s="222">
        <f>'ごみ処理量内訳'!I13</f>
        <v>0</v>
      </c>
      <c r="W13" s="222">
        <f>'ごみ処理量内訳'!J13</f>
        <v>0</v>
      </c>
      <c r="X13" s="222">
        <f>'ごみ処理量内訳'!K13</f>
        <v>0</v>
      </c>
      <c r="Y13" s="222">
        <f>'ごみ処理量内訳'!M13</f>
        <v>0</v>
      </c>
      <c r="Z13" s="222">
        <f>'資源化量内訳'!Y13</f>
        <v>1454</v>
      </c>
      <c r="AA13" s="222">
        <f>SUM(P13,Q13,R13,Z13)</f>
        <v>16634</v>
      </c>
      <c r="AB13" s="226">
        <f>IF(AA13&lt;&gt;0,(Z13+P13+R13)/AA13*100,"-")</f>
        <v>100</v>
      </c>
      <c r="AC13" s="222">
        <f>'施設資源化量内訳'!Y13</f>
        <v>2416</v>
      </c>
      <c r="AD13" s="222">
        <f>'施設資源化量内訳'!AT13</f>
        <v>0</v>
      </c>
      <c r="AE13" s="222">
        <f>'施設資源化量内訳'!BO13</f>
        <v>0</v>
      </c>
      <c r="AF13" s="222">
        <f>'施設資源化量内訳'!CJ13</f>
        <v>0</v>
      </c>
      <c r="AG13" s="222">
        <f>'施設資源化量内訳'!DE13</f>
        <v>0</v>
      </c>
      <c r="AH13" s="222">
        <f>'施設資源化量内訳'!DZ13</f>
        <v>0</v>
      </c>
      <c r="AI13" s="222">
        <f>'施設資源化量内訳'!EU13</f>
        <v>437</v>
      </c>
      <c r="AJ13" s="222">
        <f>SUM(AC13:AI13)</f>
        <v>2853</v>
      </c>
      <c r="AK13" s="226">
        <f>IF((AA13+J13)&lt;&gt;0,(Z13+AJ13+J13)/(AA13+J13)*100,"-")</f>
        <v>25.892749789587594</v>
      </c>
      <c r="AL13" s="226">
        <f>IF((AA13+J13)&lt;&gt;0,('資源化量内訳'!D13-'資源化量内訳'!R13-'資源化量内訳'!T13-'資源化量内訳'!V13-'資源化量内訳'!U13)/(AA13+J13)*100,"-")</f>
        <v>22.65239870145485</v>
      </c>
      <c r="AM13" s="222">
        <f>'ごみ処理量内訳'!AA13</f>
        <v>0</v>
      </c>
      <c r="AN13" s="222">
        <f>'ごみ処理量内訳'!AB13</f>
        <v>0</v>
      </c>
      <c r="AO13" s="222">
        <f>'ごみ処理量内訳'!AC13</f>
        <v>0</v>
      </c>
      <c r="AP13" s="222">
        <f>SUM(AM13:AO13)</f>
        <v>0</v>
      </c>
    </row>
    <row r="14" spans="1:42" s="190" customFormat="1" ht="12" customHeight="1">
      <c r="A14" s="191" t="s">
        <v>67</v>
      </c>
      <c r="B14" s="192" t="s">
        <v>68</v>
      </c>
      <c r="C14" s="191" t="s">
        <v>69</v>
      </c>
      <c r="D14" s="222">
        <f>+E14+F14</f>
        <v>33136</v>
      </c>
      <c r="E14" s="222">
        <v>33136</v>
      </c>
      <c r="F14" s="222">
        <v>0</v>
      </c>
      <c r="G14" s="222">
        <v>202</v>
      </c>
      <c r="H14" s="222">
        <f>SUM('ごみ搬入量内訳'!E14,+'ごみ搬入量内訳'!AD14)</f>
        <v>9988</v>
      </c>
      <c r="I14" s="222">
        <f>'ごみ搬入量内訳'!BC14</f>
        <v>458</v>
      </c>
      <c r="J14" s="222">
        <f>'資源化量内訳'!BO14</f>
        <v>302</v>
      </c>
      <c r="K14" s="222">
        <f>SUM(H14:J14)</f>
        <v>10748</v>
      </c>
      <c r="L14" s="222">
        <f>IF(D14&lt;&gt;0,K14/D14/365*1000000,"-")</f>
        <v>888.6581163226025</v>
      </c>
      <c r="M14" s="222">
        <f>IF(D14&lt;&gt;0,('ごみ搬入量内訳'!BR14+'ごみ処理概要'!J14)/'ごみ処理概要'!D14/365*1000000,"-")</f>
        <v>708.9090704642717</v>
      </c>
      <c r="N14" s="222">
        <f>IF(D14&lt;&gt;0,'ごみ搬入量内訳'!CM14/'ごみ処理概要'!D14/365*1000000,"-")</f>
        <v>179.74904585833062</v>
      </c>
      <c r="O14" s="222">
        <f>'ごみ搬入量内訳'!DH14</f>
        <v>0</v>
      </c>
      <c r="P14" s="222">
        <f>'ごみ処理量内訳'!E14</f>
        <v>9434</v>
      </c>
      <c r="Q14" s="222">
        <f>'ごみ処理量内訳'!N14</f>
        <v>0</v>
      </c>
      <c r="R14" s="222">
        <f>SUM(S14:Y14)</f>
        <v>91</v>
      </c>
      <c r="S14" s="222">
        <f>'ごみ処理量内訳'!G14</f>
        <v>0</v>
      </c>
      <c r="T14" s="222">
        <f>'ごみ処理量内訳'!L14</f>
        <v>91</v>
      </c>
      <c r="U14" s="222">
        <f>'ごみ処理量内訳'!H14</f>
        <v>0</v>
      </c>
      <c r="V14" s="222">
        <f>'ごみ処理量内訳'!I14</f>
        <v>0</v>
      </c>
      <c r="W14" s="222">
        <f>'ごみ処理量内訳'!J14</f>
        <v>0</v>
      </c>
      <c r="X14" s="222">
        <f>'ごみ処理量内訳'!K14</f>
        <v>0</v>
      </c>
      <c r="Y14" s="222">
        <f>'ごみ処理量内訳'!M14</f>
        <v>0</v>
      </c>
      <c r="Z14" s="222">
        <f>'資源化量内訳'!Y14</f>
        <v>921</v>
      </c>
      <c r="AA14" s="222">
        <f>SUM(P14,Q14,R14,Z14)</f>
        <v>10446</v>
      </c>
      <c r="AB14" s="226">
        <f>IF(AA14&lt;&gt;0,(Z14+P14+R14)/AA14*100,"-")</f>
        <v>100</v>
      </c>
      <c r="AC14" s="222">
        <f>'施設資源化量内訳'!Y14</f>
        <v>1547</v>
      </c>
      <c r="AD14" s="222">
        <f>'施設資源化量内訳'!AT14</f>
        <v>0</v>
      </c>
      <c r="AE14" s="222">
        <f>'施設資源化量内訳'!BO14</f>
        <v>0</v>
      </c>
      <c r="AF14" s="222">
        <f>'施設資源化量内訳'!CJ14</f>
        <v>0</v>
      </c>
      <c r="AG14" s="222">
        <f>'施設資源化量内訳'!DE14</f>
        <v>0</v>
      </c>
      <c r="AH14" s="222">
        <f>'施設資源化量内訳'!DZ14</f>
        <v>0</v>
      </c>
      <c r="AI14" s="222">
        <f>'施設資源化量内訳'!EU14</f>
        <v>91</v>
      </c>
      <c r="AJ14" s="222">
        <f>SUM(AC14:AI14)</f>
        <v>1638</v>
      </c>
      <c r="AK14" s="226">
        <f>IF((AA14+J14)&lt;&gt;0,(Z14+AJ14+J14)/(AA14+J14)*100,"-")</f>
        <v>26.618905842947527</v>
      </c>
      <c r="AL14" s="226">
        <f>IF((AA14+J14)&lt;&gt;0,('資源化量内訳'!D14-'資源化量内訳'!R14-'資源化量内訳'!T14-'資源化量内訳'!V14-'資源化量内訳'!U14)/(AA14+J14)*100,"-")</f>
        <v>23.409006326758465</v>
      </c>
      <c r="AM14" s="222">
        <f>'ごみ処理量内訳'!AA14</f>
        <v>0</v>
      </c>
      <c r="AN14" s="222">
        <f>'ごみ処理量内訳'!AB14</f>
        <v>0</v>
      </c>
      <c r="AO14" s="222">
        <f>'ごみ処理量内訳'!AC14</f>
        <v>0</v>
      </c>
      <c r="AP14" s="222">
        <f>SUM(AM14:AO14)</f>
        <v>0</v>
      </c>
    </row>
    <row r="15" spans="1:42" s="190" customFormat="1" ht="12" customHeight="1">
      <c r="A15" s="191" t="s">
        <v>52</v>
      </c>
      <c r="B15" s="192" t="s">
        <v>70</v>
      </c>
      <c r="C15" s="191" t="s">
        <v>71</v>
      </c>
      <c r="D15" s="222">
        <f>+E15+F15</f>
        <v>68935</v>
      </c>
      <c r="E15" s="222">
        <v>68914</v>
      </c>
      <c r="F15" s="222">
        <v>21</v>
      </c>
      <c r="G15" s="222">
        <v>610</v>
      </c>
      <c r="H15" s="222">
        <f>SUM('ごみ搬入量内訳'!E15,+'ごみ搬入量内訳'!AD15)</f>
        <v>13656</v>
      </c>
      <c r="I15" s="222">
        <f>'ごみ搬入量内訳'!BC15</f>
        <v>240</v>
      </c>
      <c r="J15" s="222">
        <f>'資源化量内訳'!BO15</f>
        <v>1840</v>
      </c>
      <c r="K15" s="222">
        <f>SUM(H15:J15)</f>
        <v>15736</v>
      </c>
      <c r="L15" s="222">
        <f>IF(D15&lt;&gt;0,K15/D15/365*1000000,"-")</f>
        <v>625.4055090610472</v>
      </c>
      <c r="M15" s="222">
        <f>IF(D15&lt;&gt;0,('ごみ搬入量内訳'!BR15+'ごみ処理概要'!J15)/'ごみ処理概要'!D15/365*1000000,"-")</f>
        <v>474.9361866598573</v>
      </c>
      <c r="N15" s="222">
        <f>IF(D15&lt;&gt;0,'ごみ搬入量内訳'!CM15/'ごみ処理概要'!D15/365*1000000,"-")</f>
        <v>150.4693224011899</v>
      </c>
      <c r="O15" s="222">
        <f>'ごみ搬入量内訳'!DH15</f>
        <v>1</v>
      </c>
      <c r="P15" s="222">
        <f>'ごみ処理量内訳'!E15</f>
        <v>11437</v>
      </c>
      <c r="Q15" s="222">
        <f>'ごみ処理量内訳'!N15</f>
        <v>0</v>
      </c>
      <c r="R15" s="222">
        <f>SUM(S15:Y15)</f>
        <v>2457</v>
      </c>
      <c r="S15" s="222">
        <f>'ごみ処理量内訳'!G15</f>
        <v>967</v>
      </c>
      <c r="T15" s="222">
        <f>'ごみ処理量内訳'!L15</f>
        <v>893</v>
      </c>
      <c r="U15" s="222">
        <f>'ごみ処理量内訳'!H15</f>
        <v>0</v>
      </c>
      <c r="V15" s="222">
        <f>'ごみ処理量内訳'!I15</f>
        <v>0</v>
      </c>
      <c r="W15" s="222">
        <f>'ごみ処理量内訳'!J15</f>
        <v>0</v>
      </c>
      <c r="X15" s="222">
        <f>'ごみ処理量内訳'!K15</f>
        <v>597</v>
      </c>
      <c r="Y15" s="222">
        <f>'ごみ処理量内訳'!M15</f>
        <v>0</v>
      </c>
      <c r="Z15" s="222">
        <f>'資源化量内訳'!Y15</f>
        <v>0</v>
      </c>
      <c r="AA15" s="222">
        <f>SUM(P15,Q15,R15,Z15)</f>
        <v>13894</v>
      </c>
      <c r="AB15" s="226">
        <f>IF(AA15&lt;&gt;0,(Z15+P15+R15)/AA15*100,"-")</f>
        <v>100</v>
      </c>
      <c r="AC15" s="222">
        <f>'施設資源化量内訳'!Y15</f>
        <v>0</v>
      </c>
      <c r="AD15" s="222">
        <f>'施設資源化量内訳'!AT15</f>
        <v>546</v>
      </c>
      <c r="AE15" s="222">
        <f>'施設資源化量内訳'!BO15</f>
        <v>0</v>
      </c>
      <c r="AF15" s="222">
        <f>'施設資源化量内訳'!CJ15</f>
        <v>0</v>
      </c>
      <c r="AG15" s="222">
        <f>'施設資源化量内訳'!DE15</f>
        <v>0</v>
      </c>
      <c r="AH15" s="222">
        <f>'施設資源化量内訳'!DZ15</f>
        <v>597</v>
      </c>
      <c r="AI15" s="222">
        <f>'施設資源化量内訳'!EU15</f>
        <v>819</v>
      </c>
      <c r="AJ15" s="222">
        <f>SUM(AC15:AI15)</f>
        <v>1962</v>
      </c>
      <c r="AK15" s="226">
        <f>IF((AA15+J15)&lt;&gt;0,(Z15+AJ15+J15)/(AA15+J15)*100,"-")</f>
        <v>24.164230329223336</v>
      </c>
      <c r="AL15" s="226">
        <f>IF((AA15+J15)&lt;&gt;0,('資源化量内訳'!D15-'資源化量内訳'!R15-'資源化量内訳'!T15-'資源化量内訳'!V15-'資源化量内訳'!U15)/(AA15+J15)*100,"-")</f>
        <v>20.40167789500445</v>
      </c>
      <c r="AM15" s="222">
        <f>'ごみ処理量内訳'!AA15</f>
        <v>0</v>
      </c>
      <c r="AN15" s="222">
        <f>'ごみ処理量内訳'!AB15</f>
        <v>995</v>
      </c>
      <c r="AO15" s="222">
        <f>'ごみ処理量内訳'!AC15</f>
        <v>495</v>
      </c>
      <c r="AP15" s="222">
        <f>SUM(AM15:AO15)</f>
        <v>1490</v>
      </c>
    </row>
    <row r="16" spans="1:42" s="190" customFormat="1" ht="12" customHeight="1">
      <c r="A16" s="191" t="s">
        <v>72</v>
      </c>
      <c r="B16" s="192" t="s">
        <v>73</v>
      </c>
      <c r="C16" s="191" t="s">
        <v>74</v>
      </c>
      <c r="D16" s="222">
        <f>+E16+F16</f>
        <v>15039</v>
      </c>
      <c r="E16" s="222">
        <v>15025</v>
      </c>
      <c r="F16" s="222">
        <v>14</v>
      </c>
      <c r="G16" s="222">
        <v>75</v>
      </c>
      <c r="H16" s="222">
        <f>SUM('ごみ搬入量内訳'!E16,+'ごみ搬入量内訳'!AD16)</f>
        <v>6779</v>
      </c>
      <c r="I16" s="222">
        <f>'ごみ搬入量内訳'!BC16</f>
        <v>688</v>
      </c>
      <c r="J16" s="222">
        <f>'資源化量内訳'!BO16</f>
        <v>0</v>
      </c>
      <c r="K16" s="222">
        <f>SUM(H16:J16)</f>
        <v>7467</v>
      </c>
      <c r="L16" s="222">
        <f>IF(D16&lt;&gt;0,K16/D16/365*1000000,"-")</f>
        <v>1360.2988394557713</v>
      </c>
      <c r="M16" s="222">
        <f>IF(D16&lt;&gt;0,('ごみ搬入量内訳'!BR16+'ごみ処理概要'!J16)/'ごみ処理概要'!D16/365*1000000,"-")</f>
        <v>1138.2278222739599</v>
      </c>
      <c r="N16" s="222">
        <f>IF(D16&lt;&gt;0,'ごみ搬入量内訳'!CM16/'ごみ処理概要'!D16/365*1000000,"-")</f>
        <v>222.07101718181133</v>
      </c>
      <c r="O16" s="222">
        <f>'ごみ搬入量内訳'!DH16</f>
        <v>6</v>
      </c>
      <c r="P16" s="222">
        <f>'ごみ処理量内訳'!E16</f>
        <v>5084</v>
      </c>
      <c r="Q16" s="222">
        <f>'ごみ処理量内訳'!N16</f>
        <v>1762</v>
      </c>
      <c r="R16" s="222">
        <f>SUM(S16:Y16)</f>
        <v>135</v>
      </c>
      <c r="S16" s="222">
        <f>'ごみ処理量内訳'!G16</f>
        <v>0</v>
      </c>
      <c r="T16" s="222">
        <f>'ごみ処理量内訳'!L16</f>
        <v>135</v>
      </c>
      <c r="U16" s="222">
        <f>'ごみ処理量内訳'!H16</f>
        <v>0</v>
      </c>
      <c r="V16" s="222">
        <f>'ごみ処理量内訳'!I16</f>
        <v>0</v>
      </c>
      <c r="W16" s="222">
        <f>'ごみ処理量内訳'!J16</f>
        <v>0</v>
      </c>
      <c r="X16" s="222">
        <f>'ごみ処理量内訳'!K16</f>
        <v>0</v>
      </c>
      <c r="Y16" s="222">
        <f>'ごみ処理量内訳'!M16</f>
        <v>0</v>
      </c>
      <c r="Z16" s="222">
        <f>'資源化量内訳'!Y16</f>
        <v>486</v>
      </c>
      <c r="AA16" s="222">
        <f>SUM(P16,Q16,R16,Z16)</f>
        <v>7467</v>
      </c>
      <c r="AB16" s="226">
        <f>IF(AA16&lt;&gt;0,(Z16+P16+R16)/AA16*100,"-")</f>
        <v>76.40283915896612</v>
      </c>
      <c r="AC16" s="222">
        <f>'施設資源化量内訳'!Y16</f>
        <v>0</v>
      </c>
      <c r="AD16" s="222">
        <f>'施設資源化量内訳'!AT16</f>
        <v>0</v>
      </c>
      <c r="AE16" s="222">
        <f>'施設資源化量内訳'!BO16</f>
        <v>0</v>
      </c>
      <c r="AF16" s="222">
        <f>'施設資源化量内訳'!CJ16</f>
        <v>0</v>
      </c>
      <c r="AG16" s="222">
        <f>'施設資源化量内訳'!DE16</f>
        <v>0</v>
      </c>
      <c r="AH16" s="222">
        <f>'施設資源化量内訳'!DZ16</f>
        <v>0</v>
      </c>
      <c r="AI16" s="222">
        <f>'施設資源化量内訳'!EU16</f>
        <v>136</v>
      </c>
      <c r="AJ16" s="222">
        <f>SUM(AC16:AI16)</f>
        <v>136</v>
      </c>
      <c r="AK16" s="226">
        <f>IF((AA16+J16)&lt;&gt;0,(Z16+AJ16+J16)/(AA16+J16)*100,"-")</f>
        <v>8.329985268514799</v>
      </c>
      <c r="AL16" s="226">
        <f>IF((AA16+J16)&lt;&gt;0,('資源化量内訳'!D16-'資源化量内訳'!R16-'資源化量内訳'!T16-'資源化量内訳'!V16-'資源化量内訳'!U16)/(AA16+J16)*100,"-")</f>
        <v>8.329985268514799</v>
      </c>
      <c r="AM16" s="222">
        <f>'ごみ処理量内訳'!AA16</f>
        <v>1762</v>
      </c>
      <c r="AN16" s="222">
        <f>'ごみ処理量内訳'!AB16</f>
        <v>807</v>
      </c>
      <c r="AO16" s="222">
        <f>'ごみ処理量内訳'!AC16</f>
        <v>0</v>
      </c>
      <c r="AP16" s="222">
        <f>SUM(AM16:AO16)</f>
        <v>2569</v>
      </c>
    </row>
    <row r="17" spans="1:42" s="190" customFormat="1" ht="12" customHeight="1">
      <c r="A17" s="191" t="s">
        <v>67</v>
      </c>
      <c r="B17" s="192" t="s">
        <v>75</v>
      </c>
      <c r="C17" s="191" t="s">
        <v>76</v>
      </c>
      <c r="D17" s="222">
        <f>+E17+F17</f>
        <v>15760</v>
      </c>
      <c r="E17" s="222">
        <v>15760</v>
      </c>
      <c r="F17" s="222">
        <v>0</v>
      </c>
      <c r="G17" s="222">
        <v>136</v>
      </c>
      <c r="H17" s="222">
        <f>SUM('ごみ搬入量内訳'!E17,+'ごみ搬入量内訳'!AD17)</f>
        <v>5993</v>
      </c>
      <c r="I17" s="222">
        <f>'ごみ搬入量内訳'!BC17</f>
        <v>3609</v>
      </c>
      <c r="J17" s="222">
        <f>'資源化量内訳'!BO17</f>
        <v>102</v>
      </c>
      <c r="K17" s="222">
        <f>SUM(H17:J17)</f>
        <v>9704</v>
      </c>
      <c r="L17" s="222">
        <f>IF(D17&lt;&gt;0,K17/D17/365*1000000,"-")</f>
        <v>1686.948056463389</v>
      </c>
      <c r="M17" s="222">
        <f>IF(D17&lt;&gt;0,('ごみ搬入量内訳'!BR17+'ごみ処理概要'!J17)/'ごみ処理概要'!D17/365*1000000,"-")</f>
        <v>1033.6555176969614</v>
      </c>
      <c r="N17" s="222">
        <f>IF(D17&lt;&gt;0,'ごみ搬入量内訳'!CM17/'ごみ処理概要'!D17/365*1000000,"-")</f>
        <v>653.2925387664279</v>
      </c>
      <c r="O17" s="222">
        <f>'ごみ搬入量内訳'!DH17</f>
        <v>0</v>
      </c>
      <c r="P17" s="222">
        <f>'ごみ処理量内訳'!E17</f>
        <v>4845</v>
      </c>
      <c r="Q17" s="222">
        <f>'ごみ処理量内訳'!N17</f>
        <v>4033</v>
      </c>
      <c r="R17" s="222">
        <f>SUM(S17:Y17)</f>
        <v>626</v>
      </c>
      <c r="S17" s="222">
        <f>'ごみ処理量内訳'!G17</f>
        <v>0</v>
      </c>
      <c r="T17" s="222">
        <f>'ごみ処理量内訳'!L17</f>
        <v>626</v>
      </c>
      <c r="U17" s="222">
        <f>'ごみ処理量内訳'!H17</f>
        <v>0</v>
      </c>
      <c r="V17" s="222">
        <f>'ごみ処理量内訳'!I17</f>
        <v>0</v>
      </c>
      <c r="W17" s="222">
        <f>'ごみ処理量内訳'!J17</f>
        <v>0</v>
      </c>
      <c r="X17" s="222">
        <f>'ごみ処理量内訳'!K17</f>
        <v>0</v>
      </c>
      <c r="Y17" s="222">
        <f>'ごみ処理量内訳'!M17</f>
        <v>0</v>
      </c>
      <c r="Z17" s="222">
        <f>'資源化量内訳'!Y17</f>
        <v>0</v>
      </c>
      <c r="AA17" s="222">
        <f>SUM(P17,Q17,R17,Z17)</f>
        <v>9504</v>
      </c>
      <c r="AB17" s="226">
        <f>IF(AA17&lt;&gt;0,(Z17+P17+R17)/AA17*100,"-")</f>
        <v>57.565235690235696</v>
      </c>
      <c r="AC17" s="222">
        <f>'施設資源化量内訳'!Y17</f>
        <v>0</v>
      </c>
      <c r="AD17" s="222">
        <f>'施設資源化量内訳'!AT17</f>
        <v>0</v>
      </c>
      <c r="AE17" s="222">
        <f>'施設資源化量内訳'!BO17</f>
        <v>0</v>
      </c>
      <c r="AF17" s="222">
        <f>'施設資源化量内訳'!CJ17</f>
        <v>0</v>
      </c>
      <c r="AG17" s="222">
        <f>'施設資源化量内訳'!DE17</f>
        <v>0</v>
      </c>
      <c r="AH17" s="222">
        <f>'施設資源化量内訳'!DZ17</f>
        <v>0</v>
      </c>
      <c r="AI17" s="222">
        <f>'施設資源化量内訳'!EU17</f>
        <v>626</v>
      </c>
      <c r="AJ17" s="222">
        <f>SUM(AC17:AI17)</f>
        <v>626</v>
      </c>
      <c r="AK17" s="226">
        <f>IF((AA17+J17)&lt;&gt;0,(Z17+AJ17+J17)/(AA17+J17)*100,"-")</f>
        <v>7.57859671038934</v>
      </c>
      <c r="AL17" s="226">
        <f>IF((AA17+J17)&lt;&gt;0,('資源化量内訳'!D17-'資源化量内訳'!R17-'資源化量内訳'!T17-'資源化量内訳'!V17-'資源化量内訳'!U17)/(AA17+J17)*100,"-")</f>
        <v>7.57859671038934</v>
      </c>
      <c r="AM17" s="222">
        <f>'ごみ処理量内訳'!AA17</f>
        <v>4033</v>
      </c>
      <c r="AN17" s="222">
        <f>'ごみ処理量内訳'!AB17</f>
        <v>798</v>
      </c>
      <c r="AO17" s="222">
        <f>'ごみ処理量内訳'!AC17</f>
        <v>0</v>
      </c>
      <c r="AP17" s="222">
        <f>SUM(AM17:AO17)</f>
        <v>4831</v>
      </c>
    </row>
    <row r="18" spans="1:42" s="190" customFormat="1" ht="12" customHeight="1">
      <c r="A18" s="191" t="s">
        <v>72</v>
      </c>
      <c r="B18" s="192" t="s">
        <v>77</v>
      </c>
      <c r="C18" s="191" t="s">
        <v>78</v>
      </c>
      <c r="D18" s="222">
        <f>+E18+F18</f>
        <v>28841</v>
      </c>
      <c r="E18" s="222">
        <v>28841</v>
      </c>
      <c r="F18" s="222">
        <v>0</v>
      </c>
      <c r="G18" s="222">
        <v>199</v>
      </c>
      <c r="H18" s="222">
        <f>SUM('ごみ搬入量内訳'!E18,+'ごみ搬入量内訳'!AD18)</f>
        <v>7735</v>
      </c>
      <c r="I18" s="222">
        <f>'ごみ搬入量内訳'!BC18</f>
        <v>0</v>
      </c>
      <c r="J18" s="222">
        <f>'資源化量内訳'!BO18</f>
        <v>26</v>
      </c>
      <c r="K18" s="222">
        <f>SUM(H18:J18)</f>
        <v>7761</v>
      </c>
      <c r="L18" s="222">
        <f>IF(D18&lt;&gt;0,K18/D18/365*1000000,"-")</f>
        <v>737.249530135229</v>
      </c>
      <c r="M18" s="222">
        <f>IF(D18&lt;&gt;0,('ごみ搬入量内訳'!BR18+'ごみ処理概要'!J18)/'ごみ処理概要'!D18/365*1000000,"-")</f>
        <v>578.8942966942514</v>
      </c>
      <c r="N18" s="222">
        <f>IF(D18&lt;&gt;0,'ごみ搬入量内訳'!CM18/'ごみ処理概要'!D18/365*1000000,"-")</f>
        <v>158.3552334409775</v>
      </c>
      <c r="O18" s="222">
        <f>'ごみ搬入量内訳'!DH18</f>
        <v>0</v>
      </c>
      <c r="P18" s="222">
        <f>'ごみ処理量内訳'!E18</f>
        <v>6524</v>
      </c>
      <c r="Q18" s="222">
        <f>'ごみ処理量内訳'!N18</f>
        <v>0</v>
      </c>
      <c r="R18" s="222">
        <f>SUM(S18:Y18)</f>
        <v>355</v>
      </c>
      <c r="S18" s="222">
        <f>'ごみ処理量内訳'!G18</f>
        <v>0</v>
      </c>
      <c r="T18" s="222">
        <f>'ごみ処理量内訳'!L18</f>
        <v>355</v>
      </c>
      <c r="U18" s="222">
        <f>'ごみ処理量内訳'!H18</f>
        <v>0</v>
      </c>
      <c r="V18" s="222">
        <f>'ごみ処理量内訳'!I18</f>
        <v>0</v>
      </c>
      <c r="W18" s="222">
        <f>'ごみ処理量内訳'!J18</f>
        <v>0</v>
      </c>
      <c r="X18" s="222">
        <f>'ごみ処理量内訳'!K18</f>
        <v>0</v>
      </c>
      <c r="Y18" s="222">
        <f>'ごみ処理量内訳'!M18</f>
        <v>0</v>
      </c>
      <c r="Z18" s="222">
        <f>'資源化量内訳'!Y18</f>
        <v>856</v>
      </c>
      <c r="AA18" s="222">
        <f>SUM(P18,Q18,R18,Z18)</f>
        <v>7735</v>
      </c>
      <c r="AB18" s="226">
        <f>IF(AA18&lt;&gt;0,(Z18+P18+R18)/AA18*100,"-")</f>
        <v>100</v>
      </c>
      <c r="AC18" s="222">
        <f>'施設資源化量内訳'!Y18</f>
        <v>1068</v>
      </c>
      <c r="AD18" s="222">
        <f>'施設資源化量内訳'!AT18</f>
        <v>0</v>
      </c>
      <c r="AE18" s="222">
        <f>'施設資源化量内訳'!BO18</f>
        <v>0</v>
      </c>
      <c r="AF18" s="222">
        <f>'施設資源化量内訳'!CJ18</f>
        <v>0</v>
      </c>
      <c r="AG18" s="222">
        <f>'施設資源化量内訳'!DE18</f>
        <v>0</v>
      </c>
      <c r="AH18" s="222">
        <f>'施設資源化量内訳'!DZ18</f>
        <v>0</v>
      </c>
      <c r="AI18" s="222">
        <f>'施設資源化量内訳'!EU18</f>
        <v>327</v>
      </c>
      <c r="AJ18" s="222">
        <f>SUM(AC18:AI18)</f>
        <v>1395</v>
      </c>
      <c r="AK18" s="226">
        <f>IF((AA18+J18)&lt;&gt;0,(Z18+AJ18+J18)/(AA18+J18)*100,"-")</f>
        <v>29.339002705836876</v>
      </c>
      <c r="AL18" s="226">
        <f>IF((AA18+J18)&lt;&gt;0,('資源化量内訳'!D18-'資源化量内訳'!R18-'資源化量内訳'!T18-'資源化量内訳'!V18-'資源化量内訳'!U18)/(AA18+J18)*100,"-")</f>
        <v>26.27238757892024</v>
      </c>
      <c r="AM18" s="222">
        <f>'ごみ処理量内訳'!AA18</f>
        <v>0</v>
      </c>
      <c r="AN18" s="222">
        <f>'ごみ処理量内訳'!AB18</f>
        <v>0</v>
      </c>
      <c r="AO18" s="222">
        <f>'ごみ処理量内訳'!AC18</f>
        <v>0</v>
      </c>
      <c r="AP18" s="222">
        <f>SUM(AM18:AO18)</f>
        <v>0</v>
      </c>
    </row>
    <row r="19" spans="1:42" s="190" customFormat="1" ht="12" customHeight="1">
      <c r="A19" s="191" t="s">
        <v>72</v>
      </c>
      <c r="B19" s="192" t="s">
        <v>79</v>
      </c>
      <c r="C19" s="191" t="s">
        <v>80</v>
      </c>
      <c r="D19" s="222">
        <f>+E19+F19</f>
        <v>3166</v>
      </c>
      <c r="E19" s="222">
        <v>3166</v>
      </c>
      <c r="F19" s="222">
        <v>0</v>
      </c>
      <c r="G19" s="222">
        <v>19</v>
      </c>
      <c r="H19" s="222">
        <f>SUM('ごみ搬入量内訳'!E19,+'ごみ搬入量内訳'!AD19)</f>
        <v>1269</v>
      </c>
      <c r="I19" s="222">
        <f>'ごみ搬入量内訳'!BC19</f>
        <v>450</v>
      </c>
      <c r="J19" s="222">
        <f>'資源化量内訳'!BO19</f>
        <v>0</v>
      </c>
      <c r="K19" s="222">
        <f>SUM(H19:J19)</f>
        <v>1719</v>
      </c>
      <c r="L19" s="222">
        <f>IF(D19&lt;&gt;0,K19/D19/365*1000000,"-")</f>
        <v>1487.5518133594094</v>
      </c>
      <c r="M19" s="222">
        <f>IF(D19&lt;&gt;0,('ごみ搬入量内訳'!BR19+'ごみ処理概要'!J19)/'ごみ処理概要'!D19/365*1000000,"-")</f>
        <v>1487.5518133594094</v>
      </c>
      <c r="N19" s="222">
        <f>IF(D19&lt;&gt;0,'ごみ搬入量内訳'!CM19/'ごみ処理概要'!D19/365*1000000,"-")</f>
        <v>0</v>
      </c>
      <c r="O19" s="222">
        <f>'ごみ搬入量内訳'!DH19</f>
        <v>0</v>
      </c>
      <c r="P19" s="222">
        <f>'ごみ処理量内訳'!E19</f>
        <v>1307</v>
      </c>
      <c r="Q19" s="222">
        <f>'ごみ処理量内訳'!N19</f>
        <v>102</v>
      </c>
      <c r="R19" s="222">
        <f>SUM(S19:Y19)</f>
        <v>124</v>
      </c>
      <c r="S19" s="222">
        <f>'ごみ処理量内訳'!G19</f>
        <v>0</v>
      </c>
      <c r="T19" s="222">
        <f>'ごみ処理量内訳'!L19</f>
        <v>124</v>
      </c>
      <c r="U19" s="222">
        <f>'ごみ処理量内訳'!H19</f>
        <v>0</v>
      </c>
      <c r="V19" s="222">
        <f>'ごみ処理量内訳'!I19</f>
        <v>0</v>
      </c>
      <c r="W19" s="222">
        <f>'ごみ処理量内訳'!J19</f>
        <v>0</v>
      </c>
      <c r="X19" s="222">
        <f>'ごみ処理量内訳'!K19</f>
        <v>0</v>
      </c>
      <c r="Y19" s="222">
        <f>'ごみ処理量内訳'!M19</f>
        <v>0</v>
      </c>
      <c r="Z19" s="222">
        <f>'資源化量内訳'!Y19</f>
        <v>186</v>
      </c>
      <c r="AA19" s="222">
        <f>SUM(P19,Q19,R19,Z19)</f>
        <v>1719</v>
      </c>
      <c r="AB19" s="226">
        <f>IF(AA19&lt;&gt;0,(Z19+P19+R19)/AA19*100,"-")</f>
        <v>94.06631762652705</v>
      </c>
      <c r="AC19" s="222">
        <f>'施設資源化量内訳'!Y19</f>
        <v>66</v>
      </c>
      <c r="AD19" s="222">
        <f>'施設資源化量内訳'!AT19</f>
        <v>0</v>
      </c>
      <c r="AE19" s="222">
        <f>'施設資源化量内訳'!BO19</f>
        <v>0</v>
      </c>
      <c r="AF19" s="222">
        <f>'施設資源化量内訳'!CJ19</f>
        <v>0</v>
      </c>
      <c r="AG19" s="222">
        <f>'施設資源化量内訳'!DE19</f>
        <v>0</v>
      </c>
      <c r="AH19" s="222">
        <f>'施設資源化量内訳'!DZ19</f>
        <v>0</v>
      </c>
      <c r="AI19" s="222">
        <f>'施設資源化量内訳'!EU19</f>
        <v>124</v>
      </c>
      <c r="AJ19" s="222">
        <f>SUM(AC19:AI19)</f>
        <v>190</v>
      </c>
      <c r="AK19" s="226">
        <f>IF((AA19+J19)&lt;&gt;0,(Z19+AJ19+J19)/(AA19+J19)*100,"-")</f>
        <v>21.873182082606167</v>
      </c>
      <c r="AL19" s="226">
        <f>IF((AA19+J19)&lt;&gt;0,('資源化量内訳'!D19-'資源化量内訳'!R19-'資源化量内訳'!T19-'資源化量内訳'!V19-'資源化量内訳'!U19)/(AA19+J19)*100,"-")</f>
        <v>21.873182082606167</v>
      </c>
      <c r="AM19" s="222">
        <f>'ごみ処理量内訳'!AA19</f>
        <v>102</v>
      </c>
      <c r="AN19" s="222">
        <f>'ごみ処理量内訳'!AB19</f>
        <v>0</v>
      </c>
      <c r="AO19" s="222">
        <f>'ごみ処理量内訳'!AC19</f>
        <v>0</v>
      </c>
      <c r="AP19" s="222">
        <f>SUM(AM19:AO19)</f>
        <v>102</v>
      </c>
    </row>
    <row r="20" spans="1:42" s="190" customFormat="1" ht="12" customHeight="1">
      <c r="A20" s="191" t="s">
        <v>58</v>
      </c>
      <c r="B20" s="192" t="s">
        <v>81</v>
      </c>
      <c r="C20" s="191" t="s">
        <v>82</v>
      </c>
      <c r="D20" s="222">
        <f>+E20+F20</f>
        <v>18237</v>
      </c>
      <c r="E20" s="222">
        <v>18237</v>
      </c>
      <c r="F20" s="222">
        <v>0</v>
      </c>
      <c r="G20" s="222">
        <v>372</v>
      </c>
      <c r="H20" s="222">
        <f>SUM('ごみ搬入量内訳'!E20,+'ごみ搬入量内訳'!AD20)</f>
        <v>6642</v>
      </c>
      <c r="I20" s="222">
        <f>'ごみ搬入量内訳'!BC20</f>
        <v>0</v>
      </c>
      <c r="J20" s="222">
        <f>'資源化量内訳'!BO20</f>
        <v>0</v>
      </c>
      <c r="K20" s="222">
        <f>SUM(H20:J20)</f>
        <v>6642</v>
      </c>
      <c r="L20" s="222">
        <f>IF(D20&lt;&gt;0,K20/D20/365*1000000,"-")</f>
        <v>997.820928550343</v>
      </c>
      <c r="M20" s="222">
        <f>IF(D20&lt;&gt;0,('ごみ搬入量内訳'!BR20+'ごみ処理概要'!J20)/'ごみ処理概要'!D20/365*1000000,"-")</f>
        <v>668.8194480436806</v>
      </c>
      <c r="N20" s="222">
        <f>IF(D20&lt;&gt;0,'ごみ搬入量内訳'!CM20/'ごみ処理概要'!D20/365*1000000,"-")</f>
        <v>329.0014805066623</v>
      </c>
      <c r="O20" s="222">
        <f>'ごみ搬入量内訳'!DH20</f>
        <v>0</v>
      </c>
      <c r="P20" s="222">
        <f>'ごみ処理量内訳'!E20</f>
        <v>5302</v>
      </c>
      <c r="Q20" s="222">
        <f>'ごみ処理量内訳'!N20</f>
        <v>0</v>
      </c>
      <c r="R20" s="222">
        <f>SUM(S20:Y20)</f>
        <v>0</v>
      </c>
      <c r="S20" s="222">
        <f>'ごみ処理量内訳'!G20</f>
        <v>0</v>
      </c>
      <c r="T20" s="222">
        <f>'ごみ処理量内訳'!L20</f>
        <v>0</v>
      </c>
      <c r="U20" s="222">
        <f>'ごみ処理量内訳'!H20</f>
        <v>0</v>
      </c>
      <c r="V20" s="222">
        <f>'ごみ処理量内訳'!I20</f>
        <v>0</v>
      </c>
      <c r="W20" s="222">
        <f>'ごみ処理量内訳'!J20</f>
        <v>0</v>
      </c>
      <c r="X20" s="222">
        <f>'ごみ処理量内訳'!K20</f>
        <v>0</v>
      </c>
      <c r="Y20" s="222">
        <f>'ごみ処理量内訳'!M20</f>
        <v>0</v>
      </c>
      <c r="Z20" s="222">
        <f>'資源化量内訳'!Y20</f>
        <v>1035</v>
      </c>
      <c r="AA20" s="222">
        <f>SUM(P20,Q20,R20,Z20)</f>
        <v>6337</v>
      </c>
      <c r="AB20" s="226">
        <f>IF(AA20&lt;&gt;0,(Z20+P20+R20)/AA20*100,"-")</f>
        <v>100</v>
      </c>
      <c r="AC20" s="222">
        <f>'施設資源化量内訳'!Y20</f>
        <v>0</v>
      </c>
      <c r="AD20" s="222">
        <f>'施設資源化量内訳'!AT20</f>
        <v>0</v>
      </c>
      <c r="AE20" s="222">
        <f>'施設資源化量内訳'!BO20</f>
        <v>0</v>
      </c>
      <c r="AF20" s="222">
        <f>'施設資源化量内訳'!CJ20</f>
        <v>0</v>
      </c>
      <c r="AG20" s="222">
        <f>'施設資源化量内訳'!DE20</f>
        <v>0</v>
      </c>
      <c r="AH20" s="222">
        <f>'施設資源化量内訳'!DZ20</f>
        <v>0</v>
      </c>
      <c r="AI20" s="222">
        <f>'施設資源化量内訳'!EU20</f>
        <v>0</v>
      </c>
      <c r="AJ20" s="222">
        <f>SUM(AC20:AI20)</f>
        <v>0</v>
      </c>
      <c r="AK20" s="226">
        <f>IF((AA20+J20)&lt;&gt;0,(Z20+AJ20+J20)/(AA20+J20)*100,"-")</f>
        <v>16.3326495186997</v>
      </c>
      <c r="AL20" s="226">
        <f>IF((AA20+J20)&lt;&gt;0,('資源化量内訳'!D20-'資源化量内訳'!R20-'資源化量内訳'!T20-'資源化量内訳'!V20-'資源化量内訳'!U20)/(AA20+J20)*100,"-")</f>
        <v>16.3326495186997</v>
      </c>
      <c r="AM20" s="222">
        <f>'ごみ処理量内訳'!AA20</f>
        <v>0</v>
      </c>
      <c r="AN20" s="222">
        <f>'ごみ処理量内訳'!AB20</f>
        <v>699</v>
      </c>
      <c r="AO20" s="222">
        <f>'ごみ処理量内訳'!AC20</f>
        <v>0</v>
      </c>
      <c r="AP20" s="222">
        <f>SUM(AM20:AO20)</f>
        <v>699</v>
      </c>
    </row>
    <row r="21" spans="1:42" s="190" customFormat="1" ht="12" customHeight="1">
      <c r="A21" s="191" t="s">
        <v>67</v>
      </c>
      <c r="B21" s="192" t="s">
        <v>83</v>
      </c>
      <c r="C21" s="191" t="s">
        <v>84</v>
      </c>
      <c r="D21" s="222">
        <f>+E21+F21</f>
        <v>24857</v>
      </c>
      <c r="E21" s="222">
        <v>24857</v>
      </c>
      <c r="F21" s="222">
        <v>0</v>
      </c>
      <c r="G21" s="222">
        <v>182</v>
      </c>
      <c r="H21" s="222">
        <f>SUM('ごみ搬入量内訳'!E21,+'ごみ搬入量内訳'!AD21)</f>
        <v>6027</v>
      </c>
      <c r="I21" s="222">
        <f>'ごみ搬入量内訳'!BC21</f>
        <v>74</v>
      </c>
      <c r="J21" s="222">
        <f>'資源化量内訳'!BO21</f>
        <v>202</v>
      </c>
      <c r="K21" s="222">
        <f>SUM(H21:J21)</f>
        <v>6303</v>
      </c>
      <c r="L21" s="222">
        <f>IF(D21&lt;&gt;0,K21/D21/365*1000000,"-")</f>
        <v>694.7134871740327</v>
      </c>
      <c r="M21" s="222">
        <f>IF(D21&lt;&gt;0,('ごみ搬入量内訳'!BR21+'ごみ処理概要'!J21)/'ごみ処理概要'!D21/365*1000000,"-")</f>
        <v>565.2055786496016</v>
      </c>
      <c r="N21" s="222">
        <f>IF(D21&lt;&gt;0,'ごみ搬入量内訳'!CM21/'ごみ処理概要'!D21/365*1000000,"-")</f>
        <v>129.50790852443097</v>
      </c>
      <c r="O21" s="222">
        <f>'ごみ搬入量内訳'!DH21</f>
        <v>0</v>
      </c>
      <c r="P21" s="222">
        <f>'ごみ処理量内訳'!E21</f>
        <v>4318</v>
      </c>
      <c r="Q21" s="222">
        <f>'ごみ処理量内訳'!N21</f>
        <v>0</v>
      </c>
      <c r="R21" s="222">
        <f>SUM(S21:Y21)</f>
        <v>1113</v>
      </c>
      <c r="S21" s="222">
        <f>'ごみ処理量内訳'!G21</f>
        <v>688</v>
      </c>
      <c r="T21" s="222">
        <f>'ごみ処理量内訳'!L21</f>
        <v>412</v>
      </c>
      <c r="U21" s="222">
        <f>'ごみ処理量内訳'!H21</f>
        <v>0</v>
      </c>
      <c r="V21" s="222">
        <f>'ごみ処理量内訳'!I21</f>
        <v>0</v>
      </c>
      <c r="W21" s="222">
        <f>'ごみ処理量内訳'!J21</f>
        <v>0</v>
      </c>
      <c r="X21" s="222">
        <f>'ごみ処理量内訳'!K21</f>
        <v>0</v>
      </c>
      <c r="Y21" s="222">
        <f>'ごみ処理量内訳'!M21</f>
        <v>13</v>
      </c>
      <c r="Z21" s="222">
        <f>'資源化量内訳'!Y21</f>
        <v>671</v>
      </c>
      <c r="AA21" s="222">
        <f>SUM(P21,Q21,R21,Z21)</f>
        <v>6102</v>
      </c>
      <c r="AB21" s="226">
        <f>IF(AA21&lt;&gt;0,(Z21+P21+R21)/AA21*100,"-")</f>
        <v>100</v>
      </c>
      <c r="AC21" s="222">
        <f>'施設資源化量内訳'!Y21</f>
        <v>0</v>
      </c>
      <c r="AD21" s="222">
        <f>'施設資源化量内訳'!AT21</f>
        <v>67</v>
      </c>
      <c r="AE21" s="222">
        <f>'施設資源化量内訳'!BO21</f>
        <v>0</v>
      </c>
      <c r="AF21" s="222">
        <f>'施設資源化量内訳'!CJ21</f>
        <v>0</v>
      </c>
      <c r="AG21" s="222">
        <f>'施設資源化量内訳'!DE21</f>
        <v>0</v>
      </c>
      <c r="AH21" s="222">
        <f>'施設資源化量内訳'!DZ21</f>
        <v>0</v>
      </c>
      <c r="AI21" s="222">
        <f>'施設資源化量内訳'!EU21</f>
        <v>380</v>
      </c>
      <c r="AJ21" s="222">
        <f>SUM(AC21:AI21)</f>
        <v>447</v>
      </c>
      <c r="AK21" s="226">
        <f>IF((AA21+J21)&lt;&gt;0,(Z21+AJ21+J21)/(AA21+J21)*100,"-")</f>
        <v>20.939086294416242</v>
      </c>
      <c r="AL21" s="226">
        <f>IF((AA21+J21)&lt;&gt;0,('資源化量内訳'!D21-'資源化量内訳'!R21-'資源化量内訳'!T21-'資源化量内訳'!V21-'資源化量内訳'!U21)/(AA21+J21)*100,"-")</f>
        <v>20.939086294416242</v>
      </c>
      <c r="AM21" s="222">
        <f>'ごみ処理量内訳'!AA21</f>
        <v>0</v>
      </c>
      <c r="AN21" s="222">
        <f>'ごみ処理量内訳'!AB21</f>
        <v>665</v>
      </c>
      <c r="AO21" s="222">
        <f>'ごみ処理量内訳'!AC21</f>
        <v>264</v>
      </c>
      <c r="AP21" s="222">
        <f>SUM(AM21:AO21)</f>
        <v>929</v>
      </c>
    </row>
    <row r="22" spans="1:42" s="190" customFormat="1" ht="12" customHeight="1">
      <c r="A22" s="191" t="s">
        <v>58</v>
      </c>
      <c r="B22" s="192" t="s">
        <v>85</v>
      </c>
      <c r="C22" s="191" t="s">
        <v>86</v>
      </c>
      <c r="D22" s="222">
        <f>+E22+F22</f>
        <v>9690</v>
      </c>
      <c r="E22" s="222">
        <v>9690</v>
      </c>
      <c r="F22" s="222">
        <v>0</v>
      </c>
      <c r="G22" s="222">
        <v>17</v>
      </c>
      <c r="H22" s="222">
        <f>SUM('ごみ搬入量内訳'!E22,+'ごみ搬入量内訳'!AD22)</f>
        <v>3766</v>
      </c>
      <c r="I22" s="222">
        <f>'ごみ搬入量内訳'!BC22</f>
        <v>95</v>
      </c>
      <c r="J22" s="222">
        <f>'資源化量内訳'!BO22</f>
        <v>0</v>
      </c>
      <c r="K22" s="222">
        <f>SUM(H22:J22)</f>
        <v>3861</v>
      </c>
      <c r="L22" s="222">
        <f>IF(D22&lt;&gt;0,K22/D22/365*1000000,"-")</f>
        <v>1091.649348996989</v>
      </c>
      <c r="M22" s="222">
        <f>IF(D22&lt;&gt;0,('ごみ搬入量内訳'!BR22+'ごみ処理概要'!J22)/'ごみ処理概要'!D22/365*1000000,"-")</f>
        <v>773.8524393174717</v>
      </c>
      <c r="N22" s="222">
        <f>IF(D22&lt;&gt;0,'ごみ搬入量内訳'!CM22/'ごみ処理概要'!D22/365*1000000,"-")</f>
        <v>317.79690967951706</v>
      </c>
      <c r="O22" s="222">
        <f>'ごみ搬入量内訳'!DH22</f>
        <v>0</v>
      </c>
      <c r="P22" s="222">
        <f>'ごみ処理量内訳'!E22</f>
        <v>3133</v>
      </c>
      <c r="Q22" s="222">
        <f>'ごみ処理量内訳'!N22</f>
        <v>306</v>
      </c>
      <c r="R22" s="222">
        <f>SUM(S22:Y22)</f>
        <v>107</v>
      </c>
      <c r="S22" s="222">
        <f>'ごみ処理量内訳'!G22</f>
        <v>0</v>
      </c>
      <c r="T22" s="222">
        <f>'ごみ処理量内訳'!L22</f>
        <v>107</v>
      </c>
      <c r="U22" s="222">
        <f>'ごみ処理量内訳'!H22</f>
        <v>0</v>
      </c>
      <c r="V22" s="222">
        <f>'ごみ処理量内訳'!I22</f>
        <v>0</v>
      </c>
      <c r="W22" s="222">
        <f>'ごみ処理量内訳'!J22</f>
        <v>0</v>
      </c>
      <c r="X22" s="222">
        <f>'ごみ処理量内訳'!K22</f>
        <v>0</v>
      </c>
      <c r="Y22" s="222">
        <f>'ごみ処理量内訳'!M22</f>
        <v>0</v>
      </c>
      <c r="Z22" s="222">
        <f>'資源化量内訳'!Y22</f>
        <v>315</v>
      </c>
      <c r="AA22" s="222">
        <f>SUM(P22,Q22,R22,Z22)</f>
        <v>3861</v>
      </c>
      <c r="AB22" s="226">
        <f>IF(AA22&lt;&gt;0,(Z22+P22+R22)/AA22*100,"-")</f>
        <v>92.07459207459208</v>
      </c>
      <c r="AC22" s="222">
        <f>'施設資源化量内訳'!Y22</f>
        <v>0</v>
      </c>
      <c r="AD22" s="222">
        <f>'施設資源化量内訳'!AT22</f>
        <v>0</v>
      </c>
      <c r="AE22" s="222">
        <f>'施設資源化量内訳'!BO22</f>
        <v>0</v>
      </c>
      <c r="AF22" s="222">
        <f>'施設資源化量内訳'!CJ22</f>
        <v>0</v>
      </c>
      <c r="AG22" s="222">
        <f>'施設資源化量内訳'!DE22</f>
        <v>0</v>
      </c>
      <c r="AH22" s="222">
        <f>'施設資源化量内訳'!DZ22</f>
        <v>0</v>
      </c>
      <c r="AI22" s="222">
        <f>'施設資源化量内訳'!EU22</f>
        <v>107</v>
      </c>
      <c r="AJ22" s="222">
        <f>SUM(AC22:AI22)</f>
        <v>107</v>
      </c>
      <c r="AK22" s="226">
        <f>IF((AA22+J22)&lt;&gt;0,(Z22+AJ22+J22)/(AA22+J22)*100,"-")</f>
        <v>10.929810929810928</v>
      </c>
      <c r="AL22" s="226">
        <f>IF((AA22+J22)&lt;&gt;0,('資源化量内訳'!D22-'資源化量内訳'!R22-'資源化量内訳'!T22-'資源化量内訳'!V22-'資源化量内訳'!U22)/(AA22+J22)*100,"-")</f>
        <v>10.929810929810928</v>
      </c>
      <c r="AM22" s="222">
        <f>'ごみ処理量内訳'!AA22</f>
        <v>306</v>
      </c>
      <c r="AN22" s="222">
        <f>'ごみ処理量内訳'!AB22</f>
        <v>399</v>
      </c>
      <c r="AO22" s="222">
        <f>'ごみ処理量内訳'!AC22</f>
        <v>0</v>
      </c>
      <c r="AP22" s="222">
        <f>SUM(AM22:AO22)</f>
        <v>705</v>
      </c>
    </row>
    <row r="23" spans="1:42" s="190" customFormat="1" ht="12" customHeight="1">
      <c r="A23" s="191" t="s">
        <v>58</v>
      </c>
      <c r="B23" s="192" t="s">
        <v>87</v>
      </c>
      <c r="C23" s="191" t="s">
        <v>88</v>
      </c>
      <c r="D23" s="222">
        <f>+E23+F23</f>
        <v>23767</v>
      </c>
      <c r="E23" s="222">
        <v>23767</v>
      </c>
      <c r="F23" s="222">
        <v>0</v>
      </c>
      <c r="G23" s="222">
        <v>495</v>
      </c>
      <c r="H23" s="222">
        <f>SUM('ごみ搬入量内訳'!E23,+'ごみ搬入量内訳'!AD23)</f>
        <v>6363</v>
      </c>
      <c r="I23" s="222">
        <f>'ごみ搬入量内訳'!BC23</f>
        <v>5</v>
      </c>
      <c r="J23" s="222">
        <f>'資源化量内訳'!BO23</f>
        <v>137</v>
      </c>
      <c r="K23" s="222">
        <f>SUM(H23:J23)</f>
        <v>6505</v>
      </c>
      <c r="L23" s="222">
        <f>IF(D23&lt;&gt;0,K23/D23/365*1000000,"-")</f>
        <v>749.8597975436185</v>
      </c>
      <c r="M23" s="222">
        <f>IF(D23&lt;&gt;0,('ごみ搬入量内訳'!BR23+'ごみ処理概要'!J23)/'ごみ処理概要'!D23/365*1000000,"-")</f>
        <v>649.6863672491672</v>
      </c>
      <c r="N23" s="222">
        <f>IF(D23&lt;&gt;0,'ごみ搬入量内訳'!CM23/'ごみ処理概要'!D23/365*1000000,"-")</f>
        <v>100.1734302944511</v>
      </c>
      <c r="O23" s="222">
        <f>'ごみ搬入量内訳'!DH23</f>
        <v>0</v>
      </c>
      <c r="P23" s="222">
        <f>'ごみ処理量内訳'!E23</f>
        <v>4802</v>
      </c>
      <c r="Q23" s="222">
        <f>'ごみ処理量内訳'!N23</f>
        <v>0</v>
      </c>
      <c r="R23" s="222">
        <f>SUM(S23:Y23)</f>
        <v>548</v>
      </c>
      <c r="S23" s="222">
        <f>'ごみ処理量内訳'!G23</f>
        <v>548</v>
      </c>
      <c r="T23" s="222">
        <f>'ごみ処理量内訳'!L23</f>
        <v>0</v>
      </c>
      <c r="U23" s="222">
        <f>'ごみ処理量内訳'!H23</f>
        <v>0</v>
      </c>
      <c r="V23" s="222">
        <f>'ごみ処理量内訳'!I23</f>
        <v>0</v>
      </c>
      <c r="W23" s="222">
        <f>'ごみ処理量内訳'!J23</f>
        <v>0</v>
      </c>
      <c r="X23" s="222">
        <f>'ごみ処理量内訳'!K23</f>
        <v>0</v>
      </c>
      <c r="Y23" s="222">
        <f>'ごみ処理量内訳'!M23</f>
        <v>0</v>
      </c>
      <c r="Z23" s="222">
        <f>'資源化量内訳'!Y23</f>
        <v>1088</v>
      </c>
      <c r="AA23" s="222">
        <f>SUM(P23,Q23,R23,Z23)</f>
        <v>6438</v>
      </c>
      <c r="AB23" s="226">
        <f>IF(AA23&lt;&gt;0,(Z23+P23+R23)/AA23*100,"-")</f>
        <v>100</v>
      </c>
      <c r="AC23" s="222">
        <f>'施設資源化量内訳'!Y23</f>
        <v>0</v>
      </c>
      <c r="AD23" s="222">
        <f>'施設資源化量内訳'!AT23</f>
        <v>99</v>
      </c>
      <c r="AE23" s="222">
        <f>'施設資源化量内訳'!BO23</f>
        <v>0</v>
      </c>
      <c r="AF23" s="222">
        <f>'施設資源化量内訳'!CJ23</f>
        <v>0</v>
      </c>
      <c r="AG23" s="222">
        <f>'施設資源化量内訳'!DE23</f>
        <v>0</v>
      </c>
      <c r="AH23" s="222">
        <f>'施設資源化量内訳'!DZ23</f>
        <v>0</v>
      </c>
      <c r="AI23" s="222">
        <f>'施設資源化量内訳'!EU23</f>
        <v>0</v>
      </c>
      <c r="AJ23" s="222">
        <f>SUM(AC23:AI23)</f>
        <v>99</v>
      </c>
      <c r="AK23" s="226">
        <f>IF((AA23+J23)&lt;&gt;0,(Z23+AJ23+J23)/(AA23+J23)*100,"-")</f>
        <v>20.136882129277566</v>
      </c>
      <c r="AL23" s="226">
        <f>IF((AA23+J23)&lt;&gt;0,('資源化量内訳'!D23-'資源化量内訳'!R23-'資源化量内訳'!T23-'資源化量内訳'!V23-'資源化量内訳'!U23)/(AA23+J23)*100,"-")</f>
        <v>20.136882129277566</v>
      </c>
      <c r="AM23" s="222">
        <f>'ごみ処理量内訳'!AA23</f>
        <v>0</v>
      </c>
      <c r="AN23" s="222">
        <f>'ごみ処理量内訳'!AB23</f>
        <v>518</v>
      </c>
      <c r="AO23" s="222">
        <f>'ごみ処理量内訳'!AC23</f>
        <v>237</v>
      </c>
      <c r="AP23" s="222">
        <f>SUM(AM23:AO23)</f>
        <v>755</v>
      </c>
    </row>
    <row r="24" spans="1:42" s="190" customFormat="1" ht="12" customHeight="1">
      <c r="A24" s="191" t="s">
        <v>58</v>
      </c>
      <c r="B24" s="192" t="s">
        <v>89</v>
      </c>
      <c r="C24" s="191" t="s">
        <v>90</v>
      </c>
      <c r="D24" s="222">
        <f>+E24+F24</f>
        <v>19614</v>
      </c>
      <c r="E24" s="222">
        <v>19614</v>
      </c>
      <c r="F24" s="222">
        <v>0</v>
      </c>
      <c r="G24" s="222">
        <v>140</v>
      </c>
      <c r="H24" s="222">
        <f>SUM('ごみ搬入量内訳'!E24,+'ごみ搬入量内訳'!AD24)</f>
        <v>3166</v>
      </c>
      <c r="I24" s="222">
        <f>'ごみ搬入量内訳'!BC24</f>
        <v>9</v>
      </c>
      <c r="J24" s="222">
        <f>'資源化量内訳'!BO24</f>
        <v>0</v>
      </c>
      <c r="K24" s="222">
        <f>SUM(H24:J24)</f>
        <v>3175</v>
      </c>
      <c r="L24" s="222">
        <f>IF(D24&lt;&gt;0,K24/D24/365*1000000,"-")</f>
        <v>443.49088084971464</v>
      </c>
      <c r="M24" s="222">
        <f>IF(D24&lt;&gt;0,('ごみ搬入量内訳'!BR24+'ごみ処理概要'!J24)/'ごみ処理概要'!D24/365*1000000,"-")</f>
        <v>380.91326994556584</v>
      </c>
      <c r="N24" s="222">
        <f>IF(D24&lt;&gt;0,'ごみ搬入量内訳'!CM24/'ごみ処理概要'!D24/365*1000000,"-")</f>
        <v>62.5776109041487</v>
      </c>
      <c r="O24" s="222">
        <f>'ごみ搬入量内訳'!DH24</f>
        <v>0</v>
      </c>
      <c r="P24" s="222">
        <f>'ごみ処理量内訳'!E24</f>
        <v>2157</v>
      </c>
      <c r="Q24" s="222">
        <f>'ごみ処理量内訳'!N24</f>
        <v>363</v>
      </c>
      <c r="R24" s="222">
        <f>SUM(S24:Y24)</f>
        <v>47</v>
      </c>
      <c r="S24" s="222">
        <f>'ごみ処理量内訳'!G24</f>
        <v>0</v>
      </c>
      <c r="T24" s="222">
        <f>'ごみ処理量内訳'!L24</f>
        <v>47</v>
      </c>
      <c r="U24" s="222">
        <f>'ごみ処理量内訳'!H24</f>
        <v>0</v>
      </c>
      <c r="V24" s="222">
        <f>'ごみ処理量内訳'!I24</f>
        <v>0</v>
      </c>
      <c r="W24" s="222">
        <f>'ごみ処理量内訳'!J24</f>
        <v>0</v>
      </c>
      <c r="X24" s="222">
        <f>'ごみ処理量内訳'!K24</f>
        <v>0</v>
      </c>
      <c r="Y24" s="222">
        <f>'ごみ処理量内訳'!M24</f>
        <v>0</v>
      </c>
      <c r="Z24" s="222">
        <f>'資源化量内訳'!Y24</f>
        <v>605</v>
      </c>
      <c r="AA24" s="222">
        <f>SUM(P24,Q24,R24,Z24)</f>
        <v>3172</v>
      </c>
      <c r="AB24" s="226">
        <f>IF(AA24&lt;&gt;0,(Z24+P24+R24)/AA24*100,"-")</f>
        <v>88.55611601513242</v>
      </c>
      <c r="AC24" s="222">
        <f>'施設資源化量内訳'!Y24</f>
        <v>0</v>
      </c>
      <c r="AD24" s="222">
        <f>'施設資源化量内訳'!AT24</f>
        <v>0</v>
      </c>
      <c r="AE24" s="222">
        <f>'施設資源化量内訳'!BO24</f>
        <v>0</v>
      </c>
      <c r="AF24" s="222">
        <f>'施設資源化量内訳'!CJ24</f>
        <v>0</v>
      </c>
      <c r="AG24" s="222">
        <f>'施設資源化量内訳'!DE24</f>
        <v>0</v>
      </c>
      <c r="AH24" s="222">
        <f>'施設資源化量内訳'!DZ24</f>
        <v>0</v>
      </c>
      <c r="AI24" s="222">
        <f>'施設資源化量内訳'!EU24</f>
        <v>47</v>
      </c>
      <c r="AJ24" s="222">
        <f>SUM(AC24:AI24)</f>
        <v>47</v>
      </c>
      <c r="AK24" s="226">
        <f>IF((AA24+J24)&lt;&gt;0,(Z24+AJ24+J24)/(AA24+J24)*100,"-")</f>
        <v>20.55485498108449</v>
      </c>
      <c r="AL24" s="226">
        <f>IF((AA24+J24)&lt;&gt;0,('資源化量内訳'!D24-'資源化量内訳'!R24-'資源化量内訳'!T24-'資源化量内訳'!V24-'資源化量内訳'!U24)/(AA24+J24)*100,"-")</f>
        <v>20.55485498108449</v>
      </c>
      <c r="AM24" s="222">
        <f>'ごみ処理量内訳'!AA24</f>
        <v>363</v>
      </c>
      <c r="AN24" s="222">
        <f>'ごみ処理量内訳'!AB24</f>
        <v>278</v>
      </c>
      <c r="AO24" s="222">
        <f>'ごみ処理量内訳'!AC24</f>
        <v>0</v>
      </c>
      <c r="AP24" s="222">
        <f>SUM(AM24:AO24)</f>
        <v>641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17" width="11" style="223" customWidth="1"/>
    <col min="118" max="16384" width="9" style="180" customWidth="1"/>
  </cols>
  <sheetData>
    <row r="1" spans="1:117" ht="17.25">
      <c r="A1" s="287" t="s">
        <v>91</v>
      </c>
      <c r="B1" s="178"/>
      <c r="C1" s="178"/>
      <c r="D1" s="21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213"/>
      <c r="BF1" s="213"/>
      <c r="BG1" s="213"/>
      <c r="BH1" s="213"/>
      <c r="BI1" s="213"/>
      <c r="BJ1" s="213"/>
      <c r="BK1" s="179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179"/>
      <c r="BZ1" s="179"/>
      <c r="CA1" s="179"/>
      <c r="CB1" s="179"/>
      <c r="CC1" s="179"/>
      <c r="CD1" s="179"/>
      <c r="CE1" s="179"/>
      <c r="CF1" s="179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179"/>
      <c r="CU1" s="179"/>
      <c r="CV1" s="179"/>
      <c r="CW1" s="179"/>
      <c r="CX1" s="179"/>
      <c r="CY1" s="179"/>
      <c r="CZ1" s="179"/>
      <c r="DA1" s="179"/>
      <c r="DB1" s="213"/>
      <c r="DC1" s="213"/>
      <c r="DD1" s="213"/>
      <c r="DE1" s="213"/>
      <c r="DF1" s="213"/>
      <c r="DG1" s="213"/>
      <c r="DH1" s="179"/>
      <c r="DI1" s="180"/>
      <c r="DJ1" s="180"/>
      <c r="DK1" s="180"/>
      <c r="DL1" s="180"/>
      <c r="DM1" s="180"/>
    </row>
    <row r="2" spans="1:117" ht="25.5" customHeight="1">
      <c r="A2" s="322" t="s">
        <v>9</v>
      </c>
      <c r="B2" s="322" t="s">
        <v>92</v>
      </c>
      <c r="C2" s="325" t="s">
        <v>93</v>
      </c>
      <c r="D2" s="239" t="s">
        <v>94</v>
      </c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0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2"/>
      <c r="BE2" s="243"/>
      <c r="BF2" s="244"/>
      <c r="BG2" s="244"/>
      <c r="BH2" s="244"/>
      <c r="BI2" s="244"/>
      <c r="BJ2" s="244"/>
      <c r="BK2" s="242"/>
      <c r="BL2" s="243"/>
      <c r="BM2" s="244"/>
      <c r="BN2" s="244"/>
      <c r="BO2" s="244"/>
      <c r="BP2" s="244"/>
      <c r="BQ2" s="244"/>
      <c r="BR2" s="245" t="s">
        <v>95</v>
      </c>
      <c r="BS2" s="244"/>
      <c r="BT2" s="244"/>
      <c r="BU2" s="244"/>
      <c r="BV2" s="244"/>
      <c r="BW2" s="244"/>
      <c r="BX2" s="244"/>
      <c r="BY2" s="246"/>
      <c r="BZ2" s="246"/>
      <c r="CA2" s="246"/>
      <c r="CB2" s="246"/>
      <c r="CC2" s="246"/>
      <c r="CD2" s="246"/>
      <c r="CE2" s="246"/>
      <c r="CF2" s="242"/>
      <c r="CG2" s="244"/>
      <c r="CH2" s="244"/>
      <c r="CI2" s="244"/>
      <c r="CJ2" s="244"/>
      <c r="CK2" s="244"/>
      <c r="CL2" s="244"/>
      <c r="CM2" s="245" t="s">
        <v>96</v>
      </c>
      <c r="CN2" s="244"/>
      <c r="CO2" s="244"/>
      <c r="CP2" s="244"/>
      <c r="CQ2" s="244"/>
      <c r="CR2" s="244"/>
      <c r="CS2" s="244"/>
      <c r="CT2" s="246"/>
      <c r="CU2" s="246"/>
      <c r="CV2" s="246"/>
      <c r="CW2" s="246"/>
      <c r="CX2" s="246"/>
      <c r="CY2" s="246"/>
      <c r="CZ2" s="246"/>
      <c r="DA2" s="242"/>
      <c r="DB2" s="244"/>
      <c r="DC2" s="244"/>
      <c r="DD2" s="244"/>
      <c r="DE2" s="244"/>
      <c r="DF2" s="244"/>
      <c r="DG2" s="244"/>
      <c r="DH2" s="247" t="s">
        <v>16</v>
      </c>
      <c r="DI2" s="245" t="s">
        <v>97</v>
      </c>
      <c r="DJ2" s="248"/>
      <c r="DK2" s="248"/>
      <c r="DL2" s="248"/>
      <c r="DM2" s="249"/>
    </row>
    <row r="3" spans="1:117" ht="25.5" customHeight="1">
      <c r="A3" s="323"/>
      <c r="B3" s="323"/>
      <c r="C3" s="326"/>
      <c r="D3" s="250"/>
      <c r="E3" s="251" t="s">
        <v>98</v>
      </c>
      <c r="F3" s="246"/>
      <c r="G3" s="246"/>
      <c r="H3" s="246"/>
      <c r="I3" s="246"/>
      <c r="J3" s="246"/>
      <c r="K3" s="241"/>
      <c r="L3" s="241"/>
      <c r="M3" s="241"/>
      <c r="N3" s="246"/>
      <c r="O3" s="241"/>
      <c r="P3" s="241"/>
      <c r="Q3" s="241"/>
      <c r="R3" s="246"/>
      <c r="S3" s="241"/>
      <c r="T3" s="241"/>
      <c r="U3" s="241"/>
      <c r="V3" s="246"/>
      <c r="W3" s="241"/>
      <c r="X3" s="241"/>
      <c r="Y3" s="241"/>
      <c r="Z3" s="246"/>
      <c r="AA3" s="241"/>
      <c r="AB3" s="241"/>
      <c r="AC3" s="252"/>
      <c r="AD3" s="251" t="s">
        <v>99</v>
      </c>
      <c r="AE3" s="246"/>
      <c r="AF3" s="246"/>
      <c r="AG3" s="246"/>
      <c r="AH3" s="246"/>
      <c r="AI3" s="246"/>
      <c r="AJ3" s="241"/>
      <c r="AK3" s="241"/>
      <c r="AL3" s="241"/>
      <c r="AM3" s="246"/>
      <c r="AN3" s="241"/>
      <c r="AO3" s="241"/>
      <c r="AP3" s="241"/>
      <c r="AQ3" s="246"/>
      <c r="AR3" s="241"/>
      <c r="AS3" s="241"/>
      <c r="AT3" s="241"/>
      <c r="AU3" s="246"/>
      <c r="AV3" s="241"/>
      <c r="AW3" s="241"/>
      <c r="AX3" s="241"/>
      <c r="AY3" s="246"/>
      <c r="AZ3" s="241"/>
      <c r="BA3" s="241"/>
      <c r="BB3" s="252"/>
      <c r="BC3" s="242" t="s">
        <v>26</v>
      </c>
      <c r="BD3" s="242"/>
      <c r="BE3" s="243"/>
      <c r="BF3" s="244"/>
      <c r="BG3" s="244"/>
      <c r="BH3" s="244"/>
      <c r="BI3" s="244"/>
      <c r="BJ3" s="244"/>
      <c r="BK3" s="242"/>
      <c r="BL3" s="243"/>
      <c r="BM3" s="244"/>
      <c r="BN3" s="244"/>
      <c r="BO3" s="244"/>
      <c r="BP3" s="244"/>
      <c r="BQ3" s="244"/>
      <c r="BR3" s="253"/>
      <c r="BS3" s="254" t="s">
        <v>100</v>
      </c>
      <c r="BT3" s="255"/>
      <c r="BU3" s="255"/>
      <c r="BV3" s="255"/>
      <c r="BW3" s="255"/>
      <c r="BX3" s="255"/>
      <c r="BY3" s="241"/>
      <c r="BZ3" s="246"/>
      <c r="CA3" s="246"/>
      <c r="CB3" s="246"/>
      <c r="CC3" s="246"/>
      <c r="CD3" s="246"/>
      <c r="CE3" s="246"/>
      <c r="CF3" s="242"/>
      <c r="CG3" s="244"/>
      <c r="CH3" s="244"/>
      <c r="CI3" s="244"/>
      <c r="CJ3" s="244"/>
      <c r="CK3" s="244"/>
      <c r="CL3" s="244"/>
      <c r="CM3" s="253"/>
      <c r="CN3" s="254" t="s">
        <v>101</v>
      </c>
      <c r="CO3" s="255"/>
      <c r="CP3" s="255"/>
      <c r="CQ3" s="255"/>
      <c r="CR3" s="255"/>
      <c r="CS3" s="255"/>
      <c r="CT3" s="241"/>
      <c r="CU3" s="246"/>
      <c r="CV3" s="246"/>
      <c r="CW3" s="246"/>
      <c r="CX3" s="246"/>
      <c r="CY3" s="246"/>
      <c r="CZ3" s="246"/>
      <c r="DA3" s="242"/>
      <c r="DB3" s="244"/>
      <c r="DC3" s="244"/>
      <c r="DD3" s="244"/>
      <c r="DE3" s="244"/>
      <c r="DF3" s="244"/>
      <c r="DG3" s="244"/>
      <c r="DH3" s="256"/>
      <c r="DI3" s="348" t="s">
        <v>28</v>
      </c>
      <c r="DJ3" s="347" t="s">
        <v>102</v>
      </c>
      <c r="DK3" s="347" t="s">
        <v>103</v>
      </c>
      <c r="DL3" s="347" t="s">
        <v>104</v>
      </c>
      <c r="DM3" s="347" t="s">
        <v>105</v>
      </c>
    </row>
    <row r="4" spans="1:117" ht="25.5" customHeight="1">
      <c r="A4" s="323"/>
      <c r="B4" s="323"/>
      <c r="C4" s="326"/>
      <c r="D4" s="216"/>
      <c r="E4" s="250"/>
      <c r="F4" s="349" t="s">
        <v>106</v>
      </c>
      <c r="G4" s="350"/>
      <c r="H4" s="350"/>
      <c r="I4" s="351"/>
      <c r="J4" s="349" t="s">
        <v>107</v>
      </c>
      <c r="K4" s="350"/>
      <c r="L4" s="350"/>
      <c r="M4" s="351"/>
      <c r="N4" s="349" t="s">
        <v>108</v>
      </c>
      <c r="O4" s="350"/>
      <c r="P4" s="350"/>
      <c r="Q4" s="351"/>
      <c r="R4" s="349" t="s">
        <v>109</v>
      </c>
      <c r="S4" s="350"/>
      <c r="T4" s="350"/>
      <c r="U4" s="351"/>
      <c r="V4" s="349" t="s">
        <v>110</v>
      </c>
      <c r="W4" s="350"/>
      <c r="X4" s="350"/>
      <c r="Y4" s="351"/>
      <c r="Z4" s="349" t="s">
        <v>111</v>
      </c>
      <c r="AA4" s="350"/>
      <c r="AB4" s="350"/>
      <c r="AC4" s="351"/>
      <c r="AD4" s="250"/>
      <c r="AE4" s="349" t="s">
        <v>106</v>
      </c>
      <c r="AF4" s="350"/>
      <c r="AG4" s="350"/>
      <c r="AH4" s="351"/>
      <c r="AI4" s="349" t="s">
        <v>107</v>
      </c>
      <c r="AJ4" s="350"/>
      <c r="AK4" s="350"/>
      <c r="AL4" s="351"/>
      <c r="AM4" s="349" t="s">
        <v>108</v>
      </c>
      <c r="AN4" s="350"/>
      <c r="AO4" s="350"/>
      <c r="AP4" s="351"/>
      <c r="AQ4" s="349" t="s">
        <v>109</v>
      </c>
      <c r="AR4" s="350"/>
      <c r="AS4" s="350"/>
      <c r="AT4" s="351"/>
      <c r="AU4" s="349" t="s">
        <v>110</v>
      </c>
      <c r="AV4" s="350"/>
      <c r="AW4" s="350"/>
      <c r="AX4" s="351"/>
      <c r="AY4" s="349" t="s">
        <v>111</v>
      </c>
      <c r="AZ4" s="350"/>
      <c r="BA4" s="350"/>
      <c r="BB4" s="351"/>
      <c r="BC4" s="257"/>
      <c r="BD4" s="251" t="s">
        <v>112</v>
      </c>
      <c r="BE4" s="240"/>
      <c r="BF4" s="240"/>
      <c r="BG4" s="240"/>
      <c r="BH4" s="240"/>
      <c r="BI4" s="240"/>
      <c r="BJ4" s="258"/>
      <c r="BK4" s="259" t="s">
        <v>113</v>
      </c>
      <c r="BL4" s="240"/>
      <c r="BM4" s="240"/>
      <c r="BN4" s="240"/>
      <c r="BO4" s="240"/>
      <c r="BP4" s="240"/>
      <c r="BQ4" s="240"/>
      <c r="BR4" s="257"/>
      <c r="BS4" s="260"/>
      <c r="BT4" s="261"/>
      <c r="BU4" s="261"/>
      <c r="BV4" s="261"/>
      <c r="BW4" s="261"/>
      <c r="BX4" s="262"/>
      <c r="BY4" s="251" t="s">
        <v>98</v>
      </c>
      <c r="BZ4" s="259"/>
      <c r="CA4" s="240"/>
      <c r="CB4" s="240"/>
      <c r="CC4" s="240"/>
      <c r="CD4" s="240"/>
      <c r="CE4" s="258"/>
      <c r="CF4" s="259" t="s">
        <v>114</v>
      </c>
      <c r="CG4" s="240"/>
      <c r="CH4" s="240"/>
      <c r="CI4" s="240"/>
      <c r="CJ4" s="240"/>
      <c r="CK4" s="240"/>
      <c r="CL4" s="258"/>
      <c r="CM4" s="257"/>
      <c r="CN4" s="260"/>
      <c r="CO4" s="261"/>
      <c r="CP4" s="261"/>
      <c r="CQ4" s="261"/>
      <c r="CR4" s="261"/>
      <c r="CS4" s="262"/>
      <c r="CT4" s="251" t="s">
        <v>99</v>
      </c>
      <c r="CU4" s="259"/>
      <c r="CV4" s="240"/>
      <c r="CW4" s="240"/>
      <c r="CX4" s="240"/>
      <c r="CY4" s="240"/>
      <c r="CZ4" s="258"/>
      <c r="DA4" s="259" t="s">
        <v>114</v>
      </c>
      <c r="DB4" s="240"/>
      <c r="DC4" s="240"/>
      <c r="DD4" s="240"/>
      <c r="DE4" s="240"/>
      <c r="DF4" s="240"/>
      <c r="DG4" s="258"/>
      <c r="DH4" s="256"/>
      <c r="DI4" s="348"/>
      <c r="DJ4" s="348"/>
      <c r="DK4" s="348"/>
      <c r="DL4" s="348"/>
      <c r="DM4" s="348"/>
    </row>
    <row r="5" spans="1:117" ht="25.5" customHeight="1">
      <c r="A5" s="323"/>
      <c r="B5" s="323"/>
      <c r="C5" s="326"/>
      <c r="D5" s="216" t="s">
        <v>28</v>
      </c>
      <c r="E5" s="250" t="s">
        <v>28</v>
      </c>
      <c r="F5" s="250" t="s">
        <v>28</v>
      </c>
      <c r="G5" s="217" t="s">
        <v>102</v>
      </c>
      <c r="H5" s="217" t="s">
        <v>103</v>
      </c>
      <c r="I5" s="217" t="s">
        <v>104</v>
      </c>
      <c r="J5" s="250" t="s">
        <v>28</v>
      </c>
      <c r="K5" s="217" t="s">
        <v>102</v>
      </c>
      <c r="L5" s="217" t="s">
        <v>103</v>
      </c>
      <c r="M5" s="217" t="s">
        <v>104</v>
      </c>
      <c r="N5" s="250" t="s">
        <v>28</v>
      </c>
      <c r="O5" s="217" t="s">
        <v>102</v>
      </c>
      <c r="P5" s="217" t="s">
        <v>103</v>
      </c>
      <c r="Q5" s="217" t="s">
        <v>104</v>
      </c>
      <c r="R5" s="250" t="s">
        <v>28</v>
      </c>
      <c r="S5" s="217" t="s">
        <v>102</v>
      </c>
      <c r="T5" s="217" t="s">
        <v>103</v>
      </c>
      <c r="U5" s="217" t="s">
        <v>104</v>
      </c>
      <c r="V5" s="250" t="s">
        <v>28</v>
      </c>
      <c r="W5" s="217" t="s">
        <v>102</v>
      </c>
      <c r="X5" s="217" t="s">
        <v>103</v>
      </c>
      <c r="Y5" s="217" t="s">
        <v>104</v>
      </c>
      <c r="Z5" s="250" t="s">
        <v>28</v>
      </c>
      <c r="AA5" s="217" t="s">
        <v>102</v>
      </c>
      <c r="AB5" s="217" t="s">
        <v>103</v>
      </c>
      <c r="AC5" s="217" t="s">
        <v>104</v>
      </c>
      <c r="AD5" s="250" t="s">
        <v>28</v>
      </c>
      <c r="AE5" s="250" t="s">
        <v>28</v>
      </c>
      <c r="AF5" s="217" t="s">
        <v>102</v>
      </c>
      <c r="AG5" s="217" t="s">
        <v>103</v>
      </c>
      <c r="AH5" s="217" t="s">
        <v>104</v>
      </c>
      <c r="AI5" s="250" t="s">
        <v>28</v>
      </c>
      <c r="AJ5" s="217" t="s">
        <v>102</v>
      </c>
      <c r="AK5" s="217" t="s">
        <v>103</v>
      </c>
      <c r="AL5" s="217" t="s">
        <v>104</v>
      </c>
      <c r="AM5" s="250" t="s">
        <v>28</v>
      </c>
      <c r="AN5" s="217" t="s">
        <v>102</v>
      </c>
      <c r="AO5" s="217" t="s">
        <v>103</v>
      </c>
      <c r="AP5" s="217" t="s">
        <v>104</v>
      </c>
      <c r="AQ5" s="250" t="s">
        <v>28</v>
      </c>
      <c r="AR5" s="217" t="s">
        <v>102</v>
      </c>
      <c r="AS5" s="217" t="s">
        <v>103</v>
      </c>
      <c r="AT5" s="217" t="s">
        <v>104</v>
      </c>
      <c r="AU5" s="250" t="s">
        <v>28</v>
      </c>
      <c r="AV5" s="217" t="s">
        <v>102</v>
      </c>
      <c r="AW5" s="217" t="s">
        <v>103</v>
      </c>
      <c r="AX5" s="217" t="s">
        <v>104</v>
      </c>
      <c r="AY5" s="250" t="s">
        <v>28</v>
      </c>
      <c r="AZ5" s="217" t="s">
        <v>102</v>
      </c>
      <c r="BA5" s="217" t="s">
        <v>103</v>
      </c>
      <c r="BB5" s="217" t="s">
        <v>104</v>
      </c>
      <c r="BC5" s="216" t="s">
        <v>28</v>
      </c>
      <c r="BD5" s="216" t="s">
        <v>28</v>
      </c>
      <c r="BE5" s="216" t="s">
        <v>115</v>
      </c>
      <c r="BF5" s="216" t="s">
        <v>116</v>
      </c>
      <c r="BG5" s="216" t="s">
        <v>117</v>
      </c>
      <c r="BH5" s="216" t="s">
        <v>118</v>
      </c>
      <c r="BI5" s="216" t="s">
        <v>119</v>
      </c>
      <c r="BJ5" s="216" t="s">
        <v>120</v>
      </c>
      <c r="BK5" s="216" t="s">
        <v>28</v>
      </c>
      <c r="BL5" s="216" t="s">
        <v>115</v>
      </c>
      <c r="BM5" s="216" t="s">
        <v>116</v>
      </c>
      <c r="BN5" s="216" t="s">
        <v>117</v>
      </c>
      <c r="BO5" s="216" t="s">
        <v>118</v>
      </c>
      <c r="BP5" s="216" t="s">
        <v>119</v>
      </c>
      <c r="BQ5" s="257" t="s">
        <v>120</v>
      </c>
      <c r="BR5" s="216" t="s">
        <v>28</v>
      </c>
      <c r="BS5" s="215" t="s">
        <v>115</v>
      </c>
      <c r="BT5" s="215" t="s">
        <v>116</v>
      </c>
      <c r="BU5" s="215" t="s">
        <v>117</v>
      </c>
      <c r="BV5" s="215" t="s">
        <v>118</v>
      </c>
      <c r="BW5" s="215" t="s">
        <v>119</v>
      </c>
      <c r="BX5" s="215" t="s">
        <v>120</v>
      </c>
      <c r="BY5" s="216" t="s">
        <v>28</v>
      </c>
      <c r="BZ5" s="215" t="s">
        <v>115</v>
      </c>
      <c r="CA5" s="216" t="s">
        <v>116</v>
      </c>
      <c r="CB5" s="216" t="s">
        <v>117</v>
      </c>
      <c r="CC5" s="216" t="s">
        <v>118</v>
      </c>
      <c r="CD5" s="216" t="s">
        <v>119</v>
      </c>
      <c r="CE5" s="216" t="s">
        <v>120</v>
      </c>
      <c r="CF5" s="216" t="s">
        <v>28</v>
      </c>
      <c r="CG5" s="216" t="s">
        <v>115</v>
      </c>
      <c r="CH5" s="216" t="s">
        <v>116</v>
      </c>
      <c r="CI5" s="216" t="s">
        <v>117</v>
      </c>
      <c r="CJ5" s="216" t="s">
        <v>118</v>
      </c>
      <c r="CK5" s="216" t="s">
        <v>119</v>
      </c>
      <c r="CL5" s="216" t="s">
        <v>120</v>
      </c>
      <c r="CM5" s="216" t="s">
        <v>28</v>
      </c>
      <c r="CN5" s="215" t="s">
        <v>115</v>
      </c>
      <c r="CO5" s="215" t="s">
        <v>116</v>
      </c>
      <c r="CP5" s="215" t="s">
        <v>117</v>
      </c>
      <c r="CQ5" s="215" t="s">
        <v>118</v>
      </c>
      <c r="CR5" s="215" t="s">
        <v>119</v>
      </c>
      <c r="CS5" s="215" t="s">
        <v>120</v>
      </c>
      <c r="CT5" s="216" t="s">
        <v>28</v>
      </c>
      <c r="CU5" s="215" t="s">
        <v>115</v>
      </c>
      <c r="CV5" s="216" t="s">
        <v>116</v>
      </c>
      <c r="CW5" s="216" t="s">
        <v>117</v>
      </c>
      <c r="CX5" s="216" t="s">
        <v>118</v>
      </c>
      <c r="CY5" s="216" t="s">
        <v>119</v>
      </c>
      <c r="CZ5" s="216" t="s">
        <v>120</v>
      </c>
      <c r="DA5" s="216" t="s">
        <v>28</v>
      </c>
      <c r="DB5" s="216" t="s">
        <v>115</v>
      </c>
      <c r="DC5" s="216" t="s">
        <v>116</v>
      </c>
      <c r="DD5" s="216" t="s">
        <v>117</v>
      </c>
      <c r="DE5" s="216" t="s">
        <v>118</v>
      </c>
      <c r="DF5" s="216" t="s">
        <v>119</v>
      </c>
      <c r="DG5" s="216" t="s">
        <v>120</v>
      </c>
      <c r="DH5" s="256"/>
      <c r="DI5" s="250"/>
      <c r="DJ5" s="250"/>
      <c r="DK5" s="250"/>
      <c r="DL5" s="250"/>
      <c r="DM5" s="250"/>
    </row>
    <row r="6" spans="1:117" s="193" customFormat="1" ht="13.5">
      <c r="A6" s="324"/>
      <c r="B6" s="324"/>
      <c r="C6" s="352"/>
      <c r="D6" s="263" t="s">
        <v>49</v>
      </c>
      <c r="E6" s="264" t="s">
        <v>49</v>
      </c>
      <c r="F6" s="264" t="s">
        <v>49</v>
      </c>
      <c r="G6" s="265" t="s">
        <v>49</v>
      </c>
      <c r="H6" s="265" t="s">
        <v>49</v>
      </c>
      <c r="I6" s="265" t="s">
        <v>49</v>
      </c>
      <c r="J6" s="264" t="s">
        <v>49</v>
      </c>
      <c r="K6" s="265" t="s">
        <v>49</v>
      </c>
      <c r="L6" s="265" t="s">
        <v>49</v>
      </c>
      <c r="M6" s="265" t="s">
        <v>49</v>
      </c>
      <c r="N6" s="264" t="s">
        <v>49</v>
      </c>
      <c r="O6" s="265" t="s">
        <v>49</v>
      </c>
      <c r="P6" s="265" t="s">
        <v>49</v>
      </c>
      <c r="Q6" s="265" t="s">
        <v>49</v>
      </c>
      <c r="R6" s="264" t="s">
        <v>49</v>
      </c>
      <c r="S6" s="265" t="s">
        <v>49</v>
      </c>
      <c r="T6" s="265" t="s">
        <v>49</v>
      </c>
      <c r="U6" s="265" t="s">
        <v>49</v>
      </c>
      <c r="V6" s="264" t="s">
        <v>49</v>
      </c>
      <c r="W6" s="265" t="s">
        <v>49</v>
      </c>
      <c r="X6" s="265" t="s">
        <v>49</v>
      </c>
      <c r="Y6" s="265" t="s">
        <v>49</v>
      </c>
      <c r="Z6" s="264" t="s">
        <v>49</v>
      </c>
      <c r="AA6" s="265" t="s">
        <v>49</v>
      </c>
      <c r="AB6" s="265" t="s">
        <v>49</v>
      </c>
      <c r="AC6" s="265" t="s">
        <v>49</v>
      </c>
      <c r="AD6" s="264" t="s">
        <v>49</v>
      </c>
      <c r="AE6" s="264" t="s">
        <v>49</v>
      </c>
      <c r="AF6" s="265" t="s">
        <v>49</v>
      </c>
      <c r="AG6" s="265" t="s">
        <v>49</v>
      </c>
      <c r="AH6" s="265" t="s">
        <v>49</v>
      </c>
      <c r="AI6" s="264" t="s">
        <v>49</v>
      </c>
      <c r="AJ6" s="265" t="s">
        <v>49</v>
      </c>
      <c r="AK6" s="265" t="s">
        <v>49</v>
      </c>
      <c r="AL6" s="265" t="s">
        <v>49</v>
      </c>
      <c r="AM6" s="264" t="s">
        <v>49</v>
      </c>
      <c r="AN6" s="265" t="s">
        <v>49</v>
      </c>
      <c r="AO6" s="265" t="s">
        <v>49</v>
      </c>
      <c r="AP6" s="265" t="s">
        <v>49</v>
      </c>
      <c r="AQ6" s="264" t="s">
        <v>49</v>
      </c>
      <c r="AR6" s="265" t="s">
        <v>49</v>
      </c>
      <c r="AS6" s="265" t="s">
        <v>49</v>
      </c>
      <c r="AT6" s="265" t="s">
        <v>49</v>
      </c>
      <c r="AU6" s="264" t="s">
        <v>49</v>
      </c>
      <c r="AV6" s="265" t="s">
        <v>49</v>
      </c>
      <c r="AW6" s="265" t="s">
        <v>49</v>
      </c>
      <c r="AX6" s="265" t="s">
        <v>49</v>
      </c>
      <c r="AY6" s="264" t="s">
        <v>49</v>
      </c>
      <c r="AZ6" s="265" t="s">
        <v>49</v>
      </c>
      <c r="BA6" s="265" t="s">
        <v>49</v>
      </c>
      <c r="BB6" s="265" t="s">
        <v>49</v>
      </c>
      <c r="BC6" s="263" t="s">
        <v>49</v>
      </c>
      <c r="BD6" s="263" t="s">
        <v>49</v>
      </c>
      <c r="BE6" s="263" t="s">
        <v>49</v>
      </c>
      <c r="BF6" s="263" t="s">
        <v>49</v>
      </c>
      <c r="BG6" s="263" t="s">
        <v>49</v>
      </c>
      <c r="BH6" s="263" t="s">
        <v>49</v>
      </c>
      <c r="BI6" s="263" t="s">
        <v>49</v>
      </c>
      <c r="BJ6" s="263" t="s">
        <v>49</v>
      </c>
      <c r="BK6" s="263" t="s">
        <v>49</v>
      </c>
      <c r="BL6" s="263" t="s">
        <v>49</v>
      </c>
      <c r="BM6" s="263" t="s">
        <v>49</v>
      </c>
      <c r="BN6" s="263" t="s">
        <v>49</v>
      </c>
      <c r="BO6" s="263" t="s">
        <v>49</v>
      </c>
      <c r="BP6" s="263" t="s">
        <v>49</v>
      </c>
      <c r="BQ6" s="266" t="s">
        <v>49</v>
      </c>
      <c r="BR6" s="263" t="s">
        <v>49</v>
      </c>
      <c r="BS6" s="263" t="s">
        <v>49</v>
      </c>
      <c r="BT6" s="263" t="s">
        <v>49</v>
      </c>
      <c r="BU6" s="263" t="s">
        <v>49</v>
      </c>
      <c r="BV6" s="263" t="s">
        <v>49</v>
      </c>
      <c r="BW6" s="263" t="s">
        <v>49</v>
      </c>
      <c r="BX6" s="263" t="s">
        <v>49</v>
      </c>
      <c r="BY6" s="263" t="s">
        <v>49</v>
      </c>
      <c r="BZ6" s="264" t="s">
        <v>49</v>
      </c>
      <c r="CA6" s="264" t="s">
        <v>49</v>
      </c>
      <c r="CB6" s="264" t="s">
        <v>49</v>
      </c>
      <c r="CC6" s="264" t="s">
        <v>49</v>
      </c>
      <c r="CD6" s="264" t="s">
        <v>49</v>
      </c>
      <c r="CE6" s="264" t="s">
        <v>49</v>
      </c>
      <c r="CF6" s="263" t="s">
        <v>49</v>
      </c>
      <c r="CG6" s="263" t="s">
        <v>49</v>
      </c>
      <c r="CH6" s="263" t="s">
        <v>49</v>
      </c>
      <c r="CI6" s="263" t="s">
        <v>49</v>
      </c>
      <c r="CJ6" s="263" t="s">
        <v>49</v>
      </c>
      <c r="CK6" s="263" t="s">
        <v>49</v>
      </c>
      <c r="CL6" s="263" t="s">
        <v>49</v>
      </c>
      <c r="CM6" s="263" t="s">
        <v>49</v>
      </c>
      <c r="CN6" s="263" t="s">
        <v>49</v>
      </c>
      <c r="CO6" s="263" t="s">
        <v>49</v>
      </c>
      <c r="CP6" s="263" t="s">
        <v>49</v>
      </c>
      <c r="CQ6" s="263" t="s">
        <v>49</v>
      </c>
      <c r="CR6" s="263" t="s">
        <v>49</v>
      </c>
      <c r="CS6" s="263" t="s">
        <v>49</v>
      </c>
      <c r="CT6" s="263" t="s">
        <v>49</v>
      </c>
      <c r="CU6" s="264" t="s">
        <v>49</v>
      </c>
      <c r="CV6" s="264" t="s">
        <v>49</v>
      </c>
      <c r="CW6" s="264" t="s">
        <v>49</v>
      </c>
      <c r="CX6" s="264" t="s">
        <v>49</v>
      </c>
      <c r="CY6" s="264" t="s">
        <v>49</v>
      </c>
      <c r="CZ6" s="264" t="s">
        <v>49</v>
      </c>
      <c r="DA6" s="263" t="s">
        <v>49</v>
      </c>
      <c r="DB6" s="263" t="s">
        <v>49</v>
      </c>
      <c r="DC6" s="263" t="s">
        <v>49</v>
      </c>
      <c r="DD6" s="263" t="s">
        <v>49</v>
      </c>
      <c r="DE6" s="263" t="s">
        <v>49</v>
      </c>
      <c r="DF6" s="263" t="s">
        <v>49</v>
      </c>
      <c r="DG6" s="263" t="s">
        <v>49</v>
      </c>
      <c r="DH6" s="263" t="s">
        <v>49</v>
      </c>
      <c r="DI6" s="264" t="s">
        <v>121</v>
      </c>
      <c r="DJ6" s="263" t="s">
        <v>49</v>
      </c>
      <c r="DK6" s="263" t="s">
        <v>49</v>
      </c>
      <c r="DL6" s="263" t="s">
        <v>49</v>
      </c>
      <c r="DM6" s="263" t="s">
        <v>49</v>
      </c>
    </row>
    <row r="7" spans="1:117" s="194" customFormat="1" ht="12" customHeight="1">
      <c r="A7" s="185" t="s">
        <v>52</v>
      </c>
      <c r="B7" s="200" t="s">
        <v>53</v>
      </c>
      <c r="C7" s="186" t="s">
        <v>28</v>
      </c>
      <c r="D7" s="235">
        <f>SUM(D8:D24)</f>
        <v>323935</v>
      </c>
      <c r="E7" s="235">
        <f>SUM(E8:E24)</f>
        <v>222056</v>
      </c>
      <c r="F7" s="235">
        <f>SUM(F8:F24)</f>
        <v>0</v>
      </c>
      <c r="G7" s="235">
        <f>SUM(G8:G24)</f>
        <v>0</v>
      </c>
      <c r="H7" s="235">
        <f>SUM(H8:H24)</f>
        <v>0</v>
      </c>
      <c r="I7" s="235">
        <f>SUM(I8:I24)</f>
        <v>0</v>
      </c>
      <c r="J7" s="235">
        <f>SUM(J8:J24)</f>
        <v>151345</v>
      </c>
      <c r="K7" s="235">
        <f>SUM(K8:K24)</f>
        <v>36313</v>
      </c>
      <c r="L7" s="235">
        <f>SUM(L8:L24)</f>
        <v>114863</v>
      </c>
      <c r="M7" s="235">
        <f>SUM(M8:M24)</f>
        <v>169</v>
      </c>
      <c r="N7" s="235">
        <f>SUM(N8:N24)</f>
        <v>17360</v>
      </c>
      <c r="O7" s="235">
        <f>SUM(O8:O24)</f>
        <v>10919</v>
      </c>
      <c r="P7" s="235">
        <f>SUM(P8:P24)</f>
        <v>6441</v>
      </c>
      <c r="Q7" s="235">
        <f>SUM(Q8:Q24)</f>
        <v>0</v>
      </c>
      <c r="R7" s="235">
        <f>SUM(R8:R24)</f>
        <v>50426</v>
      </c>
      <c r="S7" s="235">
        <f>SUM(S8:S24)</f>
        <v>19464</v>
      </c>
      <c r="T7" s="235">
        <f>SUM(T8:T24)</f>
        <v>30962</v>
      </c>
      <c r="U7" s="235">
        <f>SUM(U8:U24)</f>
        <v>0</v>
      </c>
      <c r="V7" s="235">
        <f>SUM(V8:V24)</f>
        <v>12</v>
      </c>
      <c r="W7" s="235">
        <f>SUM(W8:W24)</f>
        <v>3</v>
      </c>
      <c r="X7" s="235">
        <f>SUM(X8:X24)</f>
        <v>9</v>
      </c>
      <c r="Y7" s="235">
        <f>SUM(Y8:Y24)</f>
        <v>0</v>
      </c>
      <c r="Z7" s="235">
        <f>SUM(Z8:Z24)</f>
        <v>2913</v>
      </c>
      <c r="AA7" s="235">
        <f>SUM(AA8:AA24)</f>
        <v>1893</v>
      </c>
      <c r="AB7" s="235">
        <f>SUM(AB8:AB24)</f>
        <v>1020</v>
      </c>
      <c r="AC7" s="235">
        <f>SUM(AC8:AC24)</f>
        <v>0</v>
      </c>
      <c r="AD7" s="235">
        <f>SUM(AD8:AD24)</f>
        <v>90528</v>
      </c>
      <c r="AE7" s="235">
        <f>SUM(AE8:AE24)</f>
        <v>0</v>
      </c>
      <c r="AF7" s="235">
        <f>SUM(AF8:AF24)</f>
        <v>0</v>
      </c>
      <c r="AG7" s="235">
        <f>SUM(AG8:AG24)</f>
        <v>0</v>
      </c>
      <c r="AH7" s="235">
        <f>SUM(AH8:AH24)</f>
        <v>0</v>
      </c>
      <c r="AI7" s="235">
        <f>SUM(AI8:AI24)</f>
        <v>87048</v>
      </c>
      <c r="AJ7" s="235">
        <f>SUM(AJ8:AJ24)</f>
        <v>0</v>
      </c>
      <c r="AK7" s="235">
        <f>SUM(AK8:AK24)</f>
        <v>0</v>
      </c>
      <c r="AL7" s="235">
        <f>SUM(AL8:AL24)</f>
        <v>87048</v>
      </c>
      <c r="AM7" s="235">
        <f>SUM(AM8:AM24)</f>
        <v>3447</v>
      </c>
      <c r="AN7" s="235">
        <f>SUM(AN8:AN24)</f>
        <v>0</v>
      </c>
      <c r="AO7" s="235">
        <f>SUM(AO8:AO24)</f>
        <v>0</v>
      </c>
      <c r="AP7" s="235">
        <f>SUM(AP8:AP24)</f>
        <v>3447</v>
      </c>
      <c r="AQ7" s="235">
        <f>SUM(AQ8:AQ24)</f>
        <v>20</v>
      </c>
      <c r="AR7" s="235">
        <f>SUM(AR8:AR24)</f>
        <v>0</v>
      </c>
      <c r="AS7" s="235">
        <f>SUM(AS8:AS24)</f>
        <v>0</v>
      </c>
      <c r="AT7" s="235">
        <f>SUM(AT8:AT24)</f>
        <v>20</v>
      </c>
      <c r="AU7" s="235">
        <f>SUM(AU8:AU24)</f>
        <v>0</v>
      </c>
      <c r="AV7" s="235">
        <f>SUM(AV8:AV24)</f>
        <v>0</v>
      </c>
      <c r="AW7" s="235">
        <f>SUM(AW8:AW24)</f>
        <v>0</v>
      </c>
      <c r="AX7" s="235">
        <f>SUM(AX8:AX24)</f>
        <v>0</v>
      </c>
      <c r="AY7" s="235">
        <f>SUM(AY8:AY24)</f>
        <v>13</v>
      </c>
      <c r="AZ7" s="235">
        <f>SUM(AZ8:AZ24)</f>
        <v>0</v>
      </c>
      <c r="BA7" s="235">
        <f>SUM(BA8:BA24)</f>
        <v>0</v>
      </c>
      <c r="BB7" s="235">
        <f>SUM(BB8:BB24)</f>
        <v>13</v>
      </c>
      <c r="BC7" s="235">
        <f>SUM(BC8:BC24)</f>
        <v>11351</v>
      </c>
      <c r="BD7" s="235">
        <f>SUM(BD8:BD24)</f>
        <v>3849</v>
      </c>
      <c r="BE7" s="235">
        <f>SUM(BE8:BE24)</f>
        <v>0</v>
      </c>
      <c r="BF7" s="235">
        <f>SUM(BF8:BF24)</f>
        <v>1294</v>
      </c>
      <c r="BG7" s="235">
        <f>SUM(BG8:BG24)</f>
        <v>1241</v>
      </c>
      <c r="BH7" s="235">
        <f>SUM(BH8:BH24)</f>
        <v>140</v>
      </c>
      <c r="BI7" s="235">
        <f>SUM(BI8:BI24)</f>
        <v>77</v>
      </c>
      <c r="BJ7" s="235">
        <f>SUM(BJ8:BJ24)</f>
        <v>1097</v>
      </c>
      <c r="BK7" s="235">
        <f>SUM(BK8:BK24)</f>
        <v>7502</v>
      </c>
      <c r="BL7" s="235">
        <f>SUM(BL8:BL24)</f>
        <v>0</v>
      </c>
      <c r="BM7" s="235">
        <f>SUM(BM8:BM24)</f>
        <v>4233</v>
      </c>
      <c r="BN7" s="235">
        <f>SUM(BN8:BN24)</f>
        <v>3114</v>
      </c>
      <c r="BO7" s="235">
        <f>SUM(BO8:BO24)</f>
        <v>105</v>
      </c>
      <c r="BP7" s="235">
        <f>SUM(BP8:BP24)</f>
        <v>28</v>
      </c>
      <c r="BQ7" s="235">
        <f>SUM(BQ8:BQ24)</f>
        <v>22</v>
      </c>
      <c r="BR7" s="235">
        <f>SUM(BR8:BR24)</f>
        <v>225905</v>
      </c>
      <c r="BS7" s="235">
        <f>SUM(BS8:BS24)</f>
        <v>0</v>
      </c>
      <c r="BT7" s="235">
        <f>SUM(BT8:BT24)</f>
        <v>152639</v>
      </c>
      <c r="BU7" s="235">
        <f>SUM(BU8:BU24)</f>
        <v>18601</v>
      </c>
      <c r="BV7" s="235">
        <f>SUM(BV8:BV24)</f>
        <v>50566</v>
      </c>
      <c r="BW7" s="235">
        <f>SUM(BW8:BW24)</f>
        <v>89</v>
      </c>
      <c r="BX7" s="235">
        <f>SUM(BX8:BX24)</f>
        <v>4010</v>
      </c>
      <c r="BY7" s="235">
        <f>SUM(BY8:BY24)</f>
        <v>222056</v>
      </c>
      <c r="BZ7" s="235">
        <f>SUM(BZ8:BZ24)</f>
        <v>0</v>
      </c>
      <c r="CA7" s="235">
        <f>SUM(CA8:CA24)</f>
        <v>151345</v>
      </c>
      <c r="CB7" s="235">
        <f>SUM(CB8:CB24)</f>
        <v>17360</v>
      </c>
      <c r="CC7" s="235">
        <f>SUM(CC8:CC24)</f>
        <v>50426</v>
      </c>
      <c r="CD7" s="235">
        <f>SUM(CD8:CD24)</f>
        <v>12</v>
      </c>
      <c r="CE7" s="235">
        <f>SUM(CE8:CE24)</f>
        <v>2913</v>
      </c>
      <c r="CF7" s="235">
        <f>SUM(CF8:CF24)</f>
        <v>3849</v>
      </c>
      <c r="CG7" s="235">
        <f>SUM(CG8:CG24)</f>
        <v>0</v>
      </c>
      <c r="CH7" s="235">
        <f>SUM(CH8:CH24)</f>
        <v>1294</v>
      </c>
      <c r="CI7" s="235">
        <f>SUM(CI8:CI24)</f>
        <v>1241</v>
      </c>
      <c r="CJ7" s="235">
        <f>SUM(CJ8:CJ24)</f>
        <v>140</v>
      </c>
      <c r="CK7" s="235">
        <f>SUM(CK8:CK24)</f>
        <v>77</v>
      </c>
      <c r="CL7" s="235">
        <f>SUM(CL8:CL24)</f>
        <v>1097</v>
      </c>
      <c r="CM7" s="235">
        <f>SUM(CM8:CM24)</f>
        <v>98030</v>
      </c>
      <c r="CN7" s="235">
        <f>SUM(CN8:CN24)</f>
        <v>0</v>
      </c>
      <c r="CO7" s="235">
        <f>SUM(CO8:CO24)</f>
        <v>91281</v>
      </c>
      <c r="CP7" s="235">
        <f>SUM(CP8:CP24)</f>
        <v>6561</v>
      </c>
      <c r="CQ7" s="235">
        <f>SUM(CQ8:CQ24)</f>
        <v>125</v>
      </c>
      <c r="CR7" s="235">
        <f>SUM(CR8:CR24)</f>
        <v>28</v>
      </c>
      <c r="CS7" s="235">
        <f>SUM(CS8:CS24)</f>
        <v>35</v>
      </c>
      <c r="CT7" s="235">
        <f>SUM(CT8:CT24)</f>
        <v>90528</v>
      </c>
      <c r="CU7" s="235">
        <f>SUM(CU8:CU24)</f>
        <v>0</v>
      </c>
      <c r="CV7" s="235">
        <f>SUM(CV8:CV24)</f>
        <v>87048</v>
      </c>
      <c r="CW7" s="235">
        <f>SUM(CW8:CW24)</f>
        <v>3447</v>
      </c>
      <c r="CX7" s="235">
        <f>SUM(CX8:CX24)</f>
        <v>20</v>
      </c>
      <c r="CY7" s="235">
        <f>SUM(CY8:CY24)</f>
        <v>0</v>
      </c>
      <c r="CZ7" s="235">
        <f>SUM(CZ8:CZ24)</f>
        <v>13</v>
      </c>
      <c r="DA7" s="235">
        <f>SUM(DA8:DA24)</f>
        <v>7502</v>
      </c>
      <c r="DB7" s="235">
        <f>SUM(DB8:DB24)</f>
        <v>0</v>
      </c>
      <c r="DC7" s="235">
        <f>SUM(DC8:DC24)</f>
        <v>4233</v>
      </c>
      <c r="DD7" s="235">
        <f>SUM(DD8:DD24)</f>
        <v>3114</v>
      </c>
      <c r="DE7" s="235">
        <f>SUM(DE8:DE24)</f>
        <v>105</v>
      </c>
      <c r="DF7" s="235">
        <f>SUM(DF8:DF24)</f>
        <v>28</v>
      </c>
      <c r="DG7" s="235">
        <f>SUM(DG8:DG24)</f>
        <v>22</v>
      </c>
      <c r="DH7" s="235">
        <f>SUM(DH8:DH24)</f>
        <v>7</v>
      </c>
      <c r="DI7" s="235">
        <f>SUM(DI8:DI24)</f>
        <v>14</v>
      </c>
      <c r="DJ7" s="235">
        <f>SUM(DJ8:DJ24)</f>
        <v>12</v>
      </c>
      <c r="DK7" s="235">
        <f>SUM(DK8:DK24)</f>
        <v>1</v>
      </c>
      <c r="DL7" s="235">
        <f>SUM(DL8:DL24)</f>
        <v>0</v>
      </c>
      <c r="DM7" s="235">
        <f>SUM(DM8:DM24)</f>
        <v>1</v>
      </c>
    </row>
    <row r="8" spans="1:117" s="190" customFormat="1" ht="12" customHeight="1">
      <c r="A8" s="188" t="s">
        <v>52</v>
      </c>
      <c r="B8" s="202" t="s">
        <v>54</v>
      </c>
      <c r="C8" s="188" t="s">
        <v>55</v>
      </c>
      <c r="D8" s="236">
        <f>SUM(E8,AD8,BC8)</f>
        <v>148293</v>
      </c>
      <c r="E8" s="237">
        <f>SUM(F8,J8,N8,R8,V8,Z8)</f>
        <v>92410</v>
      </c>
      <c r="F8" s="237">
        <f>SUM(G8:I8)</f>
        <v>0</v>
      </c>
      <c r="G8" s="237">
        <v>0</v>
      </c>
      <c r="H8" s="237">
        <v>0</v>
      </c>
      <c r="I8" s="237">
        <v>0</v>
      </c>
      <c r="J8" s="237">
        <f>SUM(K8:M8)</f>
        <v>56255</v>
      </c>
      <c r="K8" s="237">
        <v>271</v>
      </c>
      <c r="L8" s="237">
        <v>55984</v>
      </c>
      <c r="M8" s="237"/>
      <c r="N8" s="237">
        <f>SUM(O8:Q8)</f>
        <v>6681</v>
      </c>
      <c r="O8" s="237">
        <v>5398</v>
      </c>
      <c r="P8" s="237">
        <v>1283</v>
      </c>
      <c r="Q8" s="237"/>
      <c r="R8" s="237">
        <f>SUM(S8:U8)</f>
        <v>28670</v>
      </c>
      <c r="S8" s="237">
        <v>6948</v>
      </c>
      <c r="T8" s="237">
        <v>21722</v>
      </c>
      <c r="U8" s="237">
        <v>0</v>
      </c>
      <c r="V8" s="237">
        <f>SUM(W8:Y8)</f>
        <v>0</v>
      </c>
      <c r="W8" s="237">
        <v>0</v>
      </c>
      <c r="X8" s="237">
        <v>0</v>
      </c>
      <c r="Y8" s="237">
        <v>0</v>
      </c>
      <c r="Z8" s="237">
        <f>SUM(AA8:AC8)</f>
        <v>804</v>
      </c>
      <c r="AA8" s="237">
        <v>804</v>
      </c>
      <c r="AB8" s="237">
        <v>0</v>
      </c>
      <c r="AC8" s="237">
        <v>0</v>
      </c>
      <c r="AD8" s="237">
        <f>SUM(AE8,AI8,AM8,AQ8,AU8,AY8)</f>
        <v>53339</v>
      </c>
      <c r="AE8" s="237">
        <f>SUM(AF8:AH8)</f>
        <v>0</v>
      </c>
      <c r="AF8" s="237">
        <v>0</v>
      </c>
      <c r="AG8" s="237">
        <v>0</v>
      </c>
      <c r="AH8" s="237">
        <v>0</v>
      </c>
      <c r="AI8" s="237">
        <f>SUM(AJ8:AL8)</f>
        <v>50224</v>
      </c>
      <c r="AJ8" s="237">
        <v>0</v>
      </c>
      <c r="AK8" s="237">
        <v>0</v>
      </c>
      <c r="AL8" s="237">
        <v>50224</v>
      </c>
      <c r="AM8" s="237">
        <f>SUM(AN8:AP8)</f>
        <v>3115</v>
      </c>
      <c r="AN8" s="237">
        <v>0</v>
      </c>
      <c r="AO8" s="237">
        <v>0</v>
      </c>
      <c r="AP8" s="237">
        <v>3115</v>
      </c>
      <c r="AQ8" s="237">
        <f>SUM(AR8:AT8)</f>
        <v>0</v>
      </c>
      <c r="AR8" s="237">
        <v>0</v>
      </c>
      <c r="AS8" s="237">
        <v>0</v>
      </c>
      <c r="AT8" s="237">
        <v>0</v>
      </c>
      <c r="AU8" s="237">
        <f>SUM(AV8:AX8)</f>
        <v>0</v>
      </c>
      <c r="AV8" s="237">
        <v>0</v>
      </c>
      <c r="AW8" s="237">
        <v>0</v>
      </c>
      <c r="AX8" s="237">
        <v>0</v>
      </c>
      <c r="AY8" s="237">
        <f>SUM(AZ8:BB8)</f>
        <v>0</v>
      </c>
      <c r="AZ8" s="237">
        <v>0</v>
      </c>
      <c r="BA8" s="237">
        <v>0</v>
      </c>
      <c r="BB8" s="237">
        <v>0</v>
      </c>
      <c r="BC8" s="236">
        <f>SUM(BD8,BK8)</f>
        <v>2544</v>
      </c>
      <c r="BD8" s="236">
        <f>SUM(BE8:BJ8)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6">
        <f>SUM(BL8:BQ8)</f>
        <v>2544</v>
      </c>
      <c r="BL8" s="237">
        <v>0</v>
      </c>
      <c r="BM8" s="237">
        <v>1408</v>
      </c>
      <c r="BN8" s="237">
        <v>1136</v>
      </c>
      <c r="BO8" s="237">
        <v>0</v>
      </c>
      <c r="BP8" s="237">
        <v>0</v>
      </c>
      <c r="BQ8" s="237">
        <v>0</v>
      </c>
      <c r="BR8" s="237">
        <f>SUM(BY8,CF8)</f>
        <v>92410</v>
      </c>
      <c r="BS8" s="237">
        <f>SUM(BZ8,CG8)</f>
        <v>0</v>
      </c>
      <c r="BT8" s="237">
        <f>SUM(CA8,CH8)</f>
        <v>56255</v>
      </c>
      <c r="BU8" s="237">
        <f>SUM(CB8,CI8)</f>
        <v>6681</v>
      </c>
      <c r="BV8" s="237">
        <f>SUM(CC8,CJ8)</f>
        <v>28670</v>
      </c>
      <c r="BW8" s="237">
        <f>SUM(CD8,CK8)</f>
        <v>0</v>
      </c>
      <c r="BX8" s="237">
        <f>SUM(CE8,CL8)</f>
        <v>804</v>
      </c>
      <c r="BY8" s="236">
        <f>SUM(BZ8:CE8)</f>
        <v>92410</v>
      </c>
      <c r="BZ8" s="237">
        <f>F8</f>
        <v>0</v>
      </c>
      <c r="CA8" s="237">
        <f>J8</f>
        <v>56255</v>
      </c>
      <c r="CB8" s="237">
        <f>N8</f>
        <v>6681</v>
      </c>
      <c r="CC8" s="237">
        <f>R8</f>
        <v>28670</v>
      </c>
      <c r="CD8" s="237">
        <f>V8</f>
        <v>0</v>
      </c>
      <c r="CE8" s="237">
        <f>Z8</f>
        <v>804</v>
      </c>
      <c r="CF8" s="236">
        <f>SUM(CG8:CL8)</f>
        <v>0</v>
      </c>
      <c r="CG8" s="237">
        <f>BE8</f>
        <v>0</v>
      </c>
      <c r="CH8" s="237">
        <f>BF8</f>
        <v>0</v>
      </c>
      <c r="CI8" s="237">
        <f>BG8</f>
        <v>0</v>
      </c>
      <c r="CJ8" s="237">
        <f>BH8</f>
        <v>0</v>
      </c>
      <c r="CK8" s="237">
        <f>BI8</f>
        <v>0</v>
      </c>
      <c r="CL8" s="237">
        <f>BJ8</f>
        <v>0</v>
      </c>
      <c r="CM8" s="237">
        <f>SUM(CT8,DA8)</f>
        <v>55883</v>
      </c>
      <c r="CN8" s="237">
        <f>SUM(CU8,DB8)</f>
        <v>0</v>
      </c>
      <c r="CO8" s="237">
        <f>SUM(CV8,DC8)</f>
        <v>51632</v>
      </c>
      <c r="CP8" s="237">
        <f>SUM(CW8,DD8)</f>
        <v>4251</v>
      </c>
      <c r="CQ8" s="237">
        <f>SUM(CX8,DE8)</f>
        <v>0</v>
      </c>
      <c r="CR8" s="237">
        <f>SUM(CY8,DF8)</f>
        <v>0</v>
      </c>
      <c r="CS8" s="237">
        <f>SUM(CZ8,DG8)</f>
        <v>0</v>
      </c>
      <c r="CT8" s="236">
        <f>SUM(CU8:CZ8)</f>
        <v>53339</v>
      </c>
      <c r="CU8" s="237">
        <f>AE8</f>
        <v>0</v>
      </c>
      <c r="CV8" s="237">
        <f>AI8</f>
        <v>50224</v>
      </c>
      <c r="CW8" s="237">
        <f>AM8</f>
        <v>3115</v>
      </c>
      <c r="CX8" s="237">
        <f>AQ8</f>
        <v>0</v>
      </c>
      <c r="CY8" s="237">
        <f>AU8</f>
        <v>0</v>
      </c>
      <c r="CZ8" s="237">
        <f>AY8</f>
        <v>0</v>
      </c>
      <c r="DA8" s="236">
        <f>SUM(DB8:DG8)</f>
        <v>2544</v>
      </c>
      <c r="DB8" s="237">
        <f>BL8</f>
        <v>0</v>
      </c>
      <c r="DC8" s="237">
        <f>BM8</f>
        <v>1408</v>
      </c>
      <c r="DD8" s="237">
        <f>BN8</f>
        <v>1136</v>
      </c>
      <c r="DE8" s="237">
        <f>BO8</f>
        <v>0</v>
      </c>
      <c r="DF8" s="237">
        <f>BP8</f>
        <v>0</v>
      </c>
      <c r="DG8" s="237">
        <f>BQ8</f>
        <v>0</v>
      </c>
      <c r="DH8" s="237">
        <v>0</v>
      </c>
      <c r="DI8" s="236">
        <f>SUM(DJ8:DM8)</f>
        <v>0</v>
      </c>
      <c r="DJ8" s="237">
        <v>0</v>
      </c>
      <c r="DK8" s="237">
        <v>0</v>
      </c>
      <c r="DL8" s="237">
        <v>0</v>
      </c>
      <c r="DM8" s="237">
        <v>0</v>
      </c>
    </row>
    <row r="9" spans="1:117" s="190" customFormat="1" ht="12" customHeight="1">
      <c r="A9" s="188" t="s">
        <v>122</v>
      </c>
      <c r="B9" s="189" t="s">
        <v>123</v>
      </c>
      <c r="C9" s="188" t="s">
        <v>124</v>
      </c>
      <c r="D9" s="236">
        <f>SUM(E9,AD9,BC9)</f>
        <v>36051</v>
      </c>
      <c r="E9" s="237">
        <f>SUM(F9,J9,N9,R9,V9,Z9)</f>
        <v>25624</v>
      </c>
      <c r="F9" s="237">
        <f>SUM(G9:I9)</f>
        <v>0</v>
      </c>
      <c r="G9" s="237">
        <v>0</v>
      </c>
      <c r="H9" s="237">
        <v>0</v>
      </c>
      <c r="I9" s="237">
        <v>0</v>
      </c>
      <c r="J9" s="237">
        <f>SUM(K9:M9)</f>
        <v>19468</v>
      </c>
      <c r="K9" s="237">
        <v>5305</v>
      </c>
      <c r="L9" s="237">
        <v>14163</v>
      </c>
      <c r="M9" s="237">
        <v>0</v>
      </c>
      <c r="N9" s="237">
        <f>SUM(O9:Q9)</f>
        <v>1297</v>
      </c>
      <c r="O9" s="237">
        <v>391</v>
      </c>
      <c r="P9" s="237">
        <v>906</v>
      </c>
      <c r="Q9" s="237">
        <v>0</v>
      </c>
      <c r="R9" s="237">
        <f>SUM(S9:U9)</f>
        <v>4659</v>
      </c>
      <c r="S9" s="237">
        <v>4659</v>
      </c>
      <c r="T9" s="237">
        <v>0</v>
      </c>
      <c r="U9" s="237">
        <v>0</v>
      </c>
      <c r="V9" s="237">
        <f>SUM(W9:Y9)</f>
        <v>0</v>
      </c>
      <c r="W9" s="237">
        <v>0</v>
      </c>
      <c r="X9" s="237">
        <v>0</v>
      </c>
      <c r="Y9" s="237">
        <v>0</v>
      </c>
      <c r="Z9" s="237">
        <f>SUM(AA9:AC9)</f>
        <v>200</v>
      </c>
      <c r="AA9" s="237">
        <v>200</v>
      </c>
      <c r="AB9" s="237">
        <v>0</v>
      </c>
      <c r="AC9" s="237">
        <v>0</v>
      </c>
      <c r="AD9" s="237">
        <f>SUM(AE9,AI9,AM9,AQ9,AU9,AY9)</f>
        <v>8855</v>
      </c>
      <c r="AE9" s="237">
        <f>SUM(AF9:AH9)</f>
        <v>0</v>
      </c>
      <c r="AF9" s="237">
        <v>0</v>
      </c>
      <c r="AG9" s="237">
        <v>0</v>
      </c>
      <c r="AH9" s="237">
        <v>0</v>
      </c>
      <c r="AI9" s="237">
        <f>SUM(AJ9:AL9)</f>
        <v>8855</v>
      </c>
      <c r="AJ9" s="237">
        <v>0</v>
      </c>
      <c r="AK9" s="237">
        <v>0</v>
      </c>
      <c r="AL9" s="237">
        <v>8855</v>
      </c>
      <c r="AM9" s="237">
        <f>SUM(AN9:AP9)</f>
        <v>0</v>
      </c>
      <c r="AN9" s="237">
        <v>0</v>
      </c>
      <c r="AO9" s="237">
        <v>0</v>
      </c>
      <c r="AP9" s="237">
        <v>0</v>
      </c>
      <c r="AQ9" s="237">
        <f>SUM(AR9:AT9)</f>
        <v>0</v>
      </c>
      <c r="AR9" s="237">
        <v>0</v>
      </c>
      <c r="AS9" s="237">
        <v>0</v>
      </c>
      <c r="AT9" s="237">
        <v>0</v>
      </c>
      <c r="AU9" s="237">
        <f>SUM(AV9:AX9)</f>
        <v>0</v>
      </c>
      <c r="AV9" s="237">
        <v>0</v>
      </c>
      <c r="AW9" s="237">
        <v>0</v>
      </c>
      <c r="AX9" s="237">
        <v>0</v>
      </c>
      <c r="AY9" s="237">
        <f>SUM(AZ9:BB9)</f>
        <v>0</v>
      </c>
      <c r="AZ9" s="237">
        <v>0</v>
      </c>
      <c r="BA9" s="237">
        <v>0</v>
      </c>
      <c r="BB9" s="237">
        <v>0</v>
      </c>
      <c r="BC9" s="236">
        <f>SUM(BD9,BK9)</f>
        <v>1572</v>
      </c>
      <c r="BD9" s="236">
        <f>SUM(BE9:BJ9)</f>
        <v>908</v>
      </c>
      <c r="BE9" s="237">
        <v>0</v>
      </c>
      <c r="BF9" s="237">
        <v>195</v>
      </c>
      <c r="BG9" s="237">
        <v>97</v>
      </c>
      <c r="BH9" s="237">
        <v>0</v>
      </c>
      <c r="BI9" s="237">
        <v>0</v>
      </c>
      <c r="BJ9" s="237">
        <v>616</v>
      </c>
      <c r="BK9" s="236">
        <f>SUM(BL9:BQ9)</f>
        <v>664</v>
      </c>
      <c r="BL9" s="237">
        <v>0</v>
      </c>
      <c r="BM9" s="237">
        <v>642</v>
      </c>
      <c r="BN9" s="237">
        <v>0</v>
      </c>
      <c r="BO9" s="237">
        <v>0</v>
      </c>
      <c r="BP9" s="237">
        <v>0</v>
      </c>
      <c r="BQ9" s="237">
        <v>22</v>
      </c>
      <c r="BR9" s="237">
        <f>SUM(BY9,CF9)</f>
        <v>26532</v>
      </c>
      <c r="BS9" s="237">
        <f>SUM(BZ9,CG9)</f>
        <v>0</v>
      </c>
      <c r="BT9" s="237">
        <f>SUM(CA9,CH9)</f>
        <v>19663</v>
      </c>
      <c r="BU9" s="237">
        <f>SUM(CB9,CI9)</f>
        <v>1394</v>
      </c>
      <c r="BV9" s="237">
        <f>SUM(CC9,CJ9)</f>
        <v>4659</v>
      </c>
      <c r="BW9" s="237">
        <f>SUM(CD9,CK9)</f>
        <v>0</v>
      </c>
      <c r="BX9" s="237">
        <f>SUM(CE9,CL9)</f>
        <v>816</v>
      </c>
      <c r="BY9" s="236">
        <f>SUM(BZ9:CE9)</f>
        <v>25624</v>
      </c>
      <c r="BZ9" s="237">
        <f>F9</f>
        <v>0</v>
      </c>
      <c r="CA9" s="237">
        <f>J9</f>
        <v>19468</v>
      </c>
      <c r="CB9" s="237">
        <f>N9</f>
        <v>1297</v>
      </c>
      <c r="CC9" s="237">
        <f>R9</f>
        <v>4659</v>
      </c>
      <c r="CD9" s="237">
        <f>V9</f>
        <v>0</v>
      </c>
      <c r="CE9" s="237">
        <f>Z9</f>
        <v>200</v>
      </c>
      <c r="CF9" s="236">
        <f>SUM(CG9:CL9)</f>
        <v>908</v>
      </c>
      <c r="CG9" s="237">
        <f>BE9</f>
        <v>0</v>
      </c>
      <c r="CH9" s="237">
        <f>BF9</f>
        <v>195</v>
      </c>
      <c r="CI9" s="237">
        <f>BG9</f>
        <v>97</v>
      </c>
      <c r="CJ9" s="237">
        <f>BH9</f>
        <v>0</v>
      </c>
      <c r="CK9" s="237">
        <f>BI9</f>
        <v>0</v>
      </c>
      <c r="CL9" s="237">
        <f>BJ9</f>
        <v>616</v>
      </c>
      <c r="CM9" s="237">
        <f>SUM(CT9,DA9)</f>
        <v>9519</v>
      </c>
      <c r="CN9" s="237">
        <f>SUM(CU9,DB9)</f>
        <v>0</v>
      </c>
      <c r="CO9" s="237">
        <f>SUM(CV9,DC9)</f>
        <v>9497</v>
      </c>
      <c r="CP9" s="237">
        <f>SUM(CW9,DD9)</f>
        <v>0</v>
      </c>
      <c r="CQ9" s="237">
        <f>SUM(CX9,DE9)</f>
        <v>0</v>
      </c>
      <c r="CR9" s="237">
        <f>SUM(CY9,DF9)</f>
        <v>0</v>
      </c>
      <c r="CS9" s="237">
        <f>SUM(CZ9,DG9)</f>
        <v>22</v>
      </c>
      <c r="CT9" s="236">
        <f>SUM(CU9:CZ9)</f>
        <v>8855</v>
      </c>
      <c r="CU9" s="237">
        <f>AE9</f>
        <v>0</v>
      </c>
      <c r="CV9" s="237">
        <f>AI9</f>
        <v>8855</v>
      </c>
      <c r="CW9" s="237">
        <f>AM9</f>
        <v>0</v>
      </c>
      <c r="CX9" s="237">
        <f>AQ9</f>
        <v>0</v>
      </c>
      <c r="CY9" s="237">
        <f>AU9</f>
        <v>0</v>
      </c>
      <c r="CZ9" s="237">
        <f>AY9</f>
        <v>0</v>
      </c>
      <c r="DA9" s="236">
        <f>SUM(DB9:DG9)</f>
        <v>664</v>
      </c>
      <c r="DB9" s="237">
        <f>BL9</f>
        <v>0</v>
      </c>
      <c r="DC9" s="237">
        <f>BM9</f>
        <v>642</v>
      </c>
      <c r="DD9" s="237">
        <f>BN9</f>
        <v>0</v>
      </c>
      <c r="DE9" s="237">
        <f>BO9</f>
        <v>0</v>
      </c>
      <c r="DF9" s="237">
        <f>BP9</f>
        <v>0</v>
      </c>
      <c r="DG9" s="237">
        <f>BQ9</f>
        <v>22</v>
      </c>
      <c r="DH9" s="237">
        <v>0</v>
      </c>
      <c r="DI9" s="236">
        <f>SUM(DJ9:DM9)</f>
        <v>5</v>
      </c>
      <c r="DJ9" s="237">
        <v>5</v>
      </c>
      <c r="DK9" s="237">
        <v>0</v>
      </c>
      <c r="DL9" s="237">
        <v>0</v>
      </c>
      <c r="DM9" s="237">
        <v>0</v>
      </c>
    </row>
    <row r="10" spans="1:117" s="190" customFormat="1" ht="12" customHeight="1">
      <c r="A10" s="188" t="s">
        <v>122</v>
      </c>
      <c r="B10" s="189" t="s">
        <v>125</v>
      </c>
      <c r="C10" s="188" t="s">
        <v>126</v>
      </c>
      <c r="D10" s="236">
        <f>SUM(E10,AD10,BC10)</f>
        <v>19794</v>
      </c>
      <c r="E10" s="237">
        <f>SUM(F10,J10,N10,R10,V10,Z10)</f>
        <v>12760</v>
      </c>
      <c r="F10" s="237">
        <f>SUM(G10:I10)</f>
        <v>0</v>
      </c>
      <c r="G10" s="237">
        <v>0</v>
      </c>
      <c r="H10" s="237">
        <v>0</v>
      </c>
      <c r="I10" s="237">
        <v>0</v>
      </c>
      <c r="J10" s="237">
        <f>SUM(K10:M10)</f>
        <v>9526</v>
      </c>
      <c r="K10" s="237">
        <v>50</v>
      </c>
      <c r="L10" s="237">
        <v>9476</v>
      </c>
      <c r="M10" s="237">
        <v>0</v>
      </c>
      <c r="N10" s="237">
        <f>SUM(O10:Q10)</f>
        <v>775</v>
      </c>
      <c r="O10" s="237">
        <v>775</v>
      </c>
      <c r="P10" s="237">
        <v>0</v>
      </c>
      <c r="Q10" s="237">
        <v>0</v>
      </c>
      <c r="R10" s="237">
        <f>SUM(S10:U10)</f>
        <v>2387</v>
      </c>
      <c r="S10" s="237">
        <v>1205</v>
      </c>
      <c r="T10" s="237">
        <v>1182</v>
      </c>
      <c r="U10" s="237">
        <v>0</v>
      </c>
      <c r="V10" s="237">
        <f>SUM(W10:Y10)</f>
        <v>3</v>
      </c>
      <c r="W10" s="237">
        <v>3</v>
      </c>
      <c r="X10" s="237">
        <v>0</v>
      </c>
      <c r="Y10" s="237">
        <v>0</v>
      </c>
      <c r="Z10" s="237">
        <f>SUM(AA10:AC10)</f>
        <v>69</v>
      </c>
      <c r="AA10" s="237">
        <v>69</v>
      </c>
      <c r="AB10" s="237">
        <v>0</v>
      </c>
      <c r="AC10" s="237">
        <v>0</v>
      </c>
      <c r="AD10" s="237">
        <f>SUM(AE10,AI10,AM10,AQ10,AU10,AY10)</f>
        <v>5441</v>
      </c>
      <c r="AE10" s="237">
        <f>SUM(AF10:AH10)</f>
        <v>0</v>
      </c>
      <c r="AF10" s="237">
        <v>0</v>
      </c>
      <c r="AG10" s="237">
        <v>0</v>
      </c>
      <c r="AH10" s="237">
        <v>0</v>
      </c>
      <c r="AI10" s="237">
        <f>SUM(AJ10:AL10)</f>
        <v>5441</v>
      </c>
      <c r="AJ10" s="237"/>
      <c r="AK10" s="237">
        <v>0</v>
      </c>
      <c r="AL10" s="237">
        <v>5441</v>
      </c>
      <c r="AM10" s="237">
        <f>SUM(AN10:AP10)</f>
        <v>0</v>
      </c>
      <c r="AN10" s="237">
        <v>0</v>
      </c>
      <c r="AO10" s="237">
        <v>0</v>
      </c>
      <c r="AP10" s="237">
        <v>0</v>
      </c>
      <c r="AQ10" s="237">
        <f>SUM(AR10:AT10)</f>
        <v>0</v>
      </c>
      <c r="AR10" s="237">
        <v>0</v>
      </c>
      <c r="AS10" s="237">
        <v>0</v>
      </c>
      <c r="AT10" s="237">
        <v>0</v>
      </c>
      <c r="AU10" s="237">
        <f>SUM(AV10:AX10)</f>
        <v>0</v>
      </c>
      <c r="AV10" s="237">
        <v>0</v>
      </c>
      <c r="AW10" s="237">
        <v>0</v>
      </c>
      <c r="AX10" s="237">
        <v>0</v>
      </c>
      <c r="AY10" s="237">
        <f>SUM(AZ10:BB10)</f>
        <v>0</v>
      </c>
      <c r="AZ10" s="237">
        <v>0</v>
      </c>
      <c r="BA10" s="237">
        <v>0</v>
      </c>
      <c r="BB10" s="237">
        <v>0</v>
      </c>
      <c r="BC10" s="236">
        <f>SUM(BD10,BK10)</f>
        <v>1593</v>
      </c>
      <c r="BD10" s="236">
        <f>SUM(BE10:BJ10)</f>
        <v>772</v>
      </c>
      <c r="BE10" s="237">
        <v>0</v>
      </c>
      <c r="BF10" s="237">
        <v>357</v>
      </c>
      <c r="BG10" s="237">
        <v>338</v>
      </c>
      <c r="BH10" s="237">
        <v>0</v>
      </c>
      <c r="BI10" s="237">
        <v>77</v>
      </c>
      <c r="BJ10" s="237">
        <v>0</v>
      </c>
      <c r="BK10" s="236">
        <f>SUM(BL10:BQ10)</f>
        <v>821</v>
      </c>
      <c r="BL10" s="237">
        <v>0</v>
      </c>
      <c r="BM10" s="237">
        <v>743</v>
      </c>
      <c r="BN10" s="237">
        <v>36</v>
      </c>
      <c r="BO10" s="237">
        <v>14</v>
      </c>
      <c r="BP10" s="237">
        <v>28</v>
      </c>
      <c r="BQ10" s="237">
        <v>0</v>
      </c>
      <c r="BR10" s="237">
        <f>SUM(BY10,CF10)</f>
        <v>13532</v>
      </c>
      <c r="BS10" s="237">
        <f>SUM(BZ10,CG10)</f>
        <v>0</v>
      </c>
      <c r="BT10" s="237">
        <f>SUM(CA10,CH10)</f>
        <v>9883</v>
      </c>
      <c r="BU10" s="237">
        <f>SUM(CB10,CI10)</f>
        <v>1113</v>
      </c>
      <c r="BV10" s="237">
        <f>SUM(CC10,CJ10)</f>
        <v>2387</v>
      </c>
      <c r="BW10" s="237">
        <f>SUM(CD10,CK10)</f>
        <v>80</v>
      </c>
      <c r="BX10" s="237">
        <f>SUM(CE10,CL10)</f>
        <v>69</v>
      </c>
      <c r="BY10" s="236">
        <f>SUM(BZ10:CE10)</f>
        <v>12760</v>
      </c>
      <c r="BZ10" s="237">
        <f>F10</f>
        <v>0</v>
      </c>
      <c r="CA10" s="237">
        <f>J10</f>
        <v>9526</v>
      </c>
      <c r="CB10" s="237">
        <f>N10</f>
        <v>775</v>
      </c>
      <c r="CC10" s="237">
        <f>R10</f>
        <v>2387</v>
      </c>
      <c r="CD10" s="237">
        <f>V10</f>
        <v>3</v>
      </c>
      <c r="CE10" s="237">
        <f>Z10</f>
        <v>69</v>
      </c>
      <c r="CF10" s="236">
        <f>SUM(CG10:CL10)</f>
        <v>772</v>
      </c>
      <c r="CG10" s="237">
        <f>BE10</f>
        <v>0</v>
      </c>
      <c r="CH10" s="237">
        <f>BF10</f>
        <v>357</v>
      </c>
      <c r="CI10" s="237">
        <f>BG10</f>
        <v>338</v>
      </c>
      <c r="CJ10" s="237">
        <f>BH10</f>
        <v>0</v>
      </c>
      <c r="CK10" s="237">
        <f>BI10</f>
        <v>77</v>
      </c>
      <c r="CL10" s="237">
        <f>BJ10</f>
        <v>0</v>
      </c>
      <c r="CM10" s="237">
        <f>SUM(CT10,DA10)</f>
        <v>6262</v>
      </c>
      <c r="CN10" s="237">
        <f>SUM(CU10,DB10)</f>
        <v>0</v>
      </c>
      <c r="CO10" s="237">
        <f>SUM(CV10,DC10)</f>
        <v>6184</v>
      </c>
      <c r="CP10" s="237">
        <f>SUM(CW10,DD10)</f>
        <v>36</v>
      </c>
      <c r="CQ10" s="237">
        <f>SUM(CX10,DE10)</f>
        <v>14</v>
      </c>
      <c r="CR10" s="237">
        <f>SUM(CY10,DF10)</f>
        <v>28</v>
      </c>
      <c r="CS10" s="237">
        <f>SUM(CZ10,DG10)</f>
        <v>0</v>
      </c>
      <c r="CT10" s="236">
        <f>SUM(CU10:CZ10)</f>
        <v>5441</v>
      </c>
      <c r="CU10" s="237">
        <f>AE10</f>
        <v>0</v>
      </c>
      <c r="CV10" s="237">
        <f>AI10</f>
        <v>5441</v>
      </c>
      <c r="CW10" s="237">
        <f>AM10</f>
        <v>0</v>
      </c>
      <c r="CX10" s="237">
        <f>AQ10</f>
        <v>0</v>
      </c>
      <c r="CY10" s="237">
        <f>AU10</f>
        <v>0</v>
      </c>
      <c r="CZ10" s="237">
        <f>AY10</f>
        <v>0</v>
      </c>
      <c r="DA10" s="236">
        <f>SUM(DB10:DG10)</f>
        <v>821</v>
      </c>
      <c r="DB10" s="237">
        <f>BL10</f>
        <v>0</v>
      </c>
      <c r="DC10" s="237">
        <f>BM10</f>
        <v>743</v>
      </c>
      <c r="DD10" s="237">
        <f>BN10</f>
        <v>36</v>
      </c>
      <c r="DE10" s="237">
        <f>BO10</f>
        <v>14</v>
      </c>
      <c r="DF10" s="237">
        <f>BP10</f>
        <v>28</v>
      </c>
      <c r="DG10" s="237">
        <f>BQ10</f>
        <v>0</v>
      </c>
      <c r="DH10" s="237">
        <v>0</v>
      </c>
      <c r="DI10" s="236">
        <f>SUM(DJ10:DM10)</f>
        <v>4</v>
      </c>
      <c r="DJ10" s="237">
        <v>4</v>
      </c>
      <c r="DK10" s="237">
        <v>0</v>
      </c>
      <c r="DL10" s="237">
        <v>0</v>
      </c>
      <c r="DM10" s="237">
        <v>0</v>
      </c>
    </row>
    <row r="11" spans="1:117" s="190" customFormat="1" ht="12" customHeight="1">
      <c r="A11" s="188" t="s">
        <v>122</v>
      </c>
      <c r="B11" s="189" t="s">
        <v>127</v>
      </c>
      <c r="C11" s="188" t="s">
        <v>128</v>
      </c>
      <c r="D11" s="236">
        <f>SUM(E11,AD11,BC11)</f>
        <v>9823</v>
      </c>
      <c r="E11" s="237">
        <f>SUM(F11,J11,N11,R11,V11,Z11)</f>
        <v>7447</v>
      </c>
      <c r="F11" s="237">
        <f>SUM(G11:I11)</f>
        <v>0</v>
      </c>
      <c r="G11" s="237"/>
      <c r="H11" s="237">
        <v>0</v>
      </c>
      <c r="I11" s="237">
        <v>0</v>
      </c>
      <c r="J11" s="237">
        <f>SUM(K11:M11)</f>
        <v>4236</v>
      </c>
      <c r="K11" s="237">
        <v>4236</v>
      </c>
      <c r="L11" s="237">
        <v>0</v>
      </c>
      <c r="M11" s="237">
        <v>0</v>
      </c>
      <c r="N11" s="237">
        <f>SUM(O11:Q11)</f>
        <v>1335</v>
      </c>
      <c r="O11" s="237">
        <v>1335</v>
      </c>
      <c r="P11" s="237">
        <v>0</v>
      </c>
      <c r="Q11" s="237">
        <v>0</v>
      </c>
      <c r="R11" s="237">
        <f>SUM(S11:U11)</f>
        <v>1796</v>
      </c>
      <c r="S11" s="237">
        <v>1796</v>
      </c>
      <c r="T11" s="237">
        <v>0</v>
      </c>
      <c r="U11" s="237">
        <v>0</v>
      </c>
      <c r="V11" s="237">
        <f>SUM(W11:Y11)</f>
        <v>0</v>
      </c>
      <c r="W11" s="237">
        <v>0</v>
      </c>
      <c r="X11" s="237">
        <v>0</v>
      </c>
      <c r="Y11" s="237">
        <v>0</v>
      </c>
      <c r="Z11" s="237">
        <f>SUM(AA11:AC11)</f>
        <v>80</v>
      </c>
      <c r="AA11" s="237">
        <v>80</v>
      </c>
      <c r="AB11" s="237">
        <v>0</v>
      </c>
      <c r="AC11" s="237">
        <v>0</v>
      </c>
      <c r="AD11" s="237">
        <f>SUM(AE11,AI11,AM11,AQ11,AU11,AY11)</f>
        <v>2362</v>
      </c>
      <c r="AE11" s="237">
        <f>SUM(AF11:AH11)</f>
        <v>0</v>
      </c>
      <c r="AF11" s="237">
        <v>0</v>
      </c>
      <c r="AG11" s="237">
        <v>0</v>
      </c>
      <c r="AH11" s="237">
        <v>0</v>
      </c>
      <c r="AI11" s="237">
        <f>SUM(AJ11:AL11)</f>
        <v>2362</v>
      </c>
      <c r="AJ11" s="237">
        <v>0</v>
      </c>
      <c r="AK11" s="237">
        <v>0</v>
      </c>
      <c r="AL11" s="237">
        <v>2362</v>
      </c>
      <c r="AM11" s="237">
        <f>SUM(AN11:AP11)</f>
        <v>0</v>
      </c>
      <c r="AN11" s="237">
        <v>0</v>
      </c>
      <c r="AO11" s="237">
        <v>0</v>
      </c>
      <c r="AP11" s="237">
        <v>0</v>
      </c>
      <c r="AQ11" s="237">
        <f>SUM(AR11:AT11)</f>
        <v>0</v>
      </c>
      <c r="AR11" s="237">
        <v>0</v>
      </c>
      <c r="AS11" s="237">
        <v>0</v>
      </c>
      <c r="AT11" s="237">
        <v>0</v>
      </c>
      <c r="AU11" s="237">
        <f>SUM(AV11:AX11)</f>
        <v>0</v>
      </c>
      <c r="AV11" s="237">
        <v>0</v>
      </c>
      <c r="AW11" s="237">
        <v>0</v>
      </c>
      <c r="AX11" s="237">
        <v>0</v>
      </c>
      <c r="AY11" s="237">
        <f>SUM(AZ11:BB11)</f>
        <v>0</v>
      </c>
      <c r="AZ11" s="237">
        <v>0</v>
      </c>
      <c r="BA11" s="237">
        <v>0</v>
      </c>
      <c r="BB11" s="237">
        <v>0</v>
      </c>
      <c r="BC11" s="236">
        <f>SUM(BD11,BK11)</f>
        <v>14</v>
      </c>
      <c r="BD11" s="236">
        <f>SUM(BE11:BJ11)</f>
        <v>3</v>
      </c>
      <c r="BE11" s="237">
        <v>0</v>
      </c>
      <c r="BF11" s="237">
        <v>0</v>
      </c>
      <c r="BG11" s="237">
        <v>3</v>
      </c>
      <c r="BH11" s="237">
        <v>0</v>
      </c>
      <c r="BI11" s="237">
        <v>0</v>
      </c>
      <c r="BJ11" s="237">
        <v>0</v>
      </c>
      <c r="BK11" s="236">
        <f>SUM(BL11:BQ11)</f>
        <v>11</v>
      </c>
      <c r="BL11" s="237">
        <v>0</v>
      </c>
      <c r="BM11" s="237">
        <v>0</v>
      </c>
      <c r="BN11" s="237">
        <v>11</v>
      </c>
      <c r="BO11" s="237">
        <v>0</v>
      </c>
      <c r="BP11" s="237">
        <v>0</v>
      </c>
      <c r="BQ11" s="237"/>
      <c r="BR11" s="237">
        <f>SUM(BY11,CF11)</f>
        <v>7450</v>
      </c>
      <c r="BS11" s="237">
        <f>SUM(BZ11,CG11)</f>
        <v>0</v>
      </c>
      <c r="BT11" s="237">
        <f>SUM(CA11,CH11)</f>
        <v>4236</v>
      </c>
      <c r="BU11" s="237">
        <f>SUM(CB11,CI11)</f>
        <v>1338</v>
      </c>
      <c r="BV11" s="237">
        <f>SUM(CC11,CJ11)</f>
        <v>1796</v>
      </c>
      <c r="BW11" s="237">
        <f>SUM(CD11,CK11)</f>
        <v>0</v>
      </c>
      <c r="BX11" s="237">
        <f>SUM(CE11,CL11)</f>
        <v>80</v>
      </c>
      <c r="BY11" s="236">
        <f>SUM(BZ11:CE11)</f>
        <v>7447</v>
      </c>
      <c r="BZ11" s="237">
        <f>F11</f>
        <v>0</v>
      </c>
      <c r="CA11" s="237">
        <f>J11</f>
        <v>4236</v>
      </c>
      <c r="CB11" s="237">
        <f>N11</f>
        <v>1335</v>
      </c>
      <c r="CC11" s="237">
        <f>R11</f>
        <v>1796</v>
      </c>
      <c r="CD11" s="237">
        <f>V11</f>
        <v>0</v>
      </c>
      <c r="CE11" s="237">
        <f>Z11</f>
        <v>80</v>
      </c>
      <c r="CF11" s="236">
        <f>SUM(CG11:CL11)</f>
        <v>3</v>
      </c>
      <c r="CG11" s="237">
        <f>BE11</f>
        <v>0</v>
      </c>
      <c r="CH11" s="237">
        <f>BF11</f>
        <v>0</v>
      </c>
      <c r="CI11" s="237">
        <f>BG11</f>
        <v>3</v>
      </c>
      <c r="CJ11" s="237">
        <f>BH11</f>
        <v>0</v>
      </c>
      <c r="CK11" s="237">
        <f>BI11</f>
        <v>0</v>
      </c>
      <c r="CL11" s="237">
        <f>BJ11</f>
        <v>0</v>
      </c>
      <c r="CM11" s="237">
        <f>SUM(CT11,DA11)</f>
        <v>2373</v>
      </c>
      <c r="CN11" s="237">
        <f>SUM(CU11,DB11)</f>
        <v>0</v>
      </c>
      <c r="CO11" s="237">
        <f>SUM(CV11,DC11)</f>
        <v>2362</v>
      </c>
      <c r="CP11" s="237">
        <f>SUM(CW11,DD11)</f>
        <v>11</v>
      </c>
      <c r="CQ11" s="237">
        <f>SUM(CX11,DE11)</f>
        <v>0</v>
      </c>
      <c r="CR11" s="237">
        <f>SUM(CY11,DF11)</f>
        <v>0</v>
      </c>
      <c r="CS11" s="237">
        <f>SUM(CZ11,DG11)</f>
        <v>0</v>
      </c>
      <c r="CT11" s="236">
        <f>SUM(CU11:CZ11)</f>
        <v>2362</v>
      </c>
      <c r="CU11" s="237">
        <f>AE11</f>
        <v>0</v>
      </c>
      <c r="CV11" s="237">
        <f>AI11</f>
        <v>2362</v>
      </c>
      <c r="CW11" s="237">
        <f>AM11</f>
        <v>0</v>
      </c>
      <c r="CX11" s="237">
        <f>AQ11</f>
        <v>0</v>
      </c>
      <c r="CY11" s="237">
        <f>AU11</f>
        <v>0</v>
      </c>
      <c r="CZ11" s="237">
        <f>AY11</f>
        <v>0</v>
      </c>
      <c r="DA11" s="236">
        <f>SUM(DB11:DG11)</f>
        <v>11</v>
      </c>
      <c r="DB11" s="237">
        <f>BL11</f>
        <v>0</v>
      </c>
      <c r="DC11" s="237">
        <f>BM11</f>
        <v>0</v>
      </c>
      <c r="DD11" s="237">
        <f>BN11</f>
        <v>11</v>
      </c>
      <c r="DE11" s="237">
        <f>BO11</f>
        <v>0</v>
      </c>
      <c r="DF11" s="237">
        <f>BP11</f>
        <v>0</v>
      </c>
      <c r="DG11" s="237">
        <f>BQ11</f>
        <v>0</v>
      </c>
      <c r="DH11" s="237">
        <v>0</v>
      </c>
      <c r="DI11" s="236">
        <f>SUM(DJ11:DM11)</f>
        <v>1</v>
      </c>
      <c r="DJ11" s="237">
        <v>1</v>
      </c>
      <c r="DK11" s="237">
        <v>0</v>
      </c>
      <c r="DL11" s="237">
        <v>0</v>
      </c>
      <c r="DM11" s="237">
        <v>0</v>
      </c>
    </row>
    <row r="12" spans="1:117" s="190" customFormat="1" ht="12" customHeight="1">
      <c r="A12" s="191" t="s">
        <v>122</v>
      </c>
      <c r="B12" s="192" t="s">
        <v>129</v>
      </c>
      <c r="C12" s="191" t="s">
        <v>130</v>
      </c>
      <c r="D12" s="238">
        <f>SUM(E12,AD12,BC12)</f>
        <v>16328</v>
      </c>
      <c r="E12" s="238">
        <f>SUM(F12,J12,N12,R12,V12,Z12)</f>
        <v>14465</v>
      </c>
      <c r="F12" s="238">
        <f>SUM(G12:I12)</f>
        <v>0</v>
      </c>
      <c r="G12" s="238">
        <v>0</v>
      </c>
      <c r="H12" s="238">
        <v>0</v>
      </c>
      <c r="I12" s="238">
        <v>0</v>
      </c>
      <c r="J12" s="238">
        <f>SUM(K12:M12)</f>
        <v>11364</v>
      </c>
      <c r="K12" s="238">
        <v>9623</v>
      </c>
      <c r="L12" s="238">
        <v>1741</v>
      </c>
      <c r="M12" s="238">
        <v>0</v>
      </c>
      <c r="N12" s="238">
        <f>SUM(O12:Q12)</f>
        <v>1351</v>
      </c>
      <c r="O12" s="238">
        <v>0</v>
      </c>
      <c r="P12" s="238">
        <v>1351</v>
      </c>
      <c r="Q12" s="238">
        <v>0</v>
      </c>
      <c r="R12" s="238">
        <f>SUM(S12:U12)</f>
        <v>1750</v>
      </c>
      <c r="S12" s="238">
        <v>1089</v>
      </c>
      <c r="T12" s="238">
        <v>661</v>
      </c>
      <c r="U12" s="238">
        <v>0</v>
      </c>
      <c r="V12" s="238">
        <f>SUM(W12:Y12)</f>
        <v>0</v>
      </c>
      <c r="W12" s="238">
        <v>0</v>
      </c>
      <c r="X12" s="238">
        <v>0</v>
      </c>
      <c r="Y12" s="238">
        <v>0</v>
      </c>
      <c r="Z12" s="238">
        <f>SUM(AA12:AC12)</f>
        <v>0</v>
      </c>
      <c r="AA12" s="238">
        <v>0</v>
      </c>
      <c r="AB12" s="238">
        <v>0</v>
      </c>
      <c r="AC12" s="238">
        <v>0</v>
      </c>
      <c r="AD12" s="238">
        <f>SUM(AE12,AI12,AM12,AQ12,AU12,AY12)</f>
        <v>1863</v>
      </c>
      <c r="AE12" s="238">
        <f>SUM(AF12:AH12)</f>
        <v>0</v>
      </c>
      <c r="AF12" s="238">
        <v>0</v>
      </c>
      <c r="AG12" s="238">
        <v>0</v>
      </c>
      <c r="AH12" s="238">
        <v>0</v>
      </c>
      <c r="AI12" s="238">
        <f>SUM(AJ12:AL12)</f>
        <v>1863</v>
      </c>
      <c r="AJ12" s="238">
        <v>0</v>
      </c>
      <c r="AK12" s="238">
        <v>0</v>
      </c>
      <c r="AL12" s="238">
        <v>1863</v>
      </c>
      <c r="AM12" s="238">
        <f>SUM(AN12:AP12)</f>
        <v>0</v>
      </c>
      <c r="AN12" s="238">
        <v>0</v>
      </c>
      <c r="AO12" s="238">
        <v>0</v>
      </c>
      <c r="AP12" s="238">
        <v>0</v>
      </c>
      <c r="AQ12" s="238">
        <f>SUM(AR12:AT12)</f>
        <v>0</v>
      </c>
      <c r="AR12" s="238">
        <v>0</v>
      </c>
      <c r="AS12" s="238">
        <v>0</v>
      </c>
      <c r="AT12" s="238">
        <v>0</v>
      </c>
      <c r="AU12" s="238">
        <f>SUM(AV12:AX12)</f>
        <v>0</v>
      </c>
      <c r="AV12" s="238">
        <v>0</v>
      </c>
      <c r="AW12" s="238">
        <v>0</v>
      </c>
      <c r="AX12" s="238">
        <v>0</v>
      </c>
      <c r="AY12" s="238">
        <f>SUM(AZ12:BB12)</f>
        <v>0</v>
      </c>
      <c r="AZ12" s="238">
        <v>0</v>
      </c>
      <c r="BA12" s="238">
        <v>0</v>
      </c>
      <c r="BB12" s="238">
        <v>0</v>
      </c>
      <c r="BC12" s="238">
        <f>SUM(BD12,BK12)</f>
        <v>0</v>
      </c>
      <c r="BD12" s="238">
        <f>SUM(BE12:BJ12)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f>SUM(BL12:BQ12)</f>
        <v>0</v>
      </c>
      <c r="BL12" s="238"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f>SUM(BY12,CF12)</f>
        <v>14465</v>
      </c>
      <c r="BS12" s="238">
        <f>SUM(BZ12,CG12)</f>
        <v>0</v>
      </c>
      <c r="BT12" s="238">
        <f>SUM(CA12,CH12)</f>
        <v>11364</v>
      </c>
      <c r="BU12" s="238">
        <f>SUM(CB12,CI12)</f>
        <v>1351</v>
      </c>
      <c r="BV12" s="238">
        <f>SUM(CC12,CJ12)</f>
        <v>1750</v>
      </c>
      <c r="BW12" s="238">
        <f>SUM(CD12,CK12)</f>
        <v>0</v>
      </c>
      <c r="BX12" s="238">
        <f>SUM(CE12,CL12)</f>
        <v>0</v>
      </c>
      <c r="BY12" s="238">
        <f>SUM(BZ12:CE12)</f>
        <v>14465</v>
      </c>
      <c r="BZ12" s="238">
        <f>F12</f>
        <v>0</v>
      </c>
      <c r="CA12" s="238">
        <f>J12</f>
        <v>11364</v>
      </c>
      <c r="CB12" s="238">
        <f>N12</f>
        <v>1351</v>
      </c>
      <c r="CC12" s="238">
        <f>R12</f>
        <v>1750</v>
      </c>
      <c r="CD12" s="238">
        <f>V12</f>
        <v>0</v>
      </c>
      <c r="CE12" s="238">
        <f>Z12</f>
        <v>0</v>
      </c>
      <c r="CF12" s="238">
        <f>SUM(CG12:CL12)</f>
        <v>0</v>
      </c>
      <c r="CG12" s="238">
        <f>BE12</f>
        <v>0</v>
      </c>
      <c r="CH12" s="238">
        <f>BF12</f>
        <v>0</v>
      </c>
      <c r="CI12" s="238">
        <f>BG12</f>
        <v>0</v>
      </c>
      <c r="CJ12" s="238">
        <f>BH12</f>
        <v>0</v>
      </c>
      <c r="CK12" s="238">
        <f>BI12</f>
        <v>0</v>
      </c>
      <c r="CL12" s="238">
        <f>BJ12</f>
        <v>0</v>
      </c>
      <c r="CM12" s="238">
        <f>SUM(CT12,DA12)</f>
        <v>1863</v>
      </c>
      <c r="CN12" s="238">
        <f>SUM(CU12,DB12)</f>
        <v>0</v>
      </c>
      <c r="CO12" s="238">
        <f>SUM(CV12,DC12)</f>
        <v>1863</v>
      </c>
      <c r="CP12" s="238">
        <f>SUM(CW12,DD12)</f>
        <v>0</v>
      </c>
      <c r="CQ12" s="238">
        <f>SUM(CX12,DE12)</f>
        <v>0</v>
      </c>
      <c r="CR12" s="238">
        <f>SUM(CY12,DF12)</f>
        <v>0</v>
      </c>
      <c r="CS12" s="238">
        <f>SUM(CZ12,DG12)</f>
        <v>0</v>
      </c>
      <c r="CT12" s="238">
        <f>SUM(CU12:CZ12)</f>
        <v>1863</v>
      </c>
      <c r="CU12" s="238">
        <f>AE12</f>
        <v>0</v>
      </c>
      <c r="CV12" s="238">
        <f>AI12</f>
        <v>1863</v>
      </c>
      <c r="CW12" s="238">
        <f>AM12</f>
        <v>0</v>
      </c>
      <c r="CX12" s="238">
        <f>AQ12</f>
        <v>0</v>
      </c>
      <c r="CY12" s="238">
        <f>AU12</f>
        <v>0</v>
      </c>
      <c r="CZ12" s="238">
        <f>AY12</f>
        <v>0</v>
      </c>
      <c r="DA12" s="238">
        <f>SUM(DB12:DG12)</f>
        <v>0</v>
      </c>
      <c r="DB12" s="238">
        <f>BL12</f>
        <v>0</v>
      </c>
      <c r="DC12" s="238">
        <f>BM12</f>
        <v>0</v>
      </c>
      <c r="DD12" s="238">
        <f>BN12</f>
        <v>0</v>
      </c>
      <c r="DE12" s="238">
        <f>BO12</f>
        <v>0</v>
      </c>
      <c r="DF12" s="238">
        <f>BP12</f>
        <v>0</v>
      </c>
      <c r="DG12" s="238">
        <f>BQ12</f>
        <v>0</v>
      </c>
      <c r="DH12" s="238">
        <v>0</v>
      </c>
      <c r="DI12" s="238">
        <f>SUM(DJ12:DM12)</f>
        <v>0</v>
      </c>
      <c r="DJ12" s="238">
        <v>0</v>
      </c>
      <c r="DK12" s="238">
        <v>0</v>
      </c>
      <c r="DL12" s="238">
        <v>0</v>
      </c>
      <c r="DM12" s="238">
        <v>0</v>
      </c>
    </row>
    <row r="13" spans="1:117" s="190" customFormat="1" ht="12" customHeight="1">
      <c r="A13" s="191" t="s">
        <v>122</v>
      </c>
      <c r="B13" s="192" t="s">
        <v>131</v>
      </c>
      <c r="C13" s="191" t="s">
        <v>132</v>
      </c>
      <c r="D13" s="238">
        <f>SUM(E13,AD13,BC13)</f>
        <v>16634</v>
      </c>
      <c r="E13" s="238">
        <f>SUM(F13,J13,N13,R13,V13,Z13)</f>
        <v>12914</v>
      </c>
      <c r="F13" s="238">
        <f>SUM(G13:I13)</f>
        <v>0</v>
      </c>
      <c r="G13" s="238">
        <v>0</v>
      </c>
      <c r="H13" s="238">
        <v>0</v>
      </c>
      <c r="I13" s="238">
        <v>0</v>
      </c>
      <c r="J13" s="238">
        <f>SUM(K13:M13)</f>
        <v>10235</v>
      </c>
      <c r="K13" s="238">
        <v>56</v>
      </c>
      <c r="L13" s="238">
        <v>10179</v>
      </c>
      <c r="M13" s="238">
        <v>0</v>
      </c>
      <c r="N13" s="238">
        <f>SUM(O13:Q13)</f>
        <v>709</v>
      </c>
      <c r="O13" s="238">
        <v>3</v>
      </c>
      <c r="P13" s="238">
        <v>706</v>
      </c>
      <c r="Q13" s="238">
        <v>0</v>
      </c>
      <c r="R13" s="238">
        <f>SUM(S13:U13)</f>
        <v>1891</v>
      </c>
      <c r="S13" s="238">
        <v>0</v>
      </c>
      <c r="T13" s="238">
        <v>1891</v>
      </c>
      <c r="U13" s="238">
        <v>0</v>
      </c>
      <c r="V13" s="238">
        <f>SUM(W13:Y13)</f>
        <v>0</v>
      </c>
      <c r="W13" s="238">
        <v>0</v>
      </c>
      <c r="X13" s="238">
        <v>0</v>
      </c>
      <c r="Y13" s="238">
        <v>0</v>
      </c>
      <c r="Z13" s="238">
        <f>SUM(AA13:AC13)</f>
        <v>79</v>
      </c>
      <c r="AA13" s="238">
        <v>1</v>
      </c>
      <c r="AB13" s="238">
        <v>78</v>
      </c>
      <c r="AC13" s="238">
        <v>0</v>
      </c>
      <c r="AD13" s="238">
        <f>SUM(AE13,AI13,AM13,AQ13,AU13,AY13)</f>
        <v>3720</v>
      </c>
      <c r="AE13" s="238">
        <f>SUM(AF13:AH13)</f>
        <v>0</v>
      </c>
      <c r="AF13" s="238">
        <v>0</v>
      </c>
      <c r="AG13" s="238">
        <v>0</v>
      </c>
      <c r="AH13" s="238">
        <v>0</v>
      </c>
      <c r="AI13" s="238">
        <f>SUM(AJ13:AL13)</f>
        <v>3617</v>
      </c>
      <c r="AJ13" s="238">
        <v>0</v>
      </c>
      <c r="AK13" s="238">
        <v>0</v>
      </c>
      <c r="AL13" s="238">
        <v>3617</v>
      </c>
      <c r="AM13" s="238">
        <f>SUM(AN13:AP13)</f>
        <v>101</v>
      </c>
      <c r="AN13" s="238">
        <v>0</v>
      </c>
      <c r="AO13" s="238">
        <v>0</v>
      </c>
      <c r="AP13" s="238">
        <v>101</v>
      </c>
      <c r="AQ13" s="238">
        <f>SUM(AR13:AT13)</f>
        <v>0</v>
      </c>
      <c r="AR13" s="238">
        <v>0</v>
      </c>
      <c r="AS13" s="238">
        <v>0</v>
      </c>
      <c r="AT13" s="238">
        <v>0</v>
      </c>
      <c r="AU13" s="238">
        <f>SUM(AV13:AX13)</f>
        <v>0</v>
      </c>
      <c r="AV13" s="238">
        <v>0</v>
      </c>
      <c r="AW13" s="238">
        <v>0</v>
      </c>
      <c r="AX13" s="238">
        <v>0</v>
      </c>
      <c r="AY13" s="238">
        <f>SUM(AZ13:BB13)</f>
        <v>2</v>
      </c>
      <c r="AZ13" s="238">
        <v>0</v>
      </c>
      <c r="BA13" s="238">
        <v>0</v>
      </c>
      <c r="BB13" s="238">
        <v>2</v>
      </c>
      <c r="BC13" s="238">
        <f>SUM(BD13,BK13)</f>
        <v>0</v>
      </c>
      <c r="BD13" s="238">
        <f>SUM(BE13:BJ13)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f>SUM(BL13:BQ13)</f>
        <v>0</v>
      </c>
      <c r="BL13" s="238"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f>SUM(BY13,CF13)</f>
        <v>12914</v>
      </c>
      <c r="BS13" s="238">
        <f>SUM(BZ13,CG13)</f>
        <v>0</v>
      </c>
      <c r="BT13" s="238">
        <f>SUM(CA13,CH13)</f>
        <v>10235</v>
      </c>
      <c r="BU13" s="238">
        <f>SUM(CB13,CI13)</f>
        <v>709</v>
      </c>
      <c r="BV13" s="238">
        <f>SUM(CC13,CJ13)</f>
        <v>1891</v>
      </c>
      <c r="BW13" s="238">
        <f>SUM(CD13,CK13)</f>
        <v>0</v>
      </c>
      <c r="BX13" s="238">
        <f>SUM(CE13,CL13)</f>
        <v>79</v>
      </c>
      <c r="BY13" s="238">
        <f>SUM(BZ13:CE13)</f>
        <v>12914</v>
      </c>
      <c r="BZ13" s="238">
        <f>F13</f>
        <v>0</v>
      </c>
      <c r="CA13" s="238">
        <f>J13</f>
        <v>10235</v>
      </c>
      <c r="CB13" s="238">
        <f>N13</f>
        <v>709</v>
      </c>
      <c r="CC13" s="238">
        <f>R13</f>
        <v>1891</v>
      </c>
      <c r="CD13" s="238">
        <f>V13</f>
        <v>0</v>
      </c>
      <c r="CE13" s="238">
        <f>Z13</f>
        <v>79</v>
      </c>
      <c r="CF13" s="238">
        <f>SUM(CG13:CL13)</f>
        <v>0</v>
      </c>
      <c r="CG13" s="238">
        <f>BE13</f>
        <v>0</v>
      </c>
      <c r="CH13" s="238">
        <f>BF13</f>
        <v>0</v>
      </c>
      <c r="CI13" s="238">
        <f>BG13</f>
        <v>0</v>
      </c>
      <c r="CJ13" s="238">
        <f>BH13</f>
        <v>0</v>
      </c>
      <c r="CK13" s="238">
        <f>BI13</f>
        <v>0</v>
      </c>
      <c r="CL13" s="238">
        <f>BJ13</f>
        <v>0</v>
      </c>
      <c r="CM13" s="238">
        <f>SUM(CT13,DA13)</f>
        <v>3720</v>
      </c>
      <c r="CN13" s="238">
        <f>SUM(CU13,DB13)</f>
        <v>0</v>
      </c>
      <c r="CO13" s="238">
        <f>SUM(CV13,DC13)</f>
        <v>3617</v>
      </c>
      <c r="CP13" s="238">
        <f>SUM(CW13,DD13)</f>
        <v>101</v>
      </c>
      <c r="CQ13" s="238">
        <f>SUM(CX13,DE13)</f>
        <v>0</v>
      </c>
      <c r="CR13" s="238">
        <f>SUM(CY13,DF13)</f>
        <v>0</v>
      </c>
      <c r="CS13" s="238">
        <f>SUM(CZ13,DG13)</f>
        <v>2</v>
      </c>
      <c r="CT13" s="238">
        <f>SUM(CU13:CZ13)</f>
        <v>3720</v>
      </c>
      <c r="CU13" s="238">
        <f>AE13</f>
        <v>0</v>
      </c>
      <c r="CV13" s="238">
        <f>AI13</f>
        <v>3617</v>
      </c>
      <c r="CW13" s="238">
        <f>AM13</f>
        <v>101</v>
      </c>
      <c r="CX13" s="238">
        <f>AQ13</f>
        <v>0</v>
      </c>
      <c r="CY13" s="238">
        <f>AU13</f>
        <v>0</v>
      </c>
      <c r="CZ13" s="238">
        <f>AY13</f>
        <v>2</v>
      </c>
      <c r="DA13" s="238">
        <f>SUM(DB13:DG13)</f>
        <v>0</v>
      </c>
      <c r="DB13" s="238">
        <f>BL13</f>
        <v>0</v>
      </c>
      <c r="DC13" s="238">
        <f>BM13</f>
        <v>0</v>
      </c>
      <c r="DD13" s="238">
        <f>BN13</f>
        <v>0</v>
      </c>
      <c r="DE13" s="238">
        <f>BO13</f>
        <v>0</v>
      </c>
      <c r="DF13" s="238">
        <f>BP13</f>
        <v>0</v>
      </c>
      <c r="DG13" s="238">
        <f>BQ13</f>
        <v>0</v>
      </c>
      <c r="DH13" s="238">
        <v>0</v>
      </c>
      <c r="DI13" s="238">
        <f>SUM(DJ13:DM13)</f>
        <v>0</v>
      </c>
      <c r="DJ13" s="238">
        <v>0</v>
      </c>
      <c r="DK13" s="238">
        <v>0</v>
      </c>
      <c r="DL13" s="238">
        <v>0</v>
      </c>
      <c r="DM13" s="238">
        <v>0</v>
      </c>
    </row>
    <row r="14" spans="1:117" s="190" customFormat="1" ht="12" customHeight="1">
      <c r="A14" s="191" t="s">
        <v>67</v>
      </c>
      <c r="B14" s="192" t="s">
        <v>68</v>
      </c>
      <c r="C14" s="191" t="s">
        <v>69</v>
      </c>
      <c r="D14" s="238">
        <f>SUM(E14,AD14,BC14)</f>
        <v>10446</v>
      </c>
      <c r="E14" s="238">
        <f>SUM(F14,J14,N14,R14,V14,Z14)</f>
        <v>7814</v>
      </c>
      <c r="F14" s="238">
        <f>SUM(G14:I14)</f>
        <v>0</v>
      </c>
      <c r="G14" s="238">
        <v>0</v>
      </c>
      <c r="H14" s="238">
        <v>0</v>
      </c>
      <c r="I14" s="238">
        <v>0</v>
      </c>
      <c r="J14" s="238">
        <f>SUM(K14:M14)</f>
        <v>6536</v>
      </c>
      <c r="K14" s="238">
        <v>0</v>
      </c>
      <c r="L14" s="238">
        <v>6536</v>
      </c>
      <c r="M14" s="238">
        <v>0</v>
      </c>
      <c r="N14" s="238">
        <f>SUM(O14:Q14)</f>
        <v>317</v>
      </c>
      <c r="O14" s="238">
        <v>0</v>
      </c>
      <c r="P14" s="238">
        <v>317</v>
      </c>
      <c r="Q14" s="238">
        <v>0</v>
      </c>
      <c r="R14" s="238">
        <f>SUM(S14:U14)</f>
        <v>961</v>
      </c>
      <c r="S14" s="238">
        <v>0</v>
      </c>
      <c r="T14" s="238">
        <v>961</v>
      </c>
      <c r="U14" s="238">
        <v>0</v>
      </c>
      <c r="V14" s="238">
        <f>SUM(W14:Y14)</f>
        <v>0</v>
      </c>
      <c r="W14" s="238">
        <v>0</v>
      </c>
      <c r="X14" s="238">
        <v>0</v>
      </c>
      <c r="Y14" s="238">
        <v>0</v>
      </c>
      <c r="Z14" s="238">
        <f>SUM(AA14:AC14)</f>
        <v>0</v>
      </c>
      <c r="AA14" s="238">
        <v>0</v>
      </c>
      <c r="AB14" s="238">
        <v>0</v>
      </c>
      <c r="AC14" s="238">
        <v>0</v>
      </c>
      <c r="AD14" s="238">
        <f>SUM(AE14,AI14,AM14,AQ14,AU14,AY14)</f>
        <v>2174</v>
      </c>
      <c r="AE14" s="238">
        <f>SUM(AF14:AH14)</f>
        <v>0</v>
      </c>
      <c r="AF14" s="238">
        <v>0</v>
      </c>
      <c r="AG14" s="238">
        <v>0</v>
      </c>
      <c r="AH14" s="238">
        <v>0</v>
      </c>
      <c r="AI14" s="238">
        <f>SUM(AJ14:AL14)</f>
        <v>2155</v>
      </c>
      <c r="AJ14" s="238">
        <v>0</v>
      </c>
      <c r="AK14" s="238">
        <v>0</v>
      </c>
      <c r="AL14" s="238">
        <v>2155</v>
      </c>
      <c r="AM14" s="238">
        <f>SUM(AN14:AP14)</f>
        <v>8</v>
      </c>
      <c r="AN14" s="238">
        <v>0</v>
      </c>
      <c r="AO14" s="238">
        <v>0</v>
      </c>
      <c r="AP14" s="238">
        <v>8</v>
      </c>
      <c r="AQ14" s="238">
        <f>SUM(AR14:AT14)</f>
        <v>0</v>
      </c>
      <c r="AR14" s="238">
        <v>0</v>
      </c>
      <c r="AS14" s="238">
        <v>0</v>
      </c>
      <c r="AT14" s="238"/>
      <c r="AU14" s="238">
        <f>SUM(AV14:AX14)</f>
        <v>0</v>
      </c>
      <c r="AV14" s="238">
        <v>0</v>
      </c>
      <c r="AW14" s="238">
        <v>0</v>
      </c>
      <c r="AX14" s="238">
        <v>0</v>
      </c>
      <c r="AY14" s="238">
        <f>SUM(AZ14:BB14)</f>
        <v>11</v>
      </c>
      <c r="AZ14" s="238">
        <v>0</v>
      </c>
      <c r="BA14" s="238">
        <v>0</v>
      </c>
      <c r="BB14" s="238">
        <v>11</v>
      </c>
      <c r="BC14" s="238">
        <f>SUM(BD14,BK14)</f>
        <v>458</v>
      </c>
      <c r="BD14" s="238">
        <f>SUM(BE14:BJ14)</f>
        <v>458</v>
      </c>
      <c r="BE14" s="238">
        <v>0</v>
      </c>
      <c r="BF14" s="238">
        <v>242</v>
      </c>
      <c r="BG14" s="238">
        <v>26</v>
      </c>
      <c r="BH14" s="238">
        <v>51</v>
      </c>
      <c r="BI14" s="238">
        <v>0</v>
      </c>
      <c r="BJ14" s="238">
        <v>139</v>
      </c>
      <c r="BK14" s="238">
        <f>SUM(BL14:BQ14)</f>
        <v>0</v>
      </c>
      <c r="BL14" s="238"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f>SUM(BY14,CF14)</f>
        <v>8272</v>
      </c>
      <c r="BS14" s="238">
        <f>SUM(BZ14,CG14)</f>
        <v>0</v>
      </c>
      <c r="BT14" s="238">
        <f>SUM(CA14,CH14)</f>
        <v>6778</v>
      </c>
      <c r="BU14" s="238">
        <f>SUM(CB14,CI14)</f>
        <v>343</v>
      </c>
      <c r="BV14" s="238">
        <f>SUM(CC14,CJ14)</f>
        <v>1012</v>
      </c>
      <c r="BW14" s="238">
        <f>SUM(CD14,CK14)</f>
        <v>0</v>
      </c>
      <c r="BX14" s="238">
        <f>SUM(CE14,CL14)</f>
        <v>139</v>
      </c>
      <c r="BY14" s="238">
        <f>SUM(BZ14:CE14)</f>
        <v>7814</v>
      </c>
      <c r="BZ14" s="238">
        <f>F14</f>
        <v>0</v>
      </c>
      <c r="CA14" s="238">
        <f>J14</f>
        <v>6536</v>
      </c>
      <c r="CB14" s="238">
        <f>N14</f>
        <v>317</v>
      </c>
      <c r="CC14" s="238">
        <f>R14</f>
        <v>961</v>
      </c>
      <c r="CD14" s="238">
        <f>V14</f>
        <v>0</v>
      </c>
      <c r="CE14" s="238">
        <f>Z14</f>
        <v>0</v>
      </c>
      <c r="CF14" s="238">
        <f>SUM(CG14:CL14)</f>
        <v>458</v>
      </c>
      <c r="CG14" s="238">
        <f>BE14</f>
        <v>0</v>
      </c>
      <c r="CH14" s="238">
        <f>BF14</f>
        <v>242</v>
      </c>
      <c r="CI14" s="238">
        <f>BG14</f>
        <v>26</v>
      </c>
      <c r="CJ14" s="238">
        <f>BH14</f>
        <v>51</v>
      </c>
      <c r="CK14" s="238">
        <f>BI14</f>
        <v>0</v>
      </c>
      <c r="CL14" s="238">
        <f>BJ14</f>
        <v>139</v>
      </c>
      <c r="CM14" s="238">
        <f>SUM(CT14,DA14)</f>
        <v>2174</v>
      </c>
      <c r="CN14" s="238">
        <f>SUM(CU14,DB14)</f>
        <v>0</v>
      </c>
      <c r="CO14" s="238">
        <f>SUM(CV14,DC14)</f>
        <v>2155</v>
      </c>
      <c r="CP14" s="238">
        <f>SUM(CW14,DD14)</f>
        <v>8</v>
      </c>
      <c r="CQ14" s="238">
        <f>SUM(CX14,DE14)</f>
        <v>0</v>
      </c>
      <c r="CR14" s="238">
        <f>SUM(CY14,DF14)</f>
        <v>0</v>
      </c>
      <c r="CS14" s="238">
        <f>SUM(CZ14,DG14)</f>
        <v>11</v>
      </c>
      <c r="CT14" s="238">
        <f>SUM(CU14:CZ14)</f>
        <v>2174</v>
      </c>
      <c r="CU14" s="238">
        <f>AE14</f>
        <v>0</v>
      </c>
      <c r="CV14" s="238">
        <f>AI14</f>
        <v>2155</v>
      </c>
      <c r="CW14" s="238">
        <f>AM14</f>
        <v>8</v>
      </c>
      <c r="CX14" s="238">
        <f>AQ14</f>
        <v>0</v>
      </c>
      <c r="CY14" s="238">
        <f>AU14</f>
        <v>0</v>
      </c>
      <c r="CZ14" s="238">
        <f>AY14</f>
        <v>11</v>
      </c>
      <c r="DA14" s="238">
        <f>SUM(DB14:DG14)</f>
        <v>0</v>
      </c>
      <c r="DB14" s="238">
        <f>BL14</f>
        <v>0</v>
      </c>
      <c r="DC14" s="238">
        <f>BM14</f>
        <v>0</v>
      </c>
      <c r="DD14" s="238">
        <f>BN14</f>
        <v>0</v>
      </c>
      <c r="DE14" s="238">
        <f>BO14</f>
        <v>0</v>
      </c>
      <c r="DF14" s="238">
        <f>BP14</f>
        <v>0</v>
      </c>
      <c r="DG14" s="238">
        <f>BQ14</f>
        <v>0</v>
      </c>
      <c r="DH14" s="238">
        <v>0</v>
      </c>
      <c r="DI14" s="238">
        <f>SUM(DJ14:DM14)</f>
        <v>0</v>
      </c>
      <c r="DJ14" s="238">
        <v>0</v>
      </c>
      <c r="DK14" s="238">
        <v>0</v>
      </c>
      <c r="DL14" s="238">
        <v>0</v>
      </c>
      <c r="DM14" s="238">
        <v>0</v>
      </c>
    </row>
    <row r="15" spans="1:117" s="190" customFormat="1" ht="12" customHeight="1">
      <c r="A15" s="191" t="s">
        <v>133</v>
      </c>
      <c r="B15" s="192" t="s">
        <v>134</v>
      </c>
      <c r="C15" s="191" t="s">
        <v>135</v>
      </c>
      <c r="D15" s="238">
        <f>SUM(E15,AD15,BC15)</f>
        <v>13896</v>
      </c>
      <c r="E15" s="238">
        <f>SUM(F15,J15,N15,R15,V15,Z15)</f>
        <v>9870</v>
      </c>
      <c r="F15" s="238">
        <f>SUM(G15:I15)</f>
        <v>0</v>
      </c>
      <c r="G15" s="238">
        <v>0</v>
      </c>
      <c r="H15" s="238">
        <v>0</v>
      </c>
      <c r="I15" s="238">
        <v>0</v>
      </c>
      <c r="J15" s="238">
        <f>SUM(K15:M15)</f>
        <v>7651</v>
      </c>
      <c r="K15" s="238">
        <v>290</v>
      </c>
      <c r="L15" s="238">
        <v>7361</v>
      </c>
      <c r="M15" s="238">
        <v>0</v>
      </c>
      <c r="N15" s="238">
        <f>SUM(O15:Q15)</f>
        <v>729</v>
      </c>
      <c r="O15" s="238">
        <v>34</v>
      </c>
      <c r="P15" s="238">
        <v>695</v>
      </c>
      <c r="Q15" s="238">
        <v>0</v>
      </c>
      <c r="R15" s="238">
        <f>SUM(S15:U15)</f>
        <v>1490</v>
      </c>
      <c r="S15" s="238">
        <v>52</v>
      </c>
      <c r="T15" s="238">
        <v>1438</v>
      </c>
      <c r="U15" s="238">
        <v>0</v>
      </c>
      <c r="V15" s="238">
        <f>SUM(W15:Y15)</f>
        <v>0</v>
      </c>
      <c r="W15" s="238">
        <v>0</v>
      </c>
      <c r="X15" s="238">
        <v>0</v>
      </c>
      <c r="Y15" s="238">
        <v>0</v>
      </c>
      <c r="Z15" s="238">
        <f>SUM(AA15:AC15)</f>
        <v>0</v>
      </c>
      <c r="AA15" s="238">
        <v>0</v>
      </c>
      <c r="AB15" s="238">
        <v>0</v>
      </c>
      <c r="AC15" s="238">
        <v>0</v>
      </c>
      <c r="AD15" s="238">
        <f>SUM(AE15,AI15,AM15,AQ15,AU15,AY15)</f>
        <v>3786</v>
      </c>
      <c r="AE15" s="238">
        <f>SUM(AF15:AH15)</f>
        <v>0</v>
      </c>
      <c r="AF15" s="238">
        <v>0</v>
      </c>
      <c r="AG15" s="238">
        <v>0</v>
      </c>
      <c r="AH15" s="238">
        <v>0</v>
      </c>
      <c r="AI15" s="238">
        <f>SUM(AJ15:AL15)</f>
        <v>3786</v>
      </c>
      <c r="AJ15" s="238">
        <v>0</v>
      </c>
      <c r="AK15" s="238">
        <v>0</v>
      </c>
      <c r="AL15" s="238">
        <v>3786</v>
      </c>
      <c r="AM15" s="238">
        <f>SUM(AN15:AP15)</f>
        <v>0</v>
      </c>
      <c r="AN15" s="238">
        <v>0</v>
      </c>
      <c r="AO15" s="238">
        <v>0</v>
      </c>
      <c r="AP15" s="238">
        <v>0</v>
      </c>
      <c r="AQ15" s="238">
        <f>SUM(AR15:AT15)</f>
        <v>0</v>
      </c>
      <c r="AR15" s="238">
        <v>0</v>
      </c>
      <c r="AS15" s="238">
        <v>0</v>
      </c>
      <c r="AT15" s="238">
        <v>0</v>
      </c>
      <c r="AU15" s="238">
        <f>SUM(AV15:AX15)</f>
        <v>0</v>
      </c>
      <c r="AV15" s="238">
        <v>0</v>
      </c>
      <c r="AW15" s="238">
        <v>0</v>
      </c>
      <c r="AX15" s="238">
        <v>0</v>
      </c>
      <c r="AY15" s="238">
        <f>SUM(AZ15:BB15)</f>
        <v>0</v>
      </c>
      <c r="AZ15" s="238">
        <v>0</v>
      </c>
      <c r="BA15" s="238">
        <v>0</v>
      </c>
      <c r="BB15" s="238">
        <v>0</v>
      </c>
      <c r="BC15" s="238">
        <f>SUM(BD15,BK15)</f>
        <v>240</v>
      </c>
      <c r="BD15" s="238">
        <f>SUM(BE15:BJ15)</f>
        <v>240</v>
      </c>
      <c r="BE15" s="238">
        <v>0</v>
      </c>
      <c r="BF15" s="238">
        <v>0</v>
      </c>
      <c r="BG15" s="238">
        <v>0</v>
      </c>
      <c r="BH15" s="238">
        <v>1</v>
      </c>
      <c r="BI15" s="238">
        <v>0</v>
      </c>
      <c r="BJ15" s="238">
        <v>239</v>
      </c>
      <c r="BK15" s="238">
        <f>SUM(BL15:BQ15)</f>
        <v>0</v>
      </c>
      <c r="BL15" s="238"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f>SUM(BY15,CF15)</f>
        <v>10110</v>
      </c>
      <c r="BS15" s="238">
        <f>SUM(BZ15,CG15)</f>
        <v>0</v>
      </c>
      <c r="BT15" s="238">
        <f>SUM(CA15,CH15)</f>
        <v>7651</v>
      </c>
      <c r="BU15" s="238">
        <f>SUM(CB15,CI15)</f>
        <v>729</v>
      </c>
      <c r="BV15" s="238">
        <f>SUM(CC15,CJ15)</f>
        <v>1491</v>
      </c>
      <c r="BW15" s="238">
        <f>SUM(CD15,CK15)</f>
        <v>0</v>
      </c>
      <c r="BX15" s="238">
        <f>SUM(CE15,CL15)</f>
        <v>239</v>
      </c>
      <c r="BY15" s="238">
        <f>SUM(BZ15:CE15)</f>
        <v>9870</v>
      </c>
      <c r="BZ15" s="238">
        <f>F15</f>
        <v>0</v>
      </c>
      <c r="CA15" s="238">
        <f>J15</f>
        <v>7651</v>
      </c>
      <c r="CB15" s="238">
        <f>N15</f>
        <v>729</v>
      </c>
      <c r="CC15" s="238">
        <f>R15</f>
        <v>1490</v>
      </c>
      <c r="CD15" s="238">
        <f>V15</f>
        <v>0</v>
      </c>
      <c r="CE15" s="238">
        <f>Z15</f>
        <v>0</v>
      </c>
      <c r="CF15" s="238">
        <f>SUM(CG15:CL15)</f>
        <v>240</v>
      </c>
      <c r="CG15" s="238">
        <f>BE15</f>
        <v>0</v>
      </c>
      <c r="CH15" s="238">
        <f>BF15</f>
        <v>0</v>
      </c>
      <c r="CI15" s="238">
        <f>BG15</f>
        <v>0</v>
      </c>
      <c r="CJ15" s="238">
        <f>BH15</f>
        <v>1</v>
      </c>
      <c r="CK15" s="238">
        <f>BI15</f>
        <v>0</v>
      </c>
      <c r="CL15" s="238">
        <f>BJ15</f>
        <v>239</v>
      </c>
      <c r="CM15" s="238">
        <f>SUM(CT15,DA15)</f>
        <v>3786</v>
      </c>
      <c r="CN15" s="238">
        <f>SUM(CU15,DB15)</f>
        <v>0</v>
      </c>
      <c r="CO15" s="238">
        <f>SUM(CV15,DC15)</f>
        <v>3786</v>
      </c>
      <c r="CP15" s="238">
        <f>SUM(CW15,DD15)</f>
        <v>0</v>
      </c>
      <c r="CQ15" s="238">
        <f>SUM(CX15,DE15)</f>
        <v>0</v>
      </c>
      <c r="CR15" s="238">
        <f>SUM(CY15,DF15)</f>
        <v>0</v>
      </c>
      <c r="CS15" s="238">
        <f>SUM(CZ15,DG15)</f>
        <v>0</v>
      </c>
      <c r="CT15" s="238">
        <f>SUM(CU15:CZ15)</f>
        <v>3786</v>
      </c>
      <c r="CU15" s="238">
        <f>AE15</f>
        <v>0</v>
      </c>
      <c r="CV15" s="238">
        <f>AI15</f>
        <v>3786</v>
      </c>
      <c r="CW15" s="238">
        <f>AM15</f>
        <v>0</v>
      </c>
      <c r="CX15" s="238">
        <f>AQ15</f>
        <v>0</v>
      </c>
      <c r="CY15" s="238">
        <f>AU15</f>
        <v>0</v>
      </c>
      <c r="CZ15" s="238">
        <f>AY15</f>
        <v>0</v>
      </c>
      <c r="DA15" s="238">
        <f>SUM(DB15:DG15)</f>
        <v>0</v>
      </c>
      <c r="DB15" s="238">
        <f>BL15</f>
        <v>0</v>
      </c>
      <c r="DC15" s="238">
        <f>BM15</f>
        <v>0</v>
      </c>
      <c r="DD15" s="238">
        <f>BN15</f>
        <v>0</v>
      </c>
      <c r="DE15" s="238">
        <f>BO15</f>
        <v>0</v>
      </c>
      <c r="DF15" s="238">
        <f>BP15</f>
        <v>0</v>
      </c>
      <c r="DG15" s="238">
        <f>BQ15</f>
        <v>0</v>
      </c>
      <c r="DH15" s="238">
        <v>1</v>
      </c>
      <c r="DI15" s="238">
        <f>SUM(DJ15:DM15)</f>
        <v>0</v>
      </c>
      <c r="DJ15" s="238">
        <v>0</v>
      </c>
      <c r="DK15" s="238">
        <v>0</v>
      </c>
      <c r="DL15" s="238">
        <v>0</v>
      </c>
      <c r="DM15" s="238">
        <v>0</v>
      </c>
    </row>
    <row r="16" spans="1:117" s="190" customFormat="1" ht="12" customHeight="1">
      <c r="A16" s="191" t="s">
        <v>136</v>
      </c>
      <c r="B16" s="192" t="s">
        <v>137</v>
      </c>
      <c r="C16" s="191" t="s">
        <v>138</v>
      </c>
      <c r="D16" s="238">
        <f>SUM(E16,AD16,BC16)</f>
        <v>7467</v>
      </c>
      <c r="E16" s="238">
        <f>SUM(F16,J16,N16,R16,V16,Z16)</f>
        <v>6069</v>
      </c>
      <c r="F16" s="238">
        <f>SUM(G16:I16)</f>
        <v>0</v>
      </c>
      <c r="G16" s="238">
        <v>0</v>
      </c>
      <c r="H16" s="238">
        <v>0</v>
      </c>
      <c r="I16" s="238">
        <v>0</v>
      </c>
      <c r="J16" s="238">
        <f>SUM(K16:M16)</f>
        <v>4000</v>
      </c>
      <c r="K16" s="238">
        <v>4000</v>
      </c>
      <c r="L16" s="238">
        <v>0</v>
      </c>
      <c r="M16" s="238">
        <v>0</v>
      </c>
      <c r="N16" s="238">
        <f>SUM(O16:Q16)</f>
        <v>1020</v>
      </c>
      <c r="O16" s="238">
        <v>1020</v>
      </c>
      <c r="P16" s="238">
        <v>0</v>
      </c>
      <c r="Q16" s="238">
        <v>0</v>
      </c>
      <c r="R16" s="238">
        <f>SUM(S16:U16)</f>
        <v>592</v>
      </c>
      <c r="S16" s="238">
        <v>592</v>
      </c>
      <c r="T16" s="238">
        <v>0</v>
      </c>
      <c r="U16" s="238">
        <v>0</v>
      </c>
      <c r="V16" s="238">
        <f>SUM(W16:Y16)</f>
        <v>0</v>
      </c>
      <c r="W16" s="238">
        <v>0</v>
      </c>
      <c r="X16" s="238">
        <v>0</v>
      </c>
      <c r="Y16" s="238">
        <v>0</v>
      </c>
      <c r="Z16" s="238">
        <f>SUM(AA16:AC16)</f>
        <v>457</v>
      </c>
      <c r="AA16" s="238">
        <v>457</v>
      </c>
      <c r="AB16" s="238">
        <v>0</v>
      </c>
      <c r="AC16" s="238">
        <v>0</v>
      </c>
      <c r="AD16" s="238">
        <f>SUM(AE16,AI16,AM16,AQ16,AU16,AY16)</f>
        <v>710</v>
      </c>
      <c r="AE16" s="238">
        <f>SUM(AF16:AH16)</f>
        <v>0</v>
      </c>
      <c r="AF16" s="238">
        <v>0</v>
      </c>
      <c r="AG16" s="238">
        <v>0</v>
      </c>
      <c r="AH16" s="238">
        <v>0</v>
      </c>
      <c r="AI16" s="238">
        <f>SUM(AJ16:AL16)</f>
        <v>586</v>
      </c>
      <c r="AJ16" s="238">
        <v>0</v>
      </c>
      <c r="AK16" s="238">
        <v>0</v>
      </c>
      <c r="AL16" s="238">
        <v>586</v>
      </c>
      <c r="AM16" s="238">
        <f>SUM(AN16:AP16)</f>
        <v>112</v>
      </c>
      <c r="AN16" s="238">
        <v>0</v>
      </c>
      <c r="AO16" s="238">
        <v>0</v>
      </c>
      <c r="AP16" s="238">
        <v>112</v>
      </c>
      <c r="AQ16" s="238">
        <f>SUM(AR16:AT16)</f>
        <v>12</v>
      </c>
      <c r="AR16" s="238">
        <v>0</v>
      </c>
      <c r="AS16" s="238">
        <v>0</v>
      </c>
      <c r="AT16" s="238">
        <v>12</v>
      </c>
      <c r="AU16" s="238">
        <f>SUM(AV16:AX16)</f>
        <v>0</v>
      </c>
      <c r="AV16" s="238">
        <v>0</v>
      </c>
      <c r="AW16" s="238">
        <v>0</v>
      </c>
      <c r="AX16" s="238">
        <v>0</v>
      </c>
      <c r="AY16" s="238">
        <f>SUM(AZ16:BB16)</f>
        <v>0</v>
      </c>
      <c r="AZ16" s="238">
        <v>0</v>
      </c>
      <c r="BA16" s="238">
        <v>0</v>
      </c>
      <c r="BB16" s="238">
        <v>0</v>
      </c>
      <c r="BC16" s="238">
        <f>SUM(BD16,BK16)</f>
        <v>688</v>
      </c>
      <c r="BD16" s="238">
        <f>SUM(BE16:BJ16)</f>
        <v>179</v>
      </c>
      <c r="BE16" s="238">
        <v>0</v>
      </c>
      <c r="BF16" s="238">
        <v>36</v>
      </c>
      <c r="BG16" s="238">
        <v>142</v>
      </c>
      <c r="BH16" s="238">
        <v>1</v>
      </c>
      <c r="BI16" s="238">
        <v>0</v>
      </c>
      <c r="BJ16" s="238">
        <v>0</v>
      </c>
      <c r="BK16" s="238">
        <f>SUM(BL16:BQ16)</f>
        <v>509</v>
      </c>
      <c r="BL16" s="238">
        <v>0</v>
      </c>
      <c r="BM16" s="238">
        <v>350</v>
      </c>
      <c r="BN16" s="238">
        <v>143</v>
      </c>
      <c r="BO16" s="238">
        <v>16</v>
      </c>
      <c r="BP16" s="238">
        <v>0</v>
      </c>
      <c r="BQ16" s="238">
        <v>0</v>
      </c>
      <c r="BR16" s="238">
        <f>SUM(BY16,CF16)</f>
        <v>6248</v>
      </c>
      <c r="BS16" s="238">
        <f>SUM(BZ16,CG16)</f>
        <v>0</v>
      </c>
      <c r="BT16" s="238">
        <f>SUM(CA16,CH16)</f>
        <v>4036</v>
      </c>
      <c r="BU16" s="238">
        <f>SUM(CB16,CI16)</f>
        <v>1162</v>
      </c>
      <c r="BV16" s="238">
        <f>SUM(CC16,CJ16)</f>
        <v>593</v>
      </c>
      <c r="BW16" s="238">
        <f>SUM(CD16,CK16)</f>
        <v>0</v>
      </c>
      <c r="BX16" s="238">
        <f>SUM(CE16,CL16)</f>
        <v>457</v>
      </c>
      <c r="BY16" s="238">
        <f>SUM(BZ16:CE16)</f>
        <v>6069</v>
      </c>
      <c r="BZ16" s="238">
        <f>F16</f>
        <v>0</v>
      </c>
      <c r="CA16" s="238">
        <f>J16</f>
        <v>4000</v>
      </c>
      <c r="CB16" s="238">
        <f>N16</f>
        <v>1020</v>
      </c>
      <c r="CC16" s="238">
        <f>R16</f>
        <v>592</v>
      </c>
      <c r="CD16" s="238">
        <f>V16</f>
        <v>0</v>
      </c>
      <c r="CE16" s="238">
        <f>Z16</f>
        <v>457</v>
      </c>
      <c r="CF16" s="238">
        <f>SUM(CG16:CL16)</f>
        <v>179</v>
      </c>
      <c r="CG16" s="238">
        <f>BE16</f>
        <v>0</v>
      </c>
      <c r="CH16" s="238">
        <f>BF16</f>
        <v>36</v>
      </c>
      <c r="CI16" s="238">
        <f>BG16</f>
        <v>142</v>
      </c>
      <c r="CJ16" s="238">
        <f>BH16</f>
        <v>1</v>
      </c>
      <c r="CK16" s="238">
        <f>BI16</f>
        <v>0</v>
      </c>
      <c r="CL16" s="238">
        <f>BJ16</f>
        <v>0</v>
      </c>
      <c r="CM16" s="238">
        <f>SUM(CT16,DA16)</f>
        <v>1219</v>
      </c>
      <c r="CN16" s="238">
        <f>SUM(CU16,DB16)</f>
        <v>0</v>
      </c>
      <c r="CO16" s="238">
        <f>SUM(CV16,DC16)</f>
        <v>936</v>
      </c>
      <c r="CP16" s="238">
        <f>SUM(CW16,DD16)</f>
        <v>255</v>
      </c>
      <c r="CQ16" s="238">
        <f>SUM(CX16,DE16)</f>
        <v>28</v>
      </c>
      <c r="CR16" s="238">
        <f>SUM(CY16,DF16)</f>
        <v>0</v>
      </c>
      <c r="CS16" s="238">
        <f>SUM(CZ16,DG16)</f>
        <v>0</v>
      </c>
      <c r="CT16" s="238">
        <f>SUM(CU16:CZ16)</f>
        <v>710</v>
      </c>
      <c r="CU16" s="238">
        <f>AE16</f>
        <v>0</v>
      </c>
      <c r="CV16" s="238">
        <f>AI16</f>
        <v>586</v>
      </c>
      <c r="CW16" s="238">
        <f>AM16</f>
        <v>112</v>
      </c>
      <c r="CX16" s="238">
        <f>AQ16</f>
        <v>12</v>
      </c>
      <c r="CY16" s="238">
        <f>AU16</f>
        <v>0</v>
      </c>
      <c r="CZ16" s="238">
        <f>AY16</f>
        <v>0</v>
      </c>
      <c r="DA16" s="238">
        <f>SUM(DB16:DG16)</f>
        <v>509</v>
      </c>
      <c r="DB16" s="238">
        <f>BL16</f>
        <v>0</v>
      </c>
      <c r="DC16" s="238">
        <f>BM16</f>
        <v>350</v>
      </c>
      <c r="DD16" s="238">
        <f>BN16</f>
        <v>143</v>
      </c>
      <c r="DE16" s="238">
        <f>BO16</f>
        <v>16</v>
      </c>
      <c r="DF16" s="238">
        <f>BP16</f>
        <v>0</v>
      </c>
      <c r="DG16" s="238">
        <f>BQ16</f>
        <v>0</v>
      </c>
      <c r="DH16" s="238">
        <v>6</v>
      </c>
      <c r="DI16" s="238">
        <f>SUM(DJ16:DM16)</f>
        <v>0</v>
      </c>
      <c r="DJ16" s="238">
        <v>0</v>
      </c>
      <c r="DK16" s="238">
        <v>0</v>
      </c>
      <c r="DL16" s="238">
        <v>0</v>
      </c>
      <c r="DM16" s="238">
        <v>0</v>
      </c>
    </row>
    <row r="17" spans="1:117" s="190" customFormat="1" ht="12" customHeight="1">
      <c r="A17" s="191" t="s">
        <v>122</v>
      </c>
      <c r="B17" s="192" t="s">
        <v>139</v>
      </c>
      <c r="C17" s="191" t="s">
        <v>140</v>
      </c>
      <c r="D17" s="238">
        <f>SUM(E17,AD17,BC17)</f>
        <v>9602</v>
      </c>
      <c r="E17" s="238">
        <f>SUM(F17,J17,N17,R17,V17,Z17)</f>
        <v>5081</v>
      </c>
      <c r="F17" s="238">
        <f>SUM(G17:I17)</f>
        <v>0</v>
      </c>
      <c r="G17" s="238">
        <v>0</v>
      </c>
      <c r="H17" s="238">
        <v>0</v>
      </c>
      <c r="I17" s="238">
        <v>0</v>
      </c>
      <c r="J17" s="238">
        <f>SUM(K17:M17)</f>
        <v>2819</v>
      </c>
      <c r="K17" s="238">
        <v>828</v>
      </c>
      <c r="L17" s="238">
        <v>1991</v>
      </c>
      <c r="M17" s="238">
        <v>0</v>
      </c>
      <c r="N17" s="238">
        <f>SUM(O17:Q17)</f>
        <v>980</v>
      </c>
      <c r="O17" s="238">
        <v>284</v>
      </c>
      <c r="P17" s="238">
        <v>696</v>
      </c>
      <c r="Q17" s="238">
        <v>0</v>
      </c>
      <c r="R17" s="238">
        <f>SUM(S17:U17)</f>
        <v>545</v>
      </c>
      <c r="S17" s="238">
        <v>192</v>
      </c>
      <c r="T17" s="238">
        <v>353</v>
      </c>
      <c r="U17" s="238">
        <v>0</v>
      </c>
      <c r="V17" s="238">
        <f>SUM(W17:Y17)</f>
        <v>0</v>
      </c>
      <c r="W17" s="238">
        <v>0</v>
      </c>
      <c r="X17" s="238">
        <v>0</v>
      </c>
      <c r="Y17" s="238">
        <v>0</v>
      </c>
      <c r="Z17" s="238">
        <f>SUM(AA17:AC17)</f>
        <v>737</v>
      </c>
      <c r="AA17" s="238">
        <v>0</v>
      </c>
      <c r="AB17" s="238">
        <v>737</v>
      </c>
      <c r="AC17" s="238">
        <v>0</v>
      </c>
      <c r="AD17" s="238">
        <f>SUM(AE17,AI17,AM17,AQ17,AU17,AY17)</f>
        <v>912</v>
      </c>
      <c r="AE17" s="238">
        <f>SUM(AF17:AH17)</f>
        <v>0</v>
      </c>
      <c r="AF17" s="238">
        <v>0</v>
      </c>
      <c r="AG17" s="238">
        <v>0</v>
      </c>
      <c r="AH17" s="238">
        <v>0</v>
      </c>
      <c r="AI17" s="238">
        <f>SUM(AJ17:AL17)</f>
        <v>814</v>
      </c>
      <c r="AJ17" s="238">
        <v>0</v>
      </c>
      <c r="AK17" s="238">
        <v>0</v>
      </c>
      <c r="AL17" s="238">
        <v>814</v>
      </c>
      <c r="AM17" s="238">
        <f>SUM(AN17:AP17)</f>
        <v>98</v>
      </c>
      <c r="AN17" s="238">
        <v>0</v>
      </c>
      <c r="AO17" s="238">
        <v>0</v>
      </c>
      <c r="AP17" s="238">
        <v>98</v>
      </c>
      <c r="AQ17" s="238">
        <f>SUM(AR17:AT17)</f>
        <v>0</v>
      </c>
      <c r="AR17" s="238">
        <v>0</v>
      </c>
      <c r="AS17" s="238">
        <v>0</v>
      </c>
      <c r="AT17" s="238">
        <v>0</v>
      </c>
      <c r="AU17" s="238">
        <f>SUM(AV17:AX17)</f>
        <v>0</v>
      </c>
      <c r="AV17" s="238">
        <v>0</v>
      </c>
      <c r="AW17" s="238">
        <v>0</v>
      </c>
      <c r="AX17" s="238">
        <v>0</v>
      </c>
      <c r="AY17" s="238">
        <f>SUM(AZ17:BB17)</f>
        <v>0</v>
      </c>
      <c r="AZ17" s="238">
        <v>0</v>
      </c>
      <c r="BA17" s="238">
        <v>0</v>
      </c>
      <c r="BB17" s="238">
        <v>0</v>
      </c>
      <c r="BC17" s="238">
        <f>SUM(BD17,BK17)</f>
        <v>3609</v>
      </c>
      <c r="BD17" s="238">
        <f>SUM(BE17:BJ17)</f>
        <v>763</v>
      </c>
      <c r="BE17" s="238">
        <v>0</v>
      </c>
      <c r="BF17" s="238">
        <v>229</v>
      </c>
      <c r="BG17" s="238">
        <v>528</v>
      </c>
      <c r="BH17" s="238">
        <v>6</v>
      </c>
      <c r="BI17" s="238">
        <v>0</v>
      </c>
      <c r="BJ17" s="238">
        <v>0</v>
      </c>
      <c r="BK17" s="238">
        <f>SUM(BL17:BQ17)</f>
        <v>2846</v>
      </c>
      <c r="BL17" s="238">
        <v>0</v>
      </c>
      <c r="BM17" s="238">
        <v>983</v>
      </c>
      <c r="BN17" s="238">
        <v>1788</v>
      </c>
      <c r="BO17" s="238">
        <v>75</v>
      </c>
      <c r="BP17" s="238">
        <v>0</v>
      </c>
      <c r="BQ17" s="238">
        <v>0</v>
      </c>
      <c r="BR17" s="238">
        <f>SUM(BY17,CF17)</f>
        <v>5844</v>
      </c>
      <c r="BS17" s="238">
        <f>SUM(BZ17,CG17)</f>
        <v>0</v>
      </c>
      <c r="BT17" s="238">
        <f>SUM(CA17,CH17)</f>
        <v>3048</v>
      </c>
      <c r="BU17" s="238">
        <f>SUM(CB17,CI17)</f>
        <v>1508</v>
      </c>
      <c r="BV17" s="238">
        <f>SUM(CC17,CJ17)</f>
        <v>551</v>
      </c>
      <c r="BW17" s="238">
        <f>SUM(CD17,CK17)</f>
        <v>0</v>
      </c>
      <c r="BX17" s="238">
        <f>SUM(CE17,CL17)</f>
        <v>737</v>
      </c>
      <c r="BY17" s="238">
        <f>SUM(BZ17:CE17)</f>
        <v>5081</v>
      </c>
      <c r="BZ17" s="238">
        <f>F17</f>
        <v>0</v>
      </c>
      <c r="CA17" s="238">
        <f>J17</f>
        <v>2819</v>
      </c>
      <c r="CB17" s="238">
        <f>N17</f>
        <v>980</v>
      </c>
      <c r="CC17" s="238">
        <f>R17</f>
        <v>545</v>
      </c>
      <c r="CD17" s="238">
        <f>V17</f>
        <v>0</v>
      </c>
      <c r="CE17" s="238">
        <f>Z17</f>
        <v>737</v>
      </c>
      <c r="CF17" s="238">
        <f>SUM(CG17:CL17)</f>
        <v>763</v>
      </c>
      <c r="CG17" s="238">
        <f>BE17</f>
        <v>0</v>
      </c>
      <c r="CH17" s="238">
        <f>BF17</f>
        <v>229</v>
      </c>
      <c r="CI17" s="238">
        <f>BG17</f>
        <v>528</v>
      </c>
      <c r="CJ17" s="238">
        <f>BH17</f>
        <v>6</v>
      </c>
      <c r="CK17" s="238">
        <f>BI17</f>
        <v>0</v>
      </c>
      <c r="CL17" s="238">
        <f>BJ17</f>
        <v>0</v>
      </c>
      <c r="CM17" s="238">
        <f>SUM(CT17,DA17)</f>
        <v>3758</v>
      </c>
      <c r="CN17" s="238">
        <f>SUM(CU17,DB17)</f>
        <v>0</v>
      </c>
      <c r="CO17" s="238">
        <f>SUM(CV17,DC17)</f>
        <v>1797</v>
      </c>
      <c r="CP17" s="238">
        <f>SUM(CW17,DD17)</f>
        <v>1886</v>
      </c>
      <c r="CQ17" s="238">
        <f>SUM(CX17,DE17)</f>
        <v>75</v>
      </c>
      <c r="CR17" s="238">
        <f>SUM(CY17,DF17)</f>
        <v>0</v>
      </c>
      <c r="CS17" s="238">
        <f>SUM(CZ17,DG17)</f>
        <v>0</v>
      </c>
      <c r="CT17" s="238">
        <f>SUM(CU17:CZ17)</f>
        <v>912</v>
      </c>
      <c r="CU17" s="238">
        <f>AE17</f>
        <v>0</v>
      </c>
      <c r="CV17" s="238">
        <f>AI17</f>
        <v>814</v>
      </c>
      <c r="CW17" s="238">
        <f>AM17</f>
        <v>98</v>
      </c>
      <c r="CX17" s="238">
        <f>AQ17</f>
        <v>0</v>
      </c>
      <c r="CY17" s="238">
        <f>AU17</f>
        <v>0</v>
      </c>
      <c r="CZ17" s="238">
        <f>AY17</f>
        <v>0</v>
      </c>
      <c r="DA17" s="238">
        <f>SUM(DB17:DG17)</f>
        <v>2846</v>
      </c>
      <c r="DB17" s="238">
        <f>BL17</f>
        <v>0</v>
      </c>
      <c r="DC17" s="238">
        <f>BM17</f>
        <v>983</v>
      </c>
      <c r="DD17" s="238">
        <f>BN17</f>
        <v>1788</v>
      </c>
      <c r="DE17" s="238">
        <f>BO17</f>
        <v>75</v>
      </c>
      <c r="DF17" s="238">
        <f>BP17</f>
        <v>0</v>
      </c>
      <c r="DG17" s="238">
        <f>BQ17</f>
        <v>0</v>
      </c>
      <c r="DH17" s="238">
        <v>0</v>
      </c>
      <c r="DI17" s="238">
        <f>SUM(DJ17:DM17)</f>
        <v>1</v>
      </c>
      <c r="DJ17" s="238">
        <v>0</v>
      </c>
      <c r="DK17" s="238">
        <v>1</v>
      </c>
      <c r="DL17" s="238">
        <v>0</v>
      </c>
      <c r="DM17" s="238">
        <v>0</v>
      </c>
    </row>
    <row r="18" spans="1:117" s="190" customFormat="1" ht="12" customHeight="1">
      <c r="A18" s="191" t="s">
        <v>122</v>
      </c>
      <c r="B18" s="192" t="s">
        <v>141</v>
      </c>
      <c r="C18" s="191" t="s">
        <v>142</v>
      </c>
      <c r="D18" s="238">
        <f>SUM(E18,AD18,BC18)</f>
        <v>7735</v>
      </c>
      <c r="E18" s="238">
        <f>SUM(F18,J18,N18,R18,V18,Z18)</f>
        <v>6068</v>
      </c>
      <c r="F18" s="238">
        <f>SUM(G18:I18)</f>
        <v>0</v>
      </c>
      <c r="G18" s="238">
        <v>0</v>
      </c>
      <c r="H18" s="238">
        <v>0</v>
      </c>
      <c r="I18" s="238">
        <v>0</v>
      </c>
      <c r="J18" s="238">
        <f>SUM(K18:M18)</f>
        <v>4408</v>
      </c>
      <c r="K18" s="238">
        <v>4408</v>
      </c>
      <c r="L18" s="238">
        <v>0</v>
      </c>
      <c r="M18" s="238">
        <v>0</v>
      </c>
      <c r="N18" s="238">
        <f>SUM(O18:Q18)</f>
        <v>419</v>
      </c>
      <c r="O18" s="238">
        <v>419</v>
      </c>
      <c r="P18" s="238">
        <v>0</v>
      </c>
      <c r="Q18" s="238">
        <v>0</v>
      </c>
      <c r="R18" s="238">
        <f>SUM(S18:U18)</f>
        <v>1211</v>
      </c>
      <c r="S18" s="238">
        <v>355</v>
      </c>
      <c r="T18" s="238">
        <v>856</v>
      </c>
      <c r="U18" s="238">
        <v>0</v>
      </c>
      <c r="V18" s="238">
        <f>SUM(W18:Y18)</f>
        <v>0</v>
      </c>
      <c r="W18" s="238">
        <v>0</v>
      </c>
      <c r="X18" s="238">
        <v>0</v>
      </c>
      <c r="Y18" s="238">
        <v>0</v>
      </c>
      <c r="Z18" s="238">
        <f>SUM(AA18:AC18)</f>
        <v>30</v>
      </c>
      <c r="AA18" s="238">
        <v>30</v>
      </c>
      <c r="AB18" s="238">
        <v>0</v>
      </c>
      <c r="AC18" s="238">
        <v>0</v>
      </c>
      <c r="AD18" s="238">
        <f>SUM(AE18,AI18,AM18,AQ18,AU18,AY18)</f>
        <v>1667</v>
      </c>
      <c r="AE18" s="238">
        <f>SUM(AF18:AH18)</f>
        <v>0</v>
      </c>
      <c r="AF18" s="238">
        <v>0</v>
      </c>
      <c r="AG18" s="238">
        <v>0</v>
      </c>
      <c r="AH18" s="238">
        <v>0</v>
      </c>
      <c r="AI18" s="238">
        <f>SUM(AJ18:AL18)</f>
        <v>1667</v>
      </c>
      <c r="AJ18" s="238">
        <v>0</v>
      </c>
      <c r="AK18" s="238">
        <v>0</v>
      </c>
      <c r="AL18" s="238">
        <v>1667</v>
      </c>
      <c r="AM18" s="238">
        <f>SUM(AN18:AP18)</f>
        <v>0</v>
      </c>
      <c r="AN18" s="238">
        <v>0</v>
      </c>
      <c r="AO18" s="238">
        <v>0</v>
      </c>
      <c r="AP18" s="238">
        <v>0</v>
      </c>
      <c r="AQ18" s="238">
        <f>SUM(AR18:AT18)</f>
        <v>0</v>
      </c>
      <c r="AR18" s="238">
        <v>0</v>
      </c>
      <c r="AS18" s="238">
        <v>0</v>
      </c>
      <c r="AT18" s="238">
        <v>0</v>
      </c>
      <c r="AU18" s="238">
        <f>SUM(AV18:AX18)</f>
        <v>0</v>
      </c>
      <c r="AV18" s="238">
        <v>0</v>
      </c>
      <c r="AW18" s="238">
        <v>0</v>
      </c>
      <c r="AX18" s="238">
        <v>0</v>
      </c>
      <c r="AY18" s="238">
        <f>SUM(AZ18:BB18)</f>
        <v>0</v>
      </c>
      <c r="AZ18" s="238">
        <v>0</v>
      </c>
      <c r="BA18" s="238">
        <v>0</v>
      </c>
      <c r="BB18" s="238">
        <v>0</v>
      </c>
      <c r="BC18" s="238">
        <f>SUM(BD18,BK18)</f>
        <v>0</v>
      </c>
      <c r="BD18" s="238">
        <f>SUM(BE18:BJ18)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f>SUM(BL18:BQ18)</f>
        <v>0</v>
      </c>
      <c r="BL18" s="238"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f>SUM(BY18,CF18)</f>
        <v>6068</v>
      </c>
      <c r="BS18" s="238">
        <f>SUM(BZ18,CG18)</f>
        <v>0</v>
      </c>
      <c r="BT18" s="238">
        <f>SUM(CA18,CH18)</f>
        <v>4408</v>
      </c>
      <c r="BU18" s="238">
        <f>SUM(CB18,CI18)</f>
        <v>419</v>
      </c>
      <c r="BV18" s="238">
        <f>SUM(CC18,CJ18)</f>
        <v>1211</v>
      </c>
      <c r="BW18" s="238">
        <f>SUM(CD18,CK18)</f>
        <v>0</v>
      </c>
      <c r="BX18" s="238">
        <f>SUM(CE18,CL18)</f>
        <v>30</v>
      </c>
      <c r="BY18" s="238">
        <f>SUM(BZ18:CE18)</f>
        <v>6068</v>
      </c>
      <c r="BZ18" s="238">
        <f>F18</f>
        <v>0</v>
      </c>
      <c r="CA18" s="238">
        <f>J18</f>
        <v>4408</v>
      </c>
      <c r="CB18" s="238">
        <f>N18</f>
        <v>419</v>
      </c>
      <c r="CC18" s="238">
        <f>R18</f>
        <v>1211</v>
      </c>
      <c r="CD18" s="238">
        <f>V18</f>
        <v>0</v>
      </c>
      <c r="CE18" s="238">
        <f>Z18</f>
        <v>30</v>
      </c>
      <c r="CF18" s="238">
        <f>SUM(CG18:CL18)</f>
        <v>0</v>
      </c>
      <c r="CG18" s="238">
        <f>BE18</f>
        <v>0</v>
      </c>
      <c r="CH18" s="238">
        <f>BF18</f>
        <v>0</v>
      </c>
      <c r="CI18" s="238">
        <f>BG18</f>
        <v>0</v>
      </c>
      <c r="CJ18" s="238">
        <f>BH18</f>
        <v>0</v>
      </c>
      <c r="CK18" s="238">
        <f>BI18</f>
        <v>0</v>
      </c>
      <c r="CL18" s="238">
        <f>BJ18</f>
        <v>0</v>
      </c>
      <c r="CM18" s="238">
        <f>SUM(CT18,DA18)</f>
        <v>1667</v>
      </c>
      <c r="CN18" s="238">
        <f>SUM(CU18,DB18)</f>
        <v>0</v>
      </c>
      <c r="CO18" s="238">
        <f>SUM(CV18,DC18)</f>
        <v>1667</v>
      </c>
      <c r="CP18" s="238">
        <f>SUM(CW18,DD18)</f>
        <v>0</v>
      </c>
      <c r="CQ18" s="238">
        <f>SUM(CX18,DE18)</f>
        <v>0</v>
      </c>
      <c r="CR18" s="238">
        <f>SUM(CY18,DF18)</f>
        <v>0</v>
      </c>
      <c r="CS18" s="238">
        <f>SUM(CZ18,DG18)</f>
        <v>0</v>
      </c>
      <c r="CT18" s="238">
        <f>SUM(CU18:CZ18)</f>
        <v>1667</v>
      </c>
      <c r="CU18" s="238">
        <f>AE18</f>
        <v>0</v>
      </c>
      <c r="CV18" s="238">
        <f>AI18</f>
        <v>1667</v>
      </c>
      <c r="CW18" s="238">
        <f>AM18</f>
        <v>0</v>
      </c>
      <c r="CX18" s="238">
        <f>AQ18</f>
        <v>0</v>
      </c>
      <c r="CY18" s="238">
        <f>AU18</f>
        <v>0</v>
      </c>
      <c r="CZ18" s="238">
        <f>AY18</f>
        <v>0</v>
      </c>
      <c r="DA18" s="238">
        <f>SUM(DB18:DG18)</f>
        <v>0</v>
      </c>
      <c r="DB18" s="238">
        <f>BL18</f>
        <v>0</v>
      </c>
      <c r="DC18" s="238">
        <f>BM18</f>
        <v>0</v>
      </c>
      <c r="DD18" s="238">
        <f>BN18</f>
        <v>0</v>
      </c>
      <c r="DE18" s="238">
        <f>BO18</f>
        <v>0</v>
      </c>
      <c r="DF18" s="238">
        <f>BP18</f>
        <v>0</v>
      </c>
      <c r="DG18" s="238">
        <f>BQ18</f>
        <v>0</v>
      </c>
      <c r="DH18" s="238">
        <v>0</v>
      </c>
      <c r="DI18" s="238">
        <f>SUM(DJ18:DM18)</f>
        <v>0</v>
      </c>
      <c r="DJ18" s="238">
        <v>0</v>
      </c>
      <c r="DK18" s="238">
        <v>0</v>
      </c>
      <c r="DL18" s="238">
        <v>0</v>
      </c>
      <c r="DM18" s="238">
        <v>0</v>
      </c>
    </row>
    <row r="19" spans="1:117" s="190" customFormat="1" ht="12" customHeight="1">
      <c r="A19" s="191" t="s">
        <v>122</v>
      </c>
      <c r="B19" s="192" t="s">
        <v>143</v>
      </c>
      <c r="C19" s="191" t="s">
        <v>144</v>
      </c>
      <c r="D19" s="238">
        <f>SUM(E19,AD19,BC19)</f>
        <v>1719</v>
      </c>
      <c r="E19" s="238">
        <f>SUM(F19,J19,N19,R19,V19,Z19)</f>
        <v>1269</v>
      </c>
      <c r="F19" s="238">
        <f>SUM(G19:I19)</f>
        <v>0</v>
      </c>
      <c r="G19" s="238">
        <v>0</v>
      </c>
      <c r="H19" s="238">
        <v>0</v>
      </c>
      <c r="I19" s="238">
        <v>0</v>
      </c>
      <c r="J19" s="238">
        <f>SUM(K19:M19)</f>
        <v>1057</v>
      </c>
      <c r="K19" s="238">
        <v>0</v>
      </c>
      <c r="L19" s="238">
        <v>888</v>
      </c>
      <c r="M19" s="238">
        <v>169</v>
      </c>
      <c r="N19" s="238">
        <f>SUM(O19:Q19)</f>
        <v>4</v>
      </c>
      <c r="O19" s="238">
        <v>0</v>
      </c>
      <c r="P19" s="238">
        <v>4</v>
      </c>
      <c r="Q19" s="238">
        <v>0</v>
      </c>
      <c r="R19" s="238">
        <f>SUM(S19:U19)</f>
        <v>208</v>
      </c>
      <c r="S19" s="238">
        <v>0</v>
      </c>
      <c r="T19" s="238">
        <v>208</v>
      </c>
      <c r="U19" s="238">
        <v>0</v>
      </c>
      <c r="V19" s="238">
        <f>SUM(W19:Y19)</f>
        <v>0</v>
      </c>
      <c r="W19" s="238">
        <v>0</v>
      </c>
      <c r="X19" s="238">
        <v>0</v>
      </c>
      <c r="Y19" s="238">
        <v>0</v>
      </c>
      <c r="Z19" s="238">
        <f>SUM(AA19:AC19)</f>
        <v>0</v>
      </c>
      <c r="AA19" s="238">
        <v>0</v>
      </c>
      <c r="AB19" s="238">
        <v>0</v>
      </c>
      <c r="AC19" s="238">
        <v>0</v>
      </c>
      <c r="AD19" s="238">
        <f>SUM(AE19,AI19,AM19,AQ19,AU19,AY19)</f>
        <v>0</v>
      </c>
      <c r="AE19" s="238">
        <f>SUM(AF19:AH19)</f>
        <v>0</v>
      </c>
      <c r="AF19" s="238">
        <v>0</v>
      </c>
      <c r="AG19" s="238">
        <v>0</v>
      </c>
      <c r="AH19" s="238">
        <v>0</v>
      </c>
      <c r="AI19" s="238">
        <f>SUM(AJ19:AL19)</f>
        <v>0</v>
      </c>
      <c r="AJ19" s="238">
        <v>0</v>
      </c>
      <c r="AK19" s="238">
        <v>0</v>
      </c>
      <c r="AL19" s="238">
        <v>0</v>
      </c>
      <c r="AM19" s="238">
        <f>SUM(AN19:AP19)</f>
        <v>0</v>
      </c>
      <c r="AN19" s="238">
        <v>0</v>
      </c>
      <c r="AO19" s="238">
        <v>0</v>
      </c>
      <c r="AP19" s="238">
        <v>0</v>
      </c>
      <c r="AQ19" s="238">
        <f>SUM(AR19:AT19)</f>
        <v>0</v>
      </c>
      <c r="AR19" s="238">
        <v>0</v>
      </c>
      <c r="AS19" s="238">
        <v>0</v>
      </c>
      <c r="AT19" s="238">
        <v>0</v>
      </c>
      <c r="AU19" s="238">
        <f>SUM(AV19:AX19)</f>
        <v>0</v>
      </c>
      <c r="AV19" s="238">
        <v>0</v>
      </c>
      <c r="AW19" s="238">
        <v>0</v>
      </c>
      <c r="AX19" s="238">
        <v>0</v>
      </c>
      <c r="AY19" s="238">
        <f>SUM(AZ19:BB19)</f>
        <v>0</v>
      </c>
      <c r="AZ19" s="238">
        <v>0</v>
      </c>
      <c r="BA19" s="238">
        <v>0</v>
      </c>
      <c r="BB19" s="238">
        <v>0</v>
      </c>
      <c r="BC19" s="238">
        <f>SUM(BD19,BK19)</f>
        <v>450</v>
      </c>
      <c r="BD19" s="238">
        <f>SUM(BE19:BJ19)</f>
        <v>450</v>
      </c>
      <c r="BE19" s="238">
        <v>0</v>
      </c>
      <c r="BF19" s="238">
        <v>168</v>
      </c>
      <c r="BG19" s="238">
        <v>98</v>
      </c>
      <c r="BH19" s="238">
        <v>81</v>
      </c>
      <c r="BI19" s="238">
        <v>0</v>
      </c>
      <c r="BJ19" s="238">
        <v>103</v>
      </c>
      <c r="BK19" s="238">
        <f>SUM(BL19:BQ19)</f>
        <v>0</v>
      </c>
      <c r="BL19" s="238"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f>SUM(BY19,CF19)</f>
        <v>1719</v>
      </c>
      <c r="BS19" s="238">
        <f>SUM(BZ19,CG19)</f>
        <v>0</v>
      </c>
      <c r="BT19" s="238">
        <f>SUM(CA19,CH19)</f>
        <v>1225</v>
      </c>
      <c r="BU19" s="238">
        <f>SUM(CB19,CI19)</f>
        <v>102</v>
      </c>
      <c r="BV19" s="238">
        <f>SUM(CC19,CJ19)</f>
        <v>289</v>
      </c>
      <c r="BW19" s="238">
        <f>SUM(CD19,CK19)</f>
        <v>0</v>
      </c>
      <c r="BX19" s="238">
        <f>SUM(CE19,CL19)</f>
        <v>103</v>
      </c>
      <c r="BY19" s="238">
        <f>SUM(BZ19:CE19)</f>
        <v>1269</v>
      </c>
      <c r="BZ19" s="238">
        <f>F19</f>
        <v>0</v>
      </c>
      <c r="CA19" s="238">
        <f>J19</f>
        <v>1057</v>
      </c>
      <c r="CB19" s="238">
        <f>N19</f>
        <v>4</v>
      </c>
      <c r="CC19" s="238">
        <f>R19</f>
        <v>208</v>
      </c>
      <c r="CD19" s="238">
        <f>V19</f>
        <v>0</v>
      </c>
      <c r="CE19" s="238">
        <f>Z19</f>
        <v>0</v>
      </c>
      <c r="CF19" s="238">
        <f>SUM(CG19:CL19)</f>
        <v>450</v>
      </c>
      <c r="CG19" s="238">
        <f>BE19</f>
        <v>0</v>
      </c>
      <c r="CH19" s="238">
        <f>BF19</f>
        <v>168</v>
      </c>
      <c r="CI19" s="238">
        <f>BG19</f>
        <v>98</v>
      </c>
      <c r="CJ19" s="238">
        <f>BH19</f>
        <v>81</v>
      </c>
      <c r="CK19" s="238">
        <f>BI19</f>
        <v>0</v>
      </c>
      <c r="CL19" s="238">
        <f>BJ19</f>
        <v>103</v>
      </c>
      <c r="CM19" s="238">
        <f>SUM(CT19,DA19)</f>
        <v>0</v>
      </c>
      <c r="CN19" s="238">
        <f>SUM(CU19,DB19)</f>
        <v>0</v>
      </c>
      <c r="CO19" s="238">
        <f>SUM(CV19,DC19)</f>
        <v>0</v>
      </c>
      <c r="CP19" s="238">
        <f>SUM(CW19,DD19)</f>
        <v>0</v>
      </c>
      <c r="CQ19" s="238">
        <f>SUM(CX19,DE19)</f>
        <v>0</v>
      </c>
      <c r="CR19" s="238">
        <f>SUM(CY19,DF19)</f>
        <v>0</v>
      </c>
      <c r="CS19" s="238">
        <f>SUM(CZ19,DG19)</f>
        <v>0</v>
      </c>
      <c r="CT19" s="238">
        <f>SUM(CU19:CZ19)</f>
        <v>0</v>
      </c>
      <c r="CU19" s="238">
        <f>AE19</f>
        <v>0</v>
      </c>
      <c r="CV19" s="238">
        <f>AI19</f>
        <v>0</v>
      </c>
      <c r="CW19" s="238">
        <f>AM19</f>
        <v>0</v>
      </c>
      <c r="CX19" s="238">
        <f>AQ19</f>
        <v>0</v>
      </c>
      <c r="CY19" s="238">
        <f>AU19</f>
        <v>0</v>
      </c>
      <c r="CZ19" s="238">
        <f>AY19</f>
        <v>0</v>
      </c>
      <c r="DA19" s="238">
        <f>SUM(DB19:DG19)</f>
        <v>0</v>
      </c>
      <c r="DB19" s="238">
        <f>BL19</f>
        <v>0</v>
      </c>
      <c r="DC19" s="238">
        <f>BM19</f>
        <v>0</v>
      </c>
      <c r="DD19" s="238">
        <f>BN19</f>
        <v>0</v>
      </c>
      <c r="DE19" s="238">
        <f>BO19</f>
        <v>0</v>
      </c>
      <c r="DF19" s="238">
        <f>BP19</f>
        <v>0</v>
      </c>
      <c r="DG19" s="238">
        <f>BQ19</f>
        <v>0</v>
      </c>
      <c r="DH19" s="238">
        <v>0</v>
      </c>
      <c r="DI19" s="238">
        <f>SUM(DJ19:DM19)</f>
        <v>1</v>
      </c>
      <c r="DJ19" s="238">
        <v>0</v>
      </c>
      <c r="DK19" s="238">
        <v>0</v>
      </c>
      <c r="DL19" s="238">
        <v>0</v>
      </c>
      <c r="DM19" s="238">
        <v>1</v>
      </c>
    </row>
    <row r="20" spans="1:117" s="190" customFormat="1" ht="12" customHeight="1">
      <c r="A20" s="191" t="s">
        <v>122</v>
      </c>
      <c r="B20" s="192" t="s">
        <v>145</v>
      </c>
      <c r="C20" s="191" t="s">
        <v>146</v>
      </c>
      <c r="D20" s="238">
        <f>SUM(E20,AD20,BC20)</f>
        <v>6642</v>
      </c>
      <c r="E20" s="238">
        <f>SUM(F20,J20,N20,R20,V20,Z20)</f>
        <v>4452</v>
      </c>
      <c r="F20" s="238">
        <f>SUM(G20:I20)</f>
        <v>0</v>
      </c>
      <c r="G20" s="238">
        <v>0</v>
      </c>
      <c r="H20" s="238">
        <v>0</v>
      </c>
      <c r="I20" s="238">
        <v>0</v>
      </c>
      <c r="J20" s="238">
        <f>SUM(K20:M20)</f>
        <v>3112</v>
      </c>
      <c r="K20" s="238">
        <v>3112</v>
      </c>
      <c r="L20" s="238">
        <v>0</v>
      </c>
      <c r="M20" s="238">
        <v>0</v>
      </c>
      <c r="N20" s="238">
        <f>SUM(O20:Q20)</f>
        <v>247</v>
      </c>
      <c r="O20" s="238">
        <v>247</v>
      </c>
      <c r="P20" s="238">
        <v>0</v>
      </c>
      <c r="Q20" s="238">
        <v>0</v>
      </c>
      <c r="R20" s="238">
        <f>SUM(S20:U20)</f>
        <v>1039</v>
      </c>
      <c r="S20" s="238">
        <v>1039</v>
      </c>
      <c r="T20" s="238">
        <v>0</v>
      </c>
      <c r="U20" s="238">
        <v>0</v>
      </c>
      <c r="V20" s="238">
        <f>SUM(W20:Y20)</f>
        <v>0</v>
      </c>
      <c r="W20" s="238">
        <v>0</v>
      </c>
      <c r="X20" s="238">
        <v>0</v>
      </c>
      <c r="Y20" s="238">
        <v>0</v>
      </c>
      <c r="Z20" s="238">
        <f>SUM(AA20:AC20)</f>
        <v>54</v>
      </c>
      <c r="AA20" s="238">
        <v>54</v>
      </c>
      <c r="AB20" s="238">
        <v>0</v>
      </c>
      <c r="AC20" s="238">
        <v>0</v>
      </c>
      <c r="AD20" s="238">
        <f>SUM(AE20,AI20,AM20,AQ20,AU20,AY20)</f>
        <v>2190</v>
      </c>
      <c r="AE20" s="238">
        <f>SUM(AF20:AH20)</f>
        <v>0</v>
      </c>
      <c r="AF20" s="238">
        <v>0</v>
      </c>
      <c r="AG20" s="238">
        <v>0</v>
      </c>
      <c r="AH20" s="238">
        <v>0</v>
      </c>
      <c r="AI20" s="238">
        <f>SUM(AJ20:AL20)</f>
        <v>2190</v>
      </c>
      <c r="AJ20" s="238">
        <v>0</v>
      </c>
      <c r="AK20" s="238">
        <v>0</v>
      </c>
      <c r="AL20" s="238">
        <v>2190</v>
      </c>
      <c r="AM20" s="238">
        <f>SUM(AN20:AP20)</f>
        <v>0</v>
      </c>
      <c r="AN20" s="238">
        <v>0</v>
      </c>
      <c r="AO20" s="238">
        <v>0</v>
      </c>
      <c r="AP20" s="238">
        <v>0</v>
      </c>
      <c r="AQ20" s="238">
        <f>SUM(AR20:AT20)</f>
        <v>0</v>
      </c>
      <c r="AR20" s="238">
        <v>0</v>
      </c>
      <c r="AS20" s="238">
        <v>0</v>
      </c>
      <c r="AT20" s="238">
        <v>0</v>
      </c>
      <c r="AU20" s="238">
        <f>SUM(AV20:AX20)</f>
        <v>0</v>
      </c>
      <c r="AV20" s="238">
        <v>0</v>
      </c>
      <c r="AW20" s="238">
        <v>0</v>
      </c>
      <c r="AX20" s="238">
        <v>0</v>
      </c>
      <c r="AY20" s="238">
        <f>SUM(AZ20:BB20)</f>
        <v>0</v>
      </c>
      <c r="AZ20" s="238">
        <v>0</v>
      </c>
      <c r="BA20" s="238">
        <v>0</v>
      </c>
      <c r="BB20" s="238">
        <v>0</v>
      </c>
      <c r="BC20" s="238">
        <f>SUM(BD20,BK20)</f>
        <v>0</v>
      </c>
      <c r="BD20" s="238">
        <f>SUM(BE20:BJ20)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f>SUM(BL20:BQ20)</f>
        <v>0</v>
      </c>
      <c r="BL20" s="238"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f>SUM(BY20,CF20)</f>
        <v>4452</v>
      </c>
      <c r="BS20" s="238">
        <f>SUM(BZ20,CG20)</f>
        <v>0</v>
      </c>
      <c r="BT20" s="238">
        <f>SUM(CA20,CH20)</f>
        <v>3112</v>
      </c>
      <c r="BU20" s="238">
        <f>SUM(CB20,CI20)</f>
        <v>247</v>
      </c>
      <c r="BV20" s="238">
        <f>SUM(CC20,CJ20)</f>
        <v>1039</v>
      </c>
      <c r="BW20" s="238">
        <f>SUM(CD20,CK20)</f>
        <v>0</v>
      </c>
      <c r="BX20" s="238">
        <f>SUM(CE20,CL20)</f>
        <v>54</v>
      </c>
      <c r="BY20" s="238">
        <f>SUM(BZ20:CE20)</f>
        <v>4452</v>
      </c>
      <c r="BZ20" s="238">
        <f>F20</f>
        <v>0</v>
      </c>
      <c r="CA20" s="238">
        <f>J20</f>
        <v>3112</v>
      </c>
      <c r="CB20" s="238">
        <f>N20</f>
        <v>247</v>
      </c>
      <c r="CC20" s="238">
        <f>R20</f>
        <v>1039</v>
      </c>
      <c r="CD20" s="238">
        <f>V20</f>
        <v>0</v>
      </c>
      <c r="CE20" s="238">
        <f>Z20</f>
        <v>54</v>
      </c>
      <c r="CF20" s="238">
        <f>SUM(CG20:CL20)</f>
        <v>0</v>
      </c>
      <c r="CG20" s="238">
        <f>BE20</f>
        <v>0</v>
      </c>
      <c r="CH20" s="238">
        <f>BF20</f>
        <v>0</v>
      </c>
      <c r="CI20" s="238">
        <f>BG20</f>
        <v>0</v>
      </c>
      <c r="CJ20" s="238">
        <f>BH20</f>
        <v>0</v>
      </c>
      <c r="CK20" s="238">
        <f>BI20</f>
        <v>0</v>
      </c>
      <c r="CL20" s="238">
        <f>BJ20</f>
        <v>0</v>
      </c>
      <c r="CM20" s="238">
        <f>SUM(CT20,DA20)</f>
        <v>2190</v>
      </c>
      <c r="CN20" s="238">
        <f>SUM(CU20,DB20)</f>
        <v>0</v>
      </c>
      <c r="CO20" s="238">
        <f>SUM(CV20,DC20)</f>
        <v>2190</v>
      </c>
      <c r="CP20" s="238">
        <f>SUM(CW20,DD20)</f>
        <v>0</v>
      </c>
      <c r="CQ20" s="238">
        <f>SUM(CX20,DE20)</f>
        <v>0</v>
      </c>
      <c r="CR20" s="238">
        <f>SUM(CY20,DF20)</f>
        <v>0</v>
      </c>
      <c r="CS20" s="238">
        <f>SUM(CZ20,DG20)</f>
        <v>0</v>
      </c>
      <c r="CT20" s="238">
        <f>SUM(CU20:CZ20)</f>
        <v>2190</v>
      </c>
      <c r="CU20" s="238">
        <f>AE20</f>
        <v>0</v>
      </c>
      <c r="CV20" s="238">
        <f>AI20</f>
        <v>2190</v>
      </c>
      <c r="CW20" s="238">
        <f>AM20</f>
        <v>0</v>
      </c>
      <c r="CX20" s="238">
        <f>AQ20</f>
        <v>0</v>
      </c>
      <c r="CY20" s="238">
        <f>AU20</f>
        <v>0</v>
      </c>
      <c r="CZ20" s="238">
        <f>AY20</f>
        <v>0</v>
      </c>
      <c r="DA20" s="238">
        <f>SUM(DB20:DG20)</f>
        <v>0</v>
      </c>
      <c r="DB20" s="238">
        <f>BL20</f>
        <v>0</v>
      </c>
      <c r="DC20" s="238">
        <f>BM20</f>
        <v>0</v>
      </c>
      <c r="DD20" s="238">
        <f>BN20</f>
        <v>0</v>
      </c>
      <c r="DE20" s="238">
        <f>BO20</f>
        <v>0</v>
      </c>
      <c r="DF20" s="238">
        <f>BP20</f>
        <v>0</v>
      </c>
      <c r="DG20" s="238">
        <f>BQ20</f>
        <v>0</v>
      </c>
      <c r="DH20" s="238">
        <v>0</v>
      </c>
      <c r="DI20" s="238">
        <f>SUM(DJ20:DM20)</f>
        <v>0</v>
      </c>
      <c r="DJ20" s="238">
        <v>0</v>
      </c>
      <c r="DK20" s="238">
        <v>0</v>
      </c>
      <c r="DL20" s="238">
        <v>0</v>
      </c>
      <c r="DM20" s="238">
        <v>0</v>
      </c>
    </row>
    <row r="21" spans="1:117" s="190" customFormat="1" ht="12" customHeight="1">
      <c r="A21" s="191" t="s">
        <v>67</v>
      </c>
      <c r="B21" s="192" t="s">
        <v>83</v>
      </c>
      <c r="C21" s="191" t="s">
        <v>84</v>
      </c>
      <c r="D21" s="238">
        <f>SUM(E21,AD21,BC21)</f>
        <v>6101</v>
      </c>
      <c r="E21" s="238">
        <f>SUM(F21,J21,N21,R21,V21,Z21)</f>
        <v>4864</v>
      </c>
      <c r="F21" s="238">
        <f>SUM(G21:I21)</f>
        <v>0</v>
      </c>
      <c r="G21" s="238">
        <v>0</v>
      </c>
      <c r="H21" s="238">
        <v>0</v>
      </c>
      <c r="I21" s="238">
        <v>0</v>
      </c>
      <c r="J21" s="238">
        <f>SUM(K21:M21)</f>
        <v>3102</v>
      </c>
      <c r="K21" s="238">
        <v>0</v>
      </c>
      <c r="L21" s="238">
        <v>3102</v>
      </c>
      <c r="M21" s="238">
        <v>0</v>
      </c>
      <c r="N21" s="238">
        <f>SUM(O21:Q21)</f>
        <v>483</v>
      </c>
      <c r="O21" s="238">
        <v>0</v>
      </c>
      <c r="P21" s="238">
        <v>483</v>
      </c>
      <c r="Q21" s="238">
        <v>0</v>
      </c>
      <c r="R21" s="238">
        <f>SUM(S21:U21)</f>
        <v>1065</v>
      </c>
      <c r="S21" s="238">
        <v>0</v>
      </c>
      <c r="T21" s="238">
        <v>1065</v>
      </c>
      <c r="U21" s="238">
        <v>0</v>
      </c>
      <c r="V21" s="238">
        <f>SUM(W21:Y21)</f>
        <v>9</v>
      </c>
      <c r="W21" s="238">
        <v>0</v>
      </c>
      <c r="X21" s="238">
        <v>9</v>
      </c>
      <c r="Y21" s="238">
        <v>0</v>
      </c>
      <c r="Z21" s="238">
        <f>SUM(AA21:AC21)</f>
        <v>205</v>
      </c>
      <c r="AA21" s="238">
        <v>0</v>
      </c>
      <c r="AB21" s="238">
        <v>205</v>
      </c>
      <c r="AC21" s="238">
        <v>0</v>
      </c>
      <c r="AD21" s="238">
        <f>SUM(AE21,AI21,AM21,AQ21,AU21,AY21)</f>
        <v>1163</v>
      </c>
      <c r="AE21" s="238">
        <f>SUM(AF21:AH21)</f>
        <v>0</v>
      </c>
      <c r="AF21" s="238">
        <v>0</v>
      </c>
      <c r="AG21" s="238">
        <v>0</v>
      </c>
      <c r="AH21" s="238">
        <v>0</v>
      </c>
      <c r="AI21" s="238">
        <f>SUM(AJ21:AL21)</f>
        <v>1142</v>
      </c>
      <c r="AJ21" s="238">
        <v>0</v>
      </c>
      <c r="AK21" s="238">
        <v>0</v>
      </c>
      <c r="AL21" s="238">
        <v>1142</v>
      </c>
      <c r="AM21" s="238">
        <f>SUM(AN21:AP21)</f>
        <v>13</v>
      </c>
      <c r="AN21" s="238">
        <v>0</v>
      </c>
      <c r="AO21" s="238">
        <v>0</v>
      </c>
      <c r="AP21" s="238">
        <v>13</v>
      </c>
      <c r="AQ21" s="238">
        <f>SUM(AR21:AT21)</f>
        <v>8</v>
      </c>
      <c r="AR21" s="238">
        <v>0</v>
      </c>
      <c r="AS21" s="238">
        <v>0</v>
      </c>
      <c r="AT21" s="238">
        <v>8</v>
      </c>
      <c r="AU21" s="238">
        <f>SUM(AV21:AX21)</f>
        <v>0</v>
      </c>
      <c r="AV21" s="238">
        <v>0</v>
      </c>
      <c r="AW21" s="238">
        <v>0</v>
      </c>
      <c r="AX21" s="238">
        <v>0</v>
      </c>
      <c r="AY21" s="238">
        <f>SUM(AZ21:BB21)</f>
        <v>0</v>
      </c>
      <c r="AZ21" s="238">
        <v>0</v>
      </c>
      <c r="BA21" s="238">
        <v>0</v>
      </c>
      <c r="BB21" s="238">
        <v>0</v>
      </c>
      <c r="BC21" s="238">
        <f>SUM(BD21,BK21)</f>
        <v>74</v>
      </c>
      <c r="BD21" s="238">
        <f>SUM(BE21:BJ21)</f>
        <v>62</v>
      </c>
      <c r="BE21" s="238">
        <v>0</v>
      </c>
      <c r="BF21" s="238">
        <v>62</v>
      </c>
      <c r="BG21" s="238">
        <v>0</v>
      </c>
      <c r="BH21" s="238">
        <v>0</v>
      </c>
      <c r="BI21" s="238">
        <v>0</v>
      </c>
      <c r="BJ21" s="238">
        <v>0</v>
      </c>
      <c r="BK21" s="238">
        <f>SUM(BL21:BQ21)</f>
        <v>12</v>
      </c>
      <c r="BL21" s="238">
        <v>0</v>
      </c>
      <c r="BM21" s="238">
        <v>12</v>
      </c>
      <c r="BN21" s="238">
        <v>0</v>
      </c>
      <c r="BO21" s="238">
        <v>0</v>
      </c>
      <c r="BP21" s="238">
        <v>0</v>
      </c>
      <c r="BQ21" s="238">
        <v>0</v>
      </c>
      <c r="BR21" s="238">
        <f>SUM(BY21,CF21)</f>
        <v>4926</v>
      </c>
      <c r="BS21" s="238">
        <f>SUM(BZ21,CG21)</f>
        <v>0</v>
      </c>
      <c r="BT21" s="238">
        <f>SUM(CA21,CH21)</f>
        <v>3164</v>
      </c>
      <c r="BU21" s="238">
        <f>SUM(CB21,CI21)</f>
        <v>483</v>
      </c>
      <c r="BV21" s="238">
        <f>SUM(CC21,CJ21)</f>
        <v>1065</v>
      </c>
      <c r="BW21" s="238">
        <f>SUM(CD21,CK21)</f>
        <v>9</v>
      </c>
      <c r="BX21" s="238">
        <f>SUM(CE21,CL21)</f>
        <v>205</v>
      </c>
      <c r="BY21" s="238">
        <f>SUM(BZ21:CE21)</f>
        <v>4864</v>
      </c>
      <c r="BZ21" s="238">
        <f>F21</f>
        <v>0</v>
      </c>
      <c r="CA21" s="238">
        <f>J21</f>
        <v>3102</v>
      </c>
      <c r="CB21" s="238">
        <f>N21</f>
        <v>483</v>
      </c>
      <c r="CC21" s="238">
        <f>R21</f>
        <v>1065</v>
      </c>
      <c r="CD21" s="238">
        <f>V21</f>
        <v>9</v>
      </c>
      <c r="CE21" s="238">
        <f>Z21</f>
        <v>205</v>
      </c>
      <c r="CF21" s="238">
        <f>SUM(CG21:CL21)</f>
        <v>62</v>
      </c>
      <c r="CG21" s="238">
        <f>BE21</f>
        <v>0</v>
      </c>
      <c r="CH21" s="238">
        <f>BF21</f>
        <v>62</v>
      </c>
      <c r="CI21" s="238">
        <f>BG21</f>
        <v>0</v>
      </c>
      <c r="CJ21" s="238">
        <f>BH21</f>
        <v>0</v>
      </c>
      <c r="CK21" s="238">
        <f>BI21</f>
        <v>0</v>
      </c>
      <c r="CL21" s="238">
        <f>BJ21</f>
        <v>0</v>
      </c>
      <c r="CM21" s="238">
        <f>SUM(CT21,DA21)</f>
        <v>1175</v>
      </c>
      <c r="CN21" s="238">
        <f>SUM(CU21,DB21)</f>
        <v>0</v>
      </c>
      <c r="CO21" s="238">
        <f>SUM(CV21,DC21)</f>
        <v>1154</v>
      </c>
      <c r="CP21" s="238">
        <f>SUM(CW21,DD21)</f>
        <v>13</v>
      </c>
      <c r="CQ21" s="238">
        <f>SUM(CX21,DE21)</f>
        <v>8</v>
      </c>
      <c r="CR21" s="238">
        <f>SUM(CY21,DF21)</f>
        <v>0</v>
      </c>
      <c r="CS21" s="238">
        <f>SUM(CZ21,DG21)</f>
        <v>0</v>
      </c>
      <c r="CT21" s="238">
        <f>SUM(CU21:CZ21)</f>
        <v>1163</v>
      </c>
      <c r="CU21" s="238">
        <f>AE21</f>
        <v>0</v>
      </c>
      <c r="CV21" s="238">
        <f>AI21</f>
        <v>1142</v>
      </c>
      <c r="CW21" s="238">
        <f>AM21</f>
        <v>13</v>
      </c>
      <c r="CX21" s="238">
        <f>AQ21</f>
        <v>8</v>
      </c>
      <c r="CY21" s="238">
        <f>AU21</f>
        <v>0</v>
      </c>
      <c r="CZ21" s="238">
        <f>AY21</f>
        <v>0</v>
      </c>
      <c r="DA21" s="238">
        <f>SUM(DB21:DG21)</f>
        <v>12</v>
      </c>
      <c r="DB21" s="238">
        <f>BL21</f>
        <v>0</v>
      </c>
      <c r="DC21" s="238">
        <f>BM21</f>
        <v>12</v>
      </c>
      <c r="DD21" s="238">
        <f>BN21</f>
        <v>0</v>
      </c>
      <c r="DE21" s="238">
        <f>BO21</f>
        <v>0</v>
      </c>
      <c r="DF21" s="238">
        <f>BP21</f>
        <v>0</v>
      </c>
      <c r="DG21" s="238">
        <f>BQ21</f>
        <v>0</v>
      </c>
      <c r="DH21" s="238">
        <v>0</v>
      </c>
      <c r="DI21" s="238">
        <f>SUM(DJ21:DM21)</f>
        <v>0</v>
      </c>
      <c r="DJ21" s="238">
        <v>0</v>
      </c>
      <c r="DK21" s="238">
        <v>0</v>
      </c>
      <c r="DL21" s="238">
        <v>0</v>
      </c>
      <c r="DM21" s="238">
        <v>0</v>
      </c>
    </row>
    <row r="22" spans="1:117" s="190" customFormat="1" ht="12" customHeight="1">
      <c r="A22" s="191" t="s">
        <v>67</v>
      </c>
      <c r="B22" s="192" t="s">
        <v>147</v>
      </c>
      <c r="C22" s="191" t="s">
        <v>148</v>
      </c>
      <c r="D22" s="238">
        <f>SUM(E22,AD22,BC22)</f>
        <v>3861</v>
      </c>
      <c r="E22" s="238">
        <f>SUM(F22,J22,N22,R22,V22,Z22)</f>
        <v>2737</v>
      </c>
      <c r="F22" s="238">
        <f>SUM(G22:I22)</f>
        <v>0</v>
      </c>
      <c r="G22" s="238">
        <v>0</v>
      </c>
      <c r="H22" s="238">
        <v>0</v>
      </c>
      <c r="I22" s="238">
        <v>0</v>
      </c>
      <c r="J22" s="238">
        <f>SUM(K22:M22)</f>
        <v>2009</v>
      </c>
      <c r="K22" s="238">
        <v>2009</v>
      </c>
      <c r="L22" s="238">
        <v>0</v>
      </c>
      <c r="M22" s="238">
        <v>0</v>
      </c>
      <c r="N22" s="238">
        <f>SUM(O22:Q22)</f>
        <v>306</v>
      </c>
      <c r="O22" s="238">
        <v>306</v>
      </c>
      <c r="P22" s="238">
        <v>0</v>
      </c>
      <c r="Q22" s="238">
        <v>0</v>
      </c>
      <c r="R22" s="238">
        <f>SUM(S22:U22)</f>
        <v>422</v>
      </c>
      <c r="S22" s="238">
        <v>422</v>
      </c>
      <c r="T22" s="238">
        <v>0</v>
      </c>
      <c r="U22" s="238">
        <v>0</v>
      </c>
      <c r="V22" s="238">
        <f>SUM(W22:Y22)</f>
        <v>0</v>
      </c>
      <c r="W22" s="238">
        <v>0</v>
      </c>
      <c r="X22" s="238">
        <v>0</v>
      </c>
      <c r="Y22" s="238">
        <v>0</v>
      </c>
      <c r="Z22" s="238">
        <f>SUM(AA22:AC22)</f>
        <v>0</v>
      </c>
      <c r="AA22" s="238">
        <v>0</v>
      </c>
      <c r="AB22" s="238">
        <v>0</v>
      </c>
      <c r="AC22" s="238">
        <v>0</v>
      </c>
      <c r="AD22" s="238">
        <f>SUM(AE22,AI22,AM22,AQ22,AU22,AY22)</f>
        <v>1029</v>
      </c>
      <c r="AE22" s="238">
        <f>SUM(AF22:AH22)</f>
        <v>0</v>
      </c>
      <c r="AF22" s="238">
        <v>0</v>
      </c>
      <c r="AG22" s="238">
        <v>0</v>
      </c>
      <c r="AH22" s="238">
        <v>0</v>
      </c>
      <c r="AI22" s="238">
        <f>SUM(AJ22:AL22)</f>
        <v>1029</v>
      </c>
      <c r="AJ22" s="238">
        <v>0</v>
      </c>
      <c r="AK22" s="238">
        <v>0</v>
      </c>
      <c r="AL22" s="238">
        <v>1029</v>
      </c>
      <c r="AM22" s="238">
        <f>SUM(AN22:AP22)</f>
        <v>0</v>
      </c>
      <c r="AN22" s="238">
        <v>0</v>
      </c>
      <c r="AO22" s="238">
        <v>0</v>
      </c>
      <c r="AP22" s="238">
        <v>0</v>
      </c>
      <c r="AQ22" s="238">
        <f>SUM(AR22:AT22)</f>
        <v>0</v>
      </c>
      <c r="AR22" s="238">
        <v>0</v>
      </c>
      <c r="AS22" s="238">
        <v>0</v>
      </c>
      <c r="AT22" s="238">
        <v>0</v>
      </c>
      <c r="AU22" s="238">
        <f>SUM(AV22:AX22)</f>
        <v>0</v>
      </c>
      <c r="AV22" s="238">
        <v>0</v>
      </c>
      <c r="AW22" s="238">
        <v>0</v>
      </c>
      <c r="AX22" s="238">
        <v>0</v>
      </c>
      <c r="AY22" s="238">
        <f>SUM(AZ22:BB22)</f>
        <v>0</v>
      </c>
      <c r="AZ22" s="238">
        <v>0</v>
      </c>
      <c r="BA22" s="238">
        <v>0</v>
      </c>
      <c r="BB22" s="238">
        <v>0</v>
      </c>
      <c r="BC22" s="238">
        <f>SUM(BD22,BK22)</f>
        <v>95</v>
      </c>
      <c r="BD22" s="238">
        <f>SUM(BE22:BJ22)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f>SUM(BL22:BQ22)</f>
        <v>95</v>
      </c>
      <c r="BL22" s="238">
        <v>0</v>
      </c>
      <c r="BM22" s="238">
        <v>95</v>
      </c>
      <c r="BN22" s="238">
        <v>0</v>
      </c>
      <c r="BO22" s="238">
        <v>0</v>
      </c>
      <c r="BP22" s="238">
        <v>0</v>
      </c>
      <c r="BQ22" s="238">
        <v>0</v>
      </c>
      <c r="BR22" s="238">
        <f>SUM(BY22,CF22)</f>
        <v>2737</v>
      </c>
      <c r="BS22" s="238">
        <f>SUM(BZ22,CG22)</f>
        <v>0</v>
      </c>
      <c r="BT22" s="238">
        <f>SUM(CA22,CH22)</f>
        <v>2009</v>
      </c>
      <c r="BU22" s="238">
        <f>SUM(CB22,CI22)</f>
        <v>306</v>
      </c>
      <c r="BV22" s="238">
        <f>SUM(CC22,CJ22)</f>
        <v>422</v>
      </c>
      <c r="BW22" s="238">
        <f>SUM(CD22,CK22)</f>
        <v>0</v>
      </c>
      <c r="BX22" s="238">
        <f>SUM(CE22,CL22)</f>
        <v>0</v>
      </c>
      <c r="BY22" s="238">
        <f>SUM(BZ22:CE22)</f>
        <v>2737</v>
      </c>
      <c r="BZ22" s="238">
        <f>F22</f>
        <v>0</v>
      </c>
      <c r="CA22" s="238">
        <f>J22</f>
        <v>2009</v>
      </c>
      <c r="CB22" s="238">
        <f>N22</f>
        <v>306</v>
      </c>
      <c r="CC22" s="238">
        <f>R22</f>
        <v>422</v>
      </c>
      <c r="CD22" s="238">
        <f>V22</f>
        <v>0</v>
      </c>
      <c r="CE22" s="238">
        <f>Z22</f>
        <v>0</v>
      </c>
      <c r="CF22" s="238">
        <f>SUM(CG22:CL22)</f>
        <v>0</v>
      </c>
      <c r="CG22" s="238">
        <f>BE22</f>
        <v>0</v>
      </c>
      <c r="CH22" s="238">
        <f>BF22</f>
        <v>0</v>
      </c>
      <c r="CI22" s="238">
        <f>BG22</f>
        <v>0</v>
      </c>
      <c r="CJ22" s="238">
        <f>BH22</f>
        <v>0</v>
      </c>
      <c r="CK22" s="238">
        <f>BI22</f>
        <v>0</v>
      </c>
      <c r="CL22" s="238">
        <f>BJ22</f>
        <v>0</v>
      </c>
      <c r="CM22" s="238">
        <f>SUM(CT22,DA22)</f>
        <v>1124</v>
      </c>
      <c r="CN22" s="238">
        <f>SUM(CU22,DB22)</f>
        <v>0</v>
      </c>
      <c r="CO22" s="238">
        <f>SUM(CV22,DC22)</f>
        <v>1124</v>
      </c>
      <c r="CP22" s="238">
        <f>SUM(CW22,DD22)</f>
        <v>0</v>
      </c>
      <c r="CQ22" s="238">
        <f>SUM(CX22,DE22)</f>
        <v>0</v>
      </c>
      <c r="CR22" s="238">
        <f>SUM(CY22,DF22)</f>
        <v>0</v>
      </c>
      <c r="CS22" s="238">
        <f>SUM(CZ22,DG22)</f>
        <v>0</v>
      </c>
      <c r="CT22" s="238">
        <f>SUM(CU22:CZ22)</f>
        <v>1029</v>
      </c>
      <c r="CU22" s="238">
        <f>AE22</f>
        <v>0</v>
      </c>
      <c r="CV22" s="238">
        <f>AI22</f>
        <v>1029</v>
      </c>
      <c r="CW22" s="238">
        <f>AM22</f>
        <v>0</v>
      </c>
      <c r="CX22" s="238">
        <f>AQ22</f>
        <v>0</v>
      </c>
      <c r="CY22" s="238">
        <f>AU22</f>
        <v>0</v>
      </c>
      <c r="CZ22" s="238">
        <f>AY22</f>
        <v>0</v>
      </c>
      <c r="DA22" s="238">
        <f>SUM(DB22:DG22)</f>
        <v>95</v>
      </c>
      <c r="DB22" s="238">
        <f>BL22</f>
        <v>0</v>
      </c>
      <c r="DC22" s="238">
        <f>BM22</f>
        <v>95</v>
      </c>
      <c r="DD22" s="238">
        <f>BN22</f>
        <v>0</v>
      </c>
      <c r="DE22" s="238">
        <f>BO22</f>
        <v>0</v>
      </c>
      <c r="DF22" s="238">
        <f>BP22</f>
        <v>0</v>
      </c>
      <c r="DG22" s="238">
        <f>BQ22</f>
        <v>0</v>
      </c>
      <c r="DH22" s="238">
        <v>0</v>
      </c>
      <c r="DI22" s="238">
        <f>SUM(DJ22:DM22)</f>
        <v>0</v>
      </c>
      <c r="DJ22" s="238">
        <v>0</v>
      </c>
      <c r="DK22" s="238">
        <v>0</v>
      </c>
      <c r="DL22" s="238">
        <v>0</v>
      </c>
      <c r="DM22" s="238">
        <v>0</v>
      </c>
    </row>
    <row r="23" spans="1:117" s="190" customFormat="1" ht="12" customHeight="1">
      <c r="A23" s="191" t="s">
        <v>67</v>
      </c>
      <c r="B23" s="192" t="s">
        <v>149</v>
      </c>
      <c r="C23" s="191" t="s">
        <v>150</v>
      </c>
      <c r="D23" s="238">
        <f>SUM(E23,AD23,BC23)</f>
        <v>6368</v>
      </c>
      <c r="E23" s="238">
        <f>SUM(F23,J23,N23,R23,V23,Z23)</f>
        <v>5494</v>
      </c>
      <c r="F23" s="238">
        <f>SUM(G23:I23)</f>
        <v>0</v>
      </c>
      <c r="G23" s="238">
        <v>0</v>
      </c>
      <c r="H23" s="238">
        <v>0</v>
      </c>
      <c r="I23" s="238">
        <v>0</v>
      </c>
      <c r="J23" s="238">
        <f>SUM(K23:M23)</f>
        <v>3858</v>
      </c>
      <c r="K23" s="238">
        <v>416</v>
      </c>
      <c r="L23" s="238">
        <v>3442</v>
      </c>
      <c r="M23" s="238">
        <v>0</v>
      </c>
      <c r="N23" s="238">
        <f>SUM(O23:Q23)</f>
        <v>353</v>
      </c>
      <c r="O23" s="238">
        <v>353</v>
      </c>
      <c r="P23" s="238">
        <v>0</v>
      </c>
      <c r="Q23" s="238">
        <v>0</v>
      </c>
      <c r="R23" s="238">
        <f>SUM(S23:U23)</f>
        <v>1088</v>
      </c>
      <c r="S23" s="238">
        <v>463</v>
      </c>
      <c r="T23" s="238">
        <v>625</v>
      </c>
      <c r="U23" s="238">
        <v>0</v>
      </c>
      <c r="V23" s="238">
        <f>SUM(W23:Y23)</f>
        <v>0</v>
      </c>
      <c r="W23" s="238">
        <v>0</v>
      </c>
      <c r="X23" s="238">
        <v>0</v>
      </c>
      <c r="Y23" s="238">
        <v>0</v>
      </c>
      <c r="Z23" s="238">
        <f>SUM(AA23:AC23)</f>
        <v>195</v>
      </c>
      <c r="AA23" s="238">
        <v>195</v>
      </c>
      <c r="AB23" s="238">
        <v>0</v>
      </c>
      <c r="AC23" s="238">
        <v>0</v>
      </c>
      <c r="AD23" s="238">
        <f>SUM(AE23,AI23,AM23,AQ23,AU23,AY23)</f>
        <v>869</v>
      </c>
      <c r="AE23" s="238">
        <f>SUM(AF23:AH23)</f>
        <v>0</v>
      </c>
      <c r="AF23" s="238">
        <v>0</v>
      </c>
      <c r="AG23" s="238">
        <v>0</v>
      </c>
      <c r="AH23" s="238">
        <v>0</v>
      </c>
      <c r="AI23" s="238">
        <f>SUM(AJ23:AL23)</f>
        <v>869</v>
      </c>
      <c r="AJ23" s="238">
        <v>0</v>
      </c>
      <c r="AK23" s="238">
        <v>0</v>
      </c>
      <c r="AL23" s="238">
        <v>869</v>
      </c>
      <c r="AM23" s="238">
        <f>SUM(AN23:AP23)</f>
        <v>0</v>
      </c>
      <c r="AN23" s="238">
        <v>0</v>
      </c>
      <c r="AO23" s="238">
        <v>0</v>
      </c>
      <c r="AP23" s="238">
        <v>0</v>
      </c>
      <c r="AQ23" s="238">
        <f>SUM(AR23:AT23)</f>
        <v>0</v>
      </c>
      <c r="AR23" s="238">
        <v>0</v>
      </c>
      <c r="AS23" s="238">
        <v>0</v>
      </c>
      <c r="AT23" s="238">
        <v>0</v>
      </c>
      <c r="AU23" s="238">
        <f>SUM(AV23:AX23)</f>
        <v>0</v>
      </c>
      <c r="AV23" s="238">
        <v>0</v>
      </c>
      <c r="AW23" s="238">
        <v>0</v>
      </c>
      <c r="AX23" s="238">
        <v>0</v>
      </c>
      <c r="AY23" s="238">
        <f>SUM(AZ23:BB23)</f>
        <v>0</v>
      </c>
      <c r="AZ23" s="238">
        <v>0</v>
      </c>
      <c r="BA23" s="238">
        <v>0</v>
      </c>
      <c r="BB23" s="238">
        <v>0</v>
      </c>
      <c r="BC23" s="238">
        <f>SUM(BD23,BK23)</f>
        <v>5</v>
      </c>
      <c r="BD23" s="238">
        <f>SUM(BE23:BJ23)</f>
        <v>5</v>
      </c>
      <c r="BE23" s="238">
        <v>0</v>
      </c>
      <c r="BF23" s="238">
        <v>5</v>
      </c>
      <c r="BG23" s="238">
        <v>0</v>
      </c>
      <c r="BH23" s="238">
        <v>0</v>
      </c>
      <c r="BI23" s="238">
        <v>0</v>
      </c>
      <c r="BJ23" s="238">
        <v>0</v>
      </c>
      <c r="BK23" s="238">
        <f>SUM(BL23:BQ23)</f>
        <v>0</v>
      </c>
      <c r="BL23" s="238"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f>SUM(BY23,CF23)</f>
        <v>5499</v>
      </c>
      <c r="BS23" s="238">
        <f>SUM(BZ23,CG23)</f>
        <v>0</v>
      </c>
      <c r="BT23" s="238">
        <f>SUM(CA23,CH23)</f>
        <v>3863</v>
      </c>
      <c r="BU23" s="238">
        <f>SUM(CB23,CI23)</f>
        <v>353</v>
      </c>
      <c r="BV23" s="238">
        <f>SUM(CC23,CJ23)</f>
        <v>1088</v>
      </c>
      <c r="BW23" s="238">
        <f>SUM(CD23,CK23)</f>
        <v>0</v>
      </c>
      <c r="BX23" s="238">
        <f>SUM(CE23,CL23)</f>
        <v>195</v>
      </c>
      <c r="BY23" s="238">
        <f>SUM(BZ23:CE23)</f>
        <v>5494</v>
      </c>
      <c r="BZ23" s="238">
        <f>F23</f>
        <v>0</v>
      </c>
      <c r="CA23" s="238">
        <f>J23</f>
        <v>3858</v>
      </c>
      <c r="CB23" s="238">
        <f>N23</f>
        <v>353</v>
      </c>
      <c r="CC23" s="238">
        <f>R23</f>
        <v>1088</v>
      </c>
      <c r="CD23" s="238">
        <f>V23</f>
        <v>0</v>
      </c>
      <c r="CE23" s="238">
        <f>Z23</f>
        <v>195</v>
      </c>
      <c r="CF23" s="238">
        <f>SUM(CG23:CL23)</f>
        <v>5</v>
      </c>
      <c r="CG23" s="238">
        <f>BE23</f>
        <v>0</v>
      </c>
      <c r="CH23" s="238">
        <f>BF23</f>
        <v>5</v>
      </c>
      <c r="CI23" s="238">
        <f>BG23</f>
        <v>0</v>
      </c>
      <c r="CJ23" s="238">
        <f>BH23</f>
        <v>0</v>
      </c>
      <c r="CK23" s="238">
        <f>BI23</f>
        <v>0</v>
      </c>
      <c r="CL23" s="238">
        <f>BJ23</f>
        <v>0</v>
      </c>
      <c r="CM23" s="238">
        <f>SUM(CT23,DA23)</f>
        <v>869</v>
      </c>
      <c r="CN23" s="238">
        <f>SUM(CU23,DB23)</f>
        <v>0</v>
      </c>
      <c r="CO23" s="238">
        <f>SUM(CV23,DC23)</f>
        <v>869</v>
      </c>
      <c r="CP23" s="238">
        <f>SUM(CW23,DD23)</f>
        <v>0</v>
      </c>
      <c r="CQ23" s="238">
        <f>SUM(CX23,DE23)</f>
        <v>0</v>
      </c>
      <c r="CR23" s="238">
        <f>SUM(CY23,DF23)</f>
        <v>0</v>
      </c>
      <c r="CS23" s="238">
        <f>SUM(CZ23,DG23)</f>
        <v>0</v>
      </c>
      <c r="CT23" s="238">
        <f>SUM(CU23:CZ23)</f>
        <v>869</v>
      </c>
      <c r="CU23" s="238">
        <f>AE23</f>
        <v>0</v>
      </c>
      <c r="CV23" s="238">
        <f>AI23</f>
        <v>869</v>
      </c>
      <c r="CW23" s="238">
        <f>AM23</f>
        <v>0</v>
      </c>
      <c r="CX23" s="238">
        <f>AQ23</f>
        <v>0</v>
      </c>
      <c r="CY23" s="238">
        <f>AU23</f>
        <v>0</v>
      </c>
      <c r="CZ23" s="238">
        <f>AY23</f>
        <v>0</v>
      </c>
      <c r="DA23" s="238">
        <f>SUM(DB23:DG23)</f>
        <v>0</v>
      </c>
      <c r="DB23" s="238">
        <f>BL23</f>
        <v>0</v>
      </c>
      <c r="DC23" s="238">
        <f>BM23</f>
        <v>0</v>
      </c>
      <c r="DD23" s="238">
        <f>BN23</f>
        <v>0</v>
      </c>
      <c r="DE23" s="238">
        <f>BO23</f>
        <v>0</v>
      </c>
      <c r="DF23" s="238">
        <f>BP23</f>
        <v>0</v>
      </c>
      <c r="DG23" s="238">
        <f>BQ23</f>
        <v>0</v>
      </c>
      <c r="DH23" s="238">
        <v>0</v>
      </c>
      <c r="DI23" s="238">
        <f>SUM(DJ23:DM23)</f>
        <v>1</v>
      </c>
      <c r="DJ23" s="238">
        <v>1</v>
      </c>
      <c r="DK23" s="238">
        <v>0</v>
      </c>
      <c r="DL23" s="238">
        <v>0</v>
      </c>
      <c r="DM23" s="238">
        <v>0</v>
      </c>
    </row>
    <row r="24" spans="1:117" s="190" customFormat="1" ht="12" customHeight="1">
      <c r="A24" s="191" t="s">
        <v>67</v>
      </c>
      <c r="B24" s="192" t="s">
        <v>151</v>
      </c>
      <c r="C24" s="191" t="s">
        <v>152</v>
      </c>
      <c r="D24" s="238">
        <f>SUM(E24,AD24,BC24)</f>
        <v>3175</v>
      </c>
      <c r="E24" s="238">
        <f>SUM(F24,J24,N24,R24,V24,Z24)</f>
        <v>2718</v>
      </c>
      <c r="F24" s="238">
        <f>SUM(G24:I24)</f>
        <v>0</v>
      </c>
      <c r="G24" s="238">
        <v>0</v>
      </c>
      <c r="H24" s="238">
        <v>0</v>
      </c>
      <c r="I24" s="238">
        <v>0</v>
      </c>
      <c r="J24" s="238">
        <f>SUM(K24:M24)</f>
        <v>1709</v>
      </c>
      <c r="K24" s="238">
        <v>1709</v>
      </c>
      <c r="L24" s="238">
        <v>0</v>
      </c>
      <c r="M24" s="238">
        <v>0</v>
      </c>
      <c r="N24" s="238">
        <f>SUM(O24:Q24)</f>
        <v>354</v>
      </c>
      <c r="O24" s="238">
        <v>354</v>
      </c>
      <c r="P24" s="238">
        <v>0</v>
      </c>
      <c r="Q24" s="238">
        <v>0</v>
      </c>
      <c r="R24" s="238">
        <f>SUM(S24:U24)</f>
        <v>652</v>
      </c>
      <c r="S24" s="238">
        <v>652</v>
      </c>
      <c r="T24" s="238">
        <v>0</v>
      </c>
      <c r="U24" s="238">
        <v>0</v>
      </c>
      <c r="V24" s="238">
        <f>SUM(W24:Y24)</f>
        <v>0</v>
      </c>
      <c r="W24" s="238">
        <v>0</v>
      </c>
      <c r="X24" s="238">
        <v>0</v>
      </c>
      <c r="Y24" s="238">
        <v>0</v>
      </c>
      <c r="Z24" s="238">
        <f>SUM(AA24:AC24)</f>
        <v>3</v>
      </c>
      <c r="AA24" s="238">
        <v>3</v>
      </c>
      <c r="AB24" s="238">
        <v>0</v>
      </c>
      <c r="AC24" s="238">
        <v>0</v>
      </c>
      <c r="AD24" s="238">
        <f>SUM(AE24,AI24,AM24,AQ24,AU24,AY24)</f>
        <v>448</v>
      </c>
      <c r="AE24" s="238">
        <f>SUM(AF24:AH24)</f>
        <v>0</v>
      </c>
      <c r="AF24" s="238">
        <v>0</v>
      </c>
      <c r="AG24" s="238">
        <v>0</v>
      </c>
      <c r="AH24" s="238">
        <v>0</v>
      </c>
      <c r="AI24" s="238">
        <f>SUM(AJ24:AL24)</f>
        <v>448</v>
      </c>
      <c r="AJ24" s="238">
        <v>0</v>
      </c>
      <c r="AK24" s="238">
        <v>0</v>
      </c>
      <c r="AL24" s="238">
        <v>448</v>
      </c>
      <c r="AM24" s="238">
        <f>SUM(AN24:AP24)</f>
        <v>0</v>
      </c>
      <c r="AN24" s="238">
        <v>0</v>
      </c>
      <c r="AO24" s="238">
        <v>0</v>
      </c>
      <c r="AP24" s="238">
        <v>0</v>
      </c>
      <c r="AQ24" s="238">
        <f>SUM(AR24:AT24)</f>
        <v>0</v>
      </c>
      <c r="AR24" s="238">
        <v>0</v>
      </c>
      <c r="AS24" s="238">
        <v>0</v>
      </c>
      <c r="AT24" s="238">
        <v>0</v>
      </c>
      <c r="AU24" s="238">
        <f>SUM(AV24:AX24)</f>
        <v>0</v>
      </c>
      <c r="AV24" s="238">
        <v>0</v>
      </c>
      <c r="AW24" s="238">
        <v>0</v>
      </c>
      <c r="AX24" s="238">
        <v>0</v>
      </c>
      <c r="AY24" s="238">
        <f>SUM(AZ24:BB24)</f>
        <v>0</v>
      </c>
      <c r="AZ24" s="238">
        <v>0</v>
      </c>
      <c r="BA24" s="238">
        <v>0</v>
      </c>
      <c r="BB24" s="238">
        <v>0</v>
      </c>
      <c r="BC24" s="238">
        <f>SUM(BD24,BK24)</f>
        <v>9</v>
      </c>
      <c r="BD24" s="238">
        <f>SUM(BE24:BJ24)</f>
        <v>9</v>
      </c>
      <c r="BE24" s="238">
        <v>0</v>
      </c>
      <c r="BF24" s="238">
        <v>0</v>
      </c>
      <c r="BG24" s="238">
        <v>9</v>
      </c>
      <c r="BH24" s="238">
        <v>0</v>
      </c>
      <c r="BI24" s="238">
        <v>0</v>
      </c>
      <c r="BJ24" s="238">
        <v>0</v>
      </c>
      <c r="BK24" s="238">
        <f>SUM(BL24:BQ24)</f>
        <v>0</v>
      </c>
      <c r="BL24" s="238"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f>SUM(BY24,CF24)</f>
        <v>2727</v>
      </c>
      <c r="BS24" s="238">
        <f>SUM(BZ24,CG24)</f>
        <v>0</v>
      </c>
      <c r="BT24" s="238">
        <f>SUM(CA24,CH24)</f>
        <v>1709</v>
      </c>
      <c r="BU24" s="238">
        <f>SUM(CB24,CI24)</f>
        <v>363</v>
      </c>
      <c r="BV24" s="238">
        <f>SUM(CC24,CJ24)</f>
        <v>652</v>
      </c>
      <c r="BW24" s="238">
        <f>SUM(CD24,CK24)</f>
        <v>0</v>
      </c>
      <c r="BX24" s="238">
        <f>SUM(CE24,CL24)</f>
        <v>3</v>
      </c>
      <c r="BY24" s="238">
        <f>SUM(BZ24:CE24)</f>
        <v>2718</v>
      </c>
      <c r="BZ24" s="238">
        <f>F24</f>
        <v>0</v>
      </c>
      <c r="CA24" s="238">
        <f>J24</f>
        <v>1709</v>
      </c>
      <c r="CB24" s="238">
        <f>N24</f>
        <v>354</v>
      </c>
      <c r="CC24" s="238">
        <f>R24</f>
        <v>652</v>
      </c>
      <c r="CD24" s="238">
        <f>V24</f>
        <v>0</v>
      </c>
      <c r="CE24" s="238">
        <f>Z24</f>
        <v>3</v>
      </c>
      <c r="CF24" s="238">
        <f>SUM(CG24:CL24)</f>
        <v>9</v>
      </c>
      <c r="CG24" s="238">
        <f>BE24</f>
        <v>0</v>
      </c>
      <c r="CH24" s="238">
        <f>BF24</f>
        <v>0</v>
      </c>
      <c r="CI24" s="238">
        <f>BG24</f>
        <v>9</v>
      </c>
      <c r="CJ24" s="238">
        <f>BH24</f>
        <v>0</v>
      </c>
      <c r="CK24" s="238">
        <f>BI24</f>
        <v>0</v>
      </c>
      <c r="CL24" s="238">
        <f>BJ24</f>
        <v>0</v>
      </c>
      <c r="CM24" s="238">
        <f>SUM(CT24,DA24)</f>
        <v>448</v>
      </c>
      <c r="CN24" s="238">
        <f>SUM(CU24,DB24)</f>
        <v>0</v>
      </c>
      <c r="CO24" s="238">
        <f>SUM(CV24,DC24)</f>
        <v>448</v>
      </c>
      <c r="CP24" s="238">
        <f>SUM(CW24,DD24)</f>
        <v>0</v>
      </c>
      <c r="CQ24" s="238">
        <f>SUM(CX24,DE24)</f>
        <v>0</v>
      </c>
      <c r="CR24" s="238">
        <f>SUM(CY24,DF24)</f>
        <v>0</v>
      </c>
      <c r="CS24" s="238">
        <f>SUM(CZ24,DG24)</f>
        <v>0</v>
      </c>
      <c r="CT24" s="238">
        <f>SUM(CU24:CZ24)</f>
        <v>448</v>
      </c>
      <c r="CU24" s="238">
        <f>AE24</f>
        <v>0</v>
      </c>
      <c r="CV24" s="238">
        <f>AI24</f>
        <v>448</v>
      </c>
      <c r="CW24" s="238">
        <f>AM24</f>
        <v>0</v>
      </c>
      <c r="CX24" s="238">
        <f>AQ24</f>
        <v>0</v>
      </c>
      <c r="CY24" s="238">
        <f>AU24</f>
        <v>0</v>
      </c>
      <c r="CZ24" s="238">
        <f>AY24</f>
        <v>0</v>
      </c>
      <c r="DA24" s="238">
        <f>SUM(DB24:DG24)</f>
        <v>0</v>
      </c>
      <c r="DB24" s="238">
        <f>BL24</f>
        <v>0</v>
      </c>
      <c r="DC24" s="238">
        <f>BM24</f>
        <v>0</v>
      </c>
      <c r="DD24" s="238">
        <f>BN24</f>
        <v>0</v>
      </c>
      <c r="DE24" s="238">
        <f>BO24</f>
        <v>0</v>
      </c>
      <c r="DF24" s="238">
        <f>BP24</f>
        <v>0</v>
      </c>
      <c r="DG24" s="238">
        <f>BQ24</f>
        <v>0</v>
      </c>
      <c r="DH24" s="238">
        <v>0</v>
      </c>
      <c r="DI24" s="238">
        <f>SUM(DJ24:DM24)</f>
        <v>1</v>
      </c>
      <c r="DJ24" s="238">
        <v>1</v>
      </c>
      <c r="DK24" s="238">
        <v>0</v>
      </c>
      <c r="DL24" s="238">
        <v>0</v>
      </c>
      <c r="DM24" s="238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44" width="9.8984375" style="223" customWidth="1"/>
    <col min="145" max="16384" width="9" style="180" customWidth="1"/>
  </cols>
  <sheetData>
    <row r="1" spans="1:144" ht="17.25">
      <c r="A1" s="287" t="s">
        <v>153</v>
      </c>
      <c r="B1" s="178"/>
      <c r="C1" s="178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</row>
    <row r="2" spans="1:144" ht="25.5" customHeight="1">
      <c r="A2" s="322" t="s">
        <v>9</v>
      </c>
      <c r="B2" s="322" t="s">
        <v>92</v>
      </c>
      <c r="C2" s="325" t="s">
        <v>93</v>
      </c>
      <c r="D2" s="245" t="s">
        <v>154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9"/>
    </row>
    <row r="3" spans="1:144" ht="25.5" customHeight="1">
      <c r="A3" s="323"/>
      <c r="B3" s="323"/>
      <c r="C3" s="326"/>
      <c r="D3" s="253"/>
      <c r="E3" s="254" t="s">
        <v>155</v>
      </c>
      <c r="F3" s="246"/>
      <c r="G3" s="246"/>
      <c r="H3" s="246"/>
      <c r="I3" s="246"/>
      <c r="J3" s="246"/>
      <c r="K3" s="246"/>
      <c r="L3" s="246"/>
      <c r="M3" s="241"/>
      <c r="N3" s="246"/>
      <c r="O3" s="246"/>
      <c r="P3" s="246"/>
      <c r="Q3" s="246"/>
      <c r="R3" s="246"/>
      <c r="S3" s="246"/>
      <c r="T3" s="254" t="s">
        <v>156</v>
      </c>
      <c r="U3" s="246"/>
      <c r="V3" s="246"/>
      <c r="W3" s="246"/>
      <c r="X3" s="246"/>
      <c r="Y3" s="246"/>
      <c r="Z3" s="246"/>
      <c r="AA3" s="246"/>
      <c r="AB3" s="241"/>
      <c r="AC3" s="246"/>
      <c r="AD3" s="246"/>
      <c r="AE3" s="246"/>
      <c r="AF3" s="246"/>
      <c r="AG3" s="246"/>
      <c r="AH3" s="246"/>
      <c r="AI3" s="254" t="s">
        <v>157</v>
      </c>
      <c r="AJ3" s="246"/>
      <c r="AK3" s="246"/>
      <c r="AL3" s="246"/>
      <c r="AM3" s="246"/>
      <c r="AN3" s="246"/>
      <c r="AO3" s="246"/>
      <c r="AP3" s="246"/>
      <c r="AQ3" s="241"/>
      <c r="AR3" s="246"/>
      <c r="AS3" s="246"/>
      <c r="AT3" s="246"/>
      <c r="AU3" s="246"/>
      <c r="AV3" s="246"/>
      <c r="AW3" s="246"/>
      <c r="AX3" s="254" t="s">
        <v>158</v>
      </c>
      <c r="AY3" s="246"/>
      <c r="AZ3" s="246"/>
      <c r="BA3" s="246"/>
      <c r="BB3" s="246"/>
      <c r="BC3" s="246"/>
      <c r="BD3" s="246"/>
      <c r="BE3" s="246"/>
      <c r="BF3" s="241"/>
      <c r="BG3" s="246"/>
      <c r="BH3" s="246"/>
      <c r="BI3" s="246"/>
      <c r="BJ3" s="246"/>
      <c r="BK3" s="246"/>
      <c r="BL3" s="246"/>
      <c r="BM3" s="254" t="s">
        <v>159</v>
      </c>
      <c r="BN3" s="246"/>
      <c r="BO3" s="246"/>
      <c r="BP3" s="246"/>
      <c r="BQ3" s="246"/>
      <c r="BR3" s="246"/>
      <c r="BS3" s="246"/>
      <c r="BT3" s="246"/>
      <c r="BU3" s="241"/>
      <c r="BV3" s="246"/>
      <c r="BW3" s="246"/>
      <c r="BX3" s="246"/>
      <c r="BY3" s="246"/>
      <c r="BZ3" s="246"/>
      <c r="CA3" s="246"/>
      <c r="CB3" s="254" t="s">
        <v>160</v>
      </c>
      <c r="CC3" s="246"/>
      <c r="CD3" s="246"/>
      <c r="CE3" s="246"/>
      <c r="CF3" s="246"/>
      <c r="CG3" s="246"/>
      <c r="CH3" s="246"/>
      <c r="CI3" s="246"/>
      <c r="CJ3" s="241"/>
      <c r="CK3" s="246"/>
      <c r="CL3" s="246"/>
      <c r="CM3" s="246"/>
      <c r="CN3" s="246"/>
      <c r="CO3" s="246"/>
      <c r="CP3" s="246"/>
      <c r="CQ3" s="254" t="s">
        <v>161</v>
      </c>
      <c r="CR3" s="246"/>
      <c r="CS3" s="246"/>
      <c r="CT3" s="246"/>
      <c r="CU3" s="246"/>
      <c r="CV3" s="246"/>
      <c r="CW3" s="246"/>
      <c r="CX3" s="246"/>
      <c r="CY3" s="241"/>
      <c r="CZ3" s="246"/>
      <c r="DA3" s="246"/>
      <c r="DB3" s="246"/>
      <c r="DC3" s="246"/>
      <c r="DD3" s="246"/>
      <c r="DE3" s="246"/>
      <c r="DF3" s="254" t="s">
        <v>162</v>
      </c>
      <c r="DG3" s="246"/>
      <c r="DH3" s="246"/>
      <c r="DI3" s="246"/>
      <c r="DJ3" s="246"/>
      <c r="DK3" s="246"/>
      <c r="DL3" s="246"/>
      <c r="DM3" s="246"/>
      <c r="DN3" s="241"/>
      <c r="DO3" s="246"/>
      <c r="DP3" s="246"/>
      <c r="DQ3" s="246"/>
      <c r="DR3" s="246"/>
      <c r="DS3" s="246"/>
      <c r="DT3" s="246"/>
      <c r="DU3" s="254" t="s">
        <v>163</v>
      </c>
      <c r="DV3" s="241"/>
      <c r="DW3" s="241"/>
      <c r="DX3" s="241"/>
      <c r="DY3" s="252"/>
      <c r="DZ3" s="254" t="s">
        <v>164</v>
      </c>
      <c r="EA3" s="246"/>
      <c r="EB3" s="246"/>
      <c r="EC3" s="246"/>
      <c r="ED3" s="246"/>
      <c r="EE3" s="246"/>
      <c r="EF3" s="246"/>
      <c r="EG3" s="246"/>
      <c r="EH3" s="241"/>
      <c r="EI3" s="246"/>
      <c r="EJ3" s="246"/>
      <c r="EK3" s="246"/>
      <c r="EL3" s="246"/>
      <c r="EM3" s="246"/>
      <c r="EN3" s="269"/>
    </row>
    <row r="4" spans="1:144" ht="25.5" customHeight="1">
      <c r="A4" s="323"/>
      <c r="B4" s="323"/>
      <c r="C4" s="326"/>
      <c r="D4" s="253"/>
      <c r="E4" s="253"/>
      <c r="F4" s="254" t="s">
        <v>165</v>
      </c>
      <c r="G4" s="246"/>
      <c r="H4" s="246"/>
      <c r="I4" s="246"/>
      <c r="J4" s="246"/>
      <c r="K4" s="246"/>
      <c r="L4" s="246"/>
      <c r="M4" s="254" t="s">
        <v>166</v>
      </c>
      <c r="N4" s="246"/>
      <c r="O4" s="246"/>
      <c r="P4" s="246"/>
      <c r="Q4" s="246"/>
      <c r="R4" s="246"/>
      <c r="S4" s="246"/>
      <c r="T4" s="253"/>
      <c r="U4" s="254" t="s">
        <v>165</v>
      </c>
      <c r="V4" s="246"/>
      <c r="W4" s="246"/>
      <c r="X4" s="246"/>
      <c r="Y4" s="246"/>
      <c r="Z4" s="246"/>
      <c r="AA4" s="246"/>
      <c r="AB4" s="254" t="s">
        <v>166</v>
      </c>
      <c r="AC4" s="246"/>
      <c r="AD4" s="246"/>
      <c r="AE4" s="246"/>
      <c r="AF4" s="246"/>
      <c r="AG4" s="246"/>
      <c r="AH4" s="246"/>
      <c r="AI4" s="253"/>
      <c r="AJ4" s="254" t="s">
        <v>165</v>
      </c>
      <c r="AK4" s="246"/>
      <c r="AL4" s="246"/>
      <c r="AM4" s="246"/>
      <c r="AN4" s="246"/>
      <c r="AO4" s="246"/>
      <c r="AP4" s="246"/>
      <c r="AQ4" s="254" t="s">
        <v>166</v>
      </c>
      <c r="AR4" s="246"/>
      <c r="AS4" s="246"/>
      <c r="AT4" s="246"/>
      <c r="AU4" s="246"/>
      <c r="AV4" s="246"/>
      <c r="AW4" s="246"/>
      <c r="AX4" s="253"/>
      <c r="AY4" s="254" t="s">
        <v>165</v>
      </c>
      <c r="AZ4" s="246"/>
      <c r="BA4" s="246"/>
      <c r="BB4" s="246"/>
      <c r="BC4" s="246"/>
      <c r="BD4" s="246"/>
      <c r="BE4" s="246"/>
      <c r="BF4" s="254" t="s">
        <v>166</v>
      </c>
      <c r="BG4" s="246"/>
      <c r="BH4" s="246"/>
      <c r="BI4" s="246"/>
      <c r="BJ4" s="246"/>
      <c r="BK4" s="246"/>
      <c r="BL4" s="246"/>
      <c r="BM4" s="253"/>
      <c r="BN4" s="254" t="s">
        <v>165</v>
      </c>
      <c r="BO4" s="246"/>
      <c r="BP4" s="246"/>
      <c r="BQ4" s="246"/>
      <c r="BR4" s="246"/>
      <c r="BS4" s="246"/>
      <c r="BT4" s="246"/>
      <c r="BU4" s="254" t="s">
        <v>166</v>
      </c>
      <c r="BV4" s="246"/>
      <c r="BW4" s="246"/>
      <c r="BX4" s="246"/>
      <c r="BY4" s="246"/>
      <c r="BZ4" s="246"/>
      <c r="CA4" s="246"/>
      <c r="CB4" s="253"/>
      <c r="CC4" s="254" t="s">
        <v>165</v>
      </c>
      <c r="CD4" s="246"/>
      <c r="CE4" s="246"/>
      <c r="CF4" s="246"/>
      <c r="CG4" s="246"/>
      <c r="CH4" s="246"/>
      <c r="CI4" s="246"/>
      <c r="CJ4" s="254" t="s">
        <v>166</v>
      </c>
      <c r="CK4" s="246"/>
      <c r="CL4" s="246"/>
      <c r="CM4" s="246"/>
      <c r="CN4" s="246"/>
      <c r="CO4" s="246"/>
      <c r="CP4" s="246"/>
      <c r="CQ4" s="253"/>
      <c r="CR4" s="254" t="s">
        <v>165</v>
      </c>
      <c r="CS4" s="246"/>
      <c r="CT4" s="246"/>
      <c r="CU4" s="246"/>
      <c r="CV4" s="246"/>
      <c r="CW4" s="246"/>
      <c r="CX4" s="246"/>
      <c r="CY4" s="254" t="s">
        <v>166</v>
      </c>
      <c r="CZ4" s="246"/>
      <c r="DA4" s="246"/>
      <c r="DB4" s="246"/>
      <c r="DC4" s="246"/>
      <c r="DD4" s="246"/>
      <c r="DE4" s="246"/>
      <c r="DF4" s="253"/>
      <c r="DG4" s="254" t="s">
        <v>165</v>
      </c>
      <c r="DH4" s="246"/>
      <c r="DI4" s="246"/>
      <c r="DJ4" s="246"/>
      <c r="DK4" s="246"/>
      <c r="DL4" s="246"/>
      <c r="DM4" s="246"/>
      <c r="DN4" s="254" t="s">
        <v>166</v>
      </c>
      <c r="DO4" s="246"/>
      <c r="DP4" s="246"/>
      <c r="DQ4" s="246"/>
      <c r="DR4" s="246"/>
      <c r="DS4" s="246"/>
      <c r="DT4" s="246"/>
      <c r="DU4" s="253"/>
      <c r="DV4" s="257" t="s">
        <v>167</v>
      </c>
      <c r="DW4" s="252"/>
      <c r="DX4" s="253" t="s">
        <v>168</v>
      </c>
      <c r="DY4" s="252"/>
      <c r="DZ4" s="253"/>
      <c r="EA4" s="254" t="s">
        <v>169</v>
      </c>
      <c r="EB4" s="246"/>
      <c r="EC4" s="246"/>
      <c r="ED4" s="246"/>
      <c r="EE4" s="246"/>
      <c r="EF4" s="246"/>
      <c r="EG4" s="246"/>
      <c r="EH4" s="254" t="s">
        <v>170</v>
      </c>
      <c r="EI4" s="246"/>
      <c r="EJ4" s="246"/>
      <c r="EK4" s="246"/>
      <c r="EL4" s="246"/>
      <c r="EM4" s="246"/>
      <c r="EN4" s="252"/>
    </row>
    <row r="5" spans="1:144" ht="25.5" customHeight="1">
      <c r="A5" s="323"/>
      <c r="B5" s="323"/>
      <c r="C5" s="326"/>
      <c r="D5" s="250" t="s">
        <v>28</v>
      </c>
      <c r="E5" s="250" t="s">
        <v>28</v>
      </c>
      <c r="F5" s="250" t="s">
        <v>28</v>
      </c>
      <c r="G5" s="270" t="s">
        <v>115</v>
      </c>
      <c r="H5" s="270" t="s">
        <v>116</v>
      </c>
      <c r="I5" s="270" t="s">
        <v>117</v>
      </c>
      <c r="J5" s="270" t="s">
        <v>118</v>
      </c>
      <c r="K5" s="270" t="s">
        <v>171</v>
      </c>
      <c r="L5" s="270" t="s">
        <v>120</v>
      </c>
      <c r="M5" s="250" t="s">
        <v>28</v>
      </c>
      <c r="N5" s="270" t="s">
        <v>115</v>
      </c>
      <c r="O5" s="270" t="s">
        <v>116</v>
      </c>
      <c r="P5" s="270" t="s">
        <v>117</v>
      </c>
      <c r="Q5" s="270" t="s">
        <v>118</v>
      </c>
      <c r="R5" s="270" t="s">
        <v>171</v>
      </c>
      <c r="S5" s="270" t="s">
        <v>120</v>
      </c>
      <c r="T5" s="250" t="s">
        <v>28</v>
      </c>
      <c r="U5" s="250" t="s">
        <v>28</v>
      </c>
      <c r="V5" s="270" t="s">
        <v>115</v>
      </c>
      <c r="W5" s="270" t="s">
        <v>116</v>
      </c>
      <c r="X5" s="270" t="s">
        <v>117</v>
      </c>
      <c r="Y5" s="270" t="s">
        <v>118</v>
      </c>
      <c r="Z5" s="270" t="s">
        <v>171</v>
      </c>
      <c r="AA5" s="270" t="s">
        <v>120</v>
      </c>
      <c r="AB5" s="250" t="s">
        <v>28</v>
      </c>
      <c r="AC5" s="270" t="s">
        <v>115</v>
      </c>
      <c r="AD5" s="270" t="s">
        <v>116</v>
      </c>
      <c r="AE5" s="270" t="s">
        <v>117</v>
      </c>
      <c r="AF5" s="270" t="s">
        <v>118</v>
      </c>
      <c r="AG5" s="270" t="s">
        <v>171</v>
      </c>
      <c r="AH5" s="270" t="s">
        <v>120</v>
      </c>
      <c r="AI5" s="250" t="s">
        <v>28</v>
      </c>
      <c r="AJ5" s="250" t="s">
        <v>28</v>
      </c>
      <c r="AK5" s="270" t="s">
        <v>115</v>
      </c>
      <c r="AL5" s="270" t="s">
        <v>116</v>
      </c>
      <c r="AM5" s="270" t="s">
        <v>117</v>
      </c>
      <c r="AN5" s="270" t="s">
        <v>118</v>
      </c>
      <c r="AO5" s="270" t="s">
        <v>171</v>
      </c>
      <c r="AP5" s="270" t="s">
        <v>120</v>
      </c>
      <c r="AQ5" s="250" t="s">
        <v>28</v>
      </c>
      <c r="AR5" s="270" t="s">
        <v>115</v>
      </c>
      <c r="AS5" s="270" t="s">
        <v>116</v>
      </c>
      <c r="AT5" s="270" t="s">
        <v>117</v>
      </c>
      <c r="AU5" s="270" t="s">
        <v>118</v>
      </c>
      <c r="AV5" s="270" t="s">
        <v>171</v>
      </c>
      <c r="AW5" s="270" t="s">
        <v>120</v>
      </c>
      <c r="AX5" s="250" t="s">
        <v>28</v>
      </c>
      <c r="AY5" s="250" t="s">
        <v>28</v>
      </c>
      <c r="AZ5" s="270" t="s">
        <v>115</v>
      </c>
      <c r="BA5" s="270" t="s">
        <v>116</v>
      </c>
      <c r="BB5" s="270" t="s">
        <v>117</v>
      </c>
      <c r="BC5" s="270" t="s">
        <v>118</v>
      </c>
      <c r="BD5" s="270" t="s">
        <v>171</v>
      </c>
      <c r="BE5" s="270" t="s">
        <v>120</v>
      </c>
      <c r="BF5" s="250" t="s">
        <v>28</v>
      </c>
      <c r="BG5" s="270" t="s">
        <v>115</v>
      </c>
      <c r="BH5" s="270" t="s">
        <v>116</v>
      </c>
      <c r="BI5" s="270" t="s">
        <v>117</v>
      </c>
      <c r="BJ5" s="270" t="s">
        <v>118</v>
      </c>
      <c r="BK5" s="270" t="s">
        <v>171</v>
      </c>
      <c r="BL5" s="270" t="s">
        <v>120</v>
      </c>
      <c r="BM5" s="250" t="s">
        <v>28</v>
      </c>
      <c r="BN5" s="250" t="s">
        <v>28</v>
      </c>
      <c r="BO5" s="270" t="s">
        <v>115</v>
      </c>
      <c r="BP5" s="270" t="s">
        <v>116</v>
      </c>
      <c r="BQ5" s="270" t="s">
        <v>117</v>
      </c>
      <c r="BR5" s="270" t="s">
        <v>118</v>
      </c>
      <c r="BS5" s="270" t="s">
        <v>171</v>
      </c>
      <c r="BT5" s="270" t="s">
        <v>120</v>
      </c>
      <c r="BU5" s="250" t="s">
        <v>28</v>
      </c>
      <c r="BV5" s="270" t="s">
        <v>115</v>
      </c>
      <c r="BW5" s="270" t="s">
        <v>116</v>
      </c>
      <c r="BX5" s="270" t="s">
        <v>117</v>
      </c>
      <c r="BY5" s="270" t="s">
        <v>118</v>
      </c>
      <c r="BZ5" s="270" t="s">
        <v>171</v>
      </c>
      <c r="CA5" s="270" t="s">
        <v>120</v>
      </c>
      <c r="CB5" s="250" t="s">
        <v>28</v>
      </c>
      <c r="CC5" s="250" t="s">
        <v>28</v>
      </c>
      <c r="CD5" s="270" t="s">
        <v>115</v>
      </c>
      <c r="CE5" s="270" t="s">
        <v>116</v>
      </c>
      <c r="CF5" s="270" t="s">
        <v>117</v>
      </c>
      <c r="CG5" s="270" t="s">
        <v>118</v>
      </c>
      <c r="CH5" s="270" t="s">
        <v>171</v>
      </c>
      <c r="CI5" s="270" t="s">
        <v>120</v>
      </c>
      <c r="CJ5" s="250" t="s">
        <v>28</v>
      </c>
      <c r="CK5" s="270" t="s">
        <v>115</v>
      </c>
      <c r="CL5" s="270" t="s">
        <v>116</v>
      </c>
      <c r="CM5" s="270" t="s">
        <v>117</v>
      </c>
      <c r="CN5" s="270" t="s">
        <v>118</v>
      </c>
      <c r="CO5" s="270" t="s">
        <v>171</v>
      </c>
      <c r="CP5" s="270" t="s">
        <v>120</v>
      </c>
      <c r="CQ5" s="250" t="s">
        <v>28</v>
      </c>
      <c r="CR5" s="250" t="s">
        <v>28</v>
      </c>
      <c r="CS5" s="270" t="s">
        <v>115</v>
      </c>
      <c r="CT5" s="270" t="s">
        <v>116</v>
      </c>
      <c r="CU5" s="270" t="s">
        <v>117</v>
      </c>
      <c r="CV5" s="270" t="s">
        <v>118</v>
      </c>
      <c r="CW5" s="270" t="s">
        <v>171</v>
      </c>
      <c r="CX5" s="270" t="s">
        <v>120</v>
      </c>
      <c r="CY5" s="250" t="s">
        <v>28</v>
      </c>
      <c r="CZ5" s="270" t="s">
        <v>115</v>
      </c>
      <c r="DA5" s="270" t="s">
        <v>116</v>
      </c>
      <c r="DB5" s="270" t="s">
        <v>117</v>
      </c>
      <c r="DC5" s="270" t="s">
        <v>118</v>
      </c>
      <c r="DD5" s="270" t="s">
        <v>171</v>
      </c>
      <c r="DE5" s="270" t="s">
        <v>120</v>
      </c>
      <c r="DF5" s="250" t="s">
        <v>28</v>
      </c>
      <c r="DG5" s="250" t="s">
        <v>28</v>
      </c>
      <c r="DH5" s="270" t="s">
        <v>115</v>
      </c>
      <c r="DI5" s="270" t="s">
        <v>116</v>
      </c>
      <c r="DJ5" s="270" t="s">
        <v>117</v>
      </c>
      <c r="DK5" s="270" t="s">
        <v>118</v>
      </c>
      <c r="DL5" s="270" t="s">
        <v>171</v>
      </c>
      <c r="DM5" s="270" t="s">
        <v>120</v>
      </c>
      <c r="DN5" s="250" t="s">
        <v>28</v>
      </c>
      <c r="DO5" s="270" t="s">
        <v>115</v>
      </c>
      <c r="DP5" s="270" t="s">
        <v>116</v>
      </c>
      <c r="DQ5" s="270" t="s">
        <v>117</v>
      </c>
      <c r="DR5" s="270" t="s">
        <v>118</v>
      </c>
      <c r="DS5" s="270" t="s">
        <v>171</v>
      </c>
      <c r="DT5" s="270" t="s">
        <v>120</v>
      </c>
      <c r="DU5" s="250" t="s">
        <v>28</v>
      </c>
      <c r="DV5" s="270" t="s">
        <v>118</v>
      </c>
      <c r="DW5" s="270" t="s">
        <v>171</v>
      </c>
      <c r="DX5" s="270" t="s">
        <v>118</v>
      </c>
      <c r="DY5" s="270" t="s">
        <v>171</v>
      </c>
      <c r="DZ5" s="250" t="s">
        <v>28</v>
      </c>
      <c r="EA5" s="250" t="s">
        <v>28</v>
      </c>
      <c r="EB5" s="270" t="s">
        <v>115</v>
      </c>
      <c r="EC5" s="270" t="s">
        <v>116</v>
      </c>
      <c r="ED5" s="270" t="s">
        <v>117</v>
      </c>
      <c r="EE5" s="270" t="s">
        <v>118</v>
      </c>
      <c r="EF5" s="270" t="s">
        <v>171</v>
      </c>
      <c r="EG5" s="270" t="s">
        <v>120</v>
      </c>
      <c r="EH5" s="250" t="s">
        <v>28</v>
      </c>
      <c r="EI5" s="270" t="s">
        <v>115</v>
      </c>
      <c r="EJ5" s="270" t="s">
        <v>116</v>
      </c>
      <c r="EK5" s="270" t="s">
        <v>117</v>
      </c>
      <c r="EL5" s="270" t="s">
        <v>118</v>
      </c>
      <c r="EM5" s="270" t="s">
        <v>171</v>
      </c>
      <c r="EN5" s="270" t="s">
        <v>120</v>
      </c>
    </row>
    <row r="6" spans="1:144" s="193" customFormat="1" ht="13.5">
      <c r="A6" s="323"/>
      <c r="B6" s="324"/>
      <c r="C6" s="326"/>
      <c r="D6" s="264" t="s">
        <v>49</v>
      </c>
      <c r="E6" s="264" t="s">
        <v>49</v>
      </c>
      <c r="F6" s="264" t="s">
        <v>49</v>
      </c>
      <c r="G6" s="264" t="s">
        <v>49</v>
      </c>
      <c r="H6" s="264" t="s">
        <v>49</v>
      </c>
      <c r="I6" s="264" t="s">
        <v>49</v>
      </c>
      <c r="J6" s="264" t="s">
        <v>49</v>
      </c>
      <c r="K6" s="264" t="s">
        <v>49</v>
      </c>
      <c r="L6" s="264" t="s">
        <v>49</v>
      </c>
      <c r="M6" s="264" t="s">
        <v>49</v>
      </c>
      <c r="N6" s="264" t="s">
        <v>49</v>
      </c>
      <c r="O6" s="264" t="s">
        <v>49</v>
      </c>
      <c r="P6" s="264" t="s">
        <v>49</v>
      </c>
      <c r="Q6" s="264" t="s">
        <v>49</v>
      </c>
      <c r="R6" s="264" t="s">
        <v>49</v>
      </c>
      <c r="S6" s="264" t="s">
        <v>49</v>
      </c>
      <c r="T6" s="264" t="s">
        <v>49</v>
      </c>
      <c r="U6" s="264" t="s">
        <v>49</v>
      </c>
      <c r="V6" s="264" t="s">
        <v>49</v>
      </c>
      <c r="W6" s="264" t="s">
        <v>49</v>
      </c>
      <c r="X6" s="264" t="s">
        <v>49</v>
      </c>
      <c r="Y6" s="264" t="s">
        <v>49</v>
      </c>
      <c r="Z6" s="264" t="s">
        <v>49</v>
      </c>
      <c r="AA6" s="264" t="s">
        <v>49</v>
      </c>
      <c r="AB6" s="264" t="s">
        <v>49</v>
      </c>
      <c r="AC6" s="264" t="s">
        <v>49</v>
      </c>
      <c r="AD6" s="264" t="s">
        <v>49</v>
      </c>
      <c r="AE6" s="264" t="s">
        <v>49</v>
      </c>
      <c r="AF6" s="264" t="s">
        <v>49</v>
      </c>
      <c r="AG6" s="264" t="s">
        <v>49</v>
      </c>
      <c r="AH6" s="264" t="s">
        <v>49</v>
      </c>
      <c r="AI6" s="264" t="s">
        <v>49</v>
      </c>
      <c r="AJ6" s="264" t="s">
        <v>49</v>
      </c>
      <c r="AK6" s="264" t="s">
        <v>49</v>
      </c>
      <c r="AL6" s="264" t="s">
        <v>49</v>
      </c>
      <c r="AM6" s="264" t="s">
        <v>49</v>
      </c>
      <c r="AN6" s="264" t="s">
        <v>49</v>
      </c>
      <c r="AO6" s="264" t="s">
        <v>49</v>
      </c>
      <c r="AP6" s="264" t="s">
        <v>49</v>
      </c>
      <c r="AQ6" s="264" t="s">
        <v>49</v>
      </c>
      <c r="AR6" s="264" t="s">
        <v>49</v>
      </c>
      <c r="AS6" s="264" t="s">
        <v>49</v>
      </c>
      <c r="AT6" s="264" t="s">
        <v>49</v>
      </c>
      <c r="AU6" s="264" t="s">
        <v>49</v>
      </c>
      <c r="AV6" s="264" t="s">
        <v>49</v>
      </c>
      <c r="AW6" s="264" t="s">
        <v>49</v>
      </c>
      <c r="AX6" s="264" t="s">
        <v>49</v>
      </c>
      <c r="AY6" s="264" t="s">
        <v>49</v>
      </c>
      <c r="AZ6" s="264" t="s">
        <v>49</v>
      </c>
      <c r="BA6" s="264" t="s">
        <v>49</v>
      </c>
      <c r="BB6" s="264" t="s">
        <v>49</v>
      </c>
      <c r="BC6" s="264" t="s">
        <v>49</v>
      </c>
      <c r="BD6" s="264" t="s">
        <v>49</v>
      </c>
      <c r="BE6" s="264" t="s">
        <v>49</v>
      </c>
      <c r="BF6" s="264" t="s">
        <v>49</v>
      </c>
      <c r="BG6" s="264" t="s">
        <v>49</v>
      </c>
      <c r="BH6" s="264" t="s">
        <v>49</v>
      </c>
      <c r="BI6" s="264" t="s">
        <v>49</v>
      </c>
      <c r="BJ6" s="264" t="s">
        <v>49</v>
      </c>
      <c r="BK6" s="264" t="s">
        <v>49</v>
      </c>
      <c r="BL6" s="264" t="s">
        <v>49</v>
      </c>
      <c r="BM6" s="264" t="s">
        <v>49</v>
      </c>
      <c r="BN6" s="264" t="s">
        <v>49</v>
      </c>
      <c r="BO6" s="264" t="s">
        <v>49</v>
      </c>
      <c r="BP6" s="264" t="s">
        <v>49</v>
      </c>
      <c r="BQ6" s="264" t="s">
        <v>49</v>
      </c>
      <c r="BR6" s="264" t="s">
        <v>49</v>
      </c>
      <c r="BS6" s="264" t="s">
        <v>49</v>
      </c>
      <c r="BT6" s="264" t="s">
        <v>49</v>
      </c>
      <c r="BU6" s="264" t="s">
        <v>49</v>
      </c>
      <c r="BV6" s="264" t="s">
        <v>49</v>
      </c>
      <c r="BW6" s="264" t="s">
        <v>49</v>
      </c>
      <c r="BX6" s="264" t="s">
        <v>49</v>
      </c>
      <c r="BY6" s="264" t="s">
        <v>49</v>
      </c>
      <c r="BZ6" s="264" t="s">
        <v>49</v>
      </c>
      <c r="CA6" s="264" t="s">
        <v>49</v>
      </c>
      <c r="CB6" s="264" t="s">
        <v>49</v>
      </c>
      <c r="CC6" s="264" t="s">
        <v>49</v>
      </c>
      <c r="CD6" s="264" t="s">
        <v>49</v>
      </c>
      <c r="CE6" s="264" t="s">
        <v>49</v>
      </c>
      <c r="CF6" s="264" t="s">
        <v>49</v>
      </c>
      <c r="CG6" s="264" t="s">
        <v>49</v>
      </c>
      <c r="CH6" s="264" t="s">
        <v>49</v>
      </c>
      <c r="CI6" s="264" t="s">
        <v>49</v>
      </c>
      <c r="CJ6" s="264" t="s">
        <v>49</v>
      </c>
      <c r="CK6" s="264" t="s">
        <v>49</v>
      </c>
      <c r="CL6" s="264" t="s">
        <v>49</v>
      </c>
      <c r="CM6" s="264" t="s">
        <v>49</v>
      </c>
      <c r="CN6" s="264" t="s">
        <v>49</v>
      </c>
      <c r="CO6" s="264" t="s">
        <v>49</v>
      </c>
      <c r="CP6" s="264" t="s">
        <v>49</v>
      </c>
      <c r="CQ6" s="264" t="s">
        <v>49</v>
      </c>
      <c r="CR6" s="264" t="s">
        <v>49</v>
      </c>
      <c r="CS6" s="264" t="s">
        <v>49</v>
      </c>
      <c r="CT6" s="264" t="s">
        <v>49</v>
      </c>
      <c r="CU6" s="264" t="s">
        <v>49</v>
      </c>
      <c r="CV6" s="264" t="s">
        <v>49</v>
      </c>
      <c r="CW6" s="264" t="s">
        <v>49</v>
      </c>
      <c r="CX6" s="264" t="s">
        <v>49</v>
      </c>
      <c r="CY6" s="264" t="s">
        <v>49</v>
      </c>
      <c r="CZ6" s="264" t="s">
        <v>49</v>
      </c>
      <c r="DA6" s="264" t="s">
        <v>49</v>
      </c>
      <c r="DB6" s="264" t="s">
        <v>49</v>
      </c>
      <c r="DC6" s="264" t="s">
        <v>49</v>
      </c>
      <c r="DD6" s="264" t="s">
        <v>49</v>
      </c>
      <c r="DE6" s="264" t="s">
        <v>49</v>
      </c>
      <c r="DF6" s="264" t="s">
        <v>49</v>
      </c>
      <c r="DG6" s="264" t="s">
        <v>49</v>
      </c>
      <c r="DH6" s="264" t="s">
        <v>49</v>
      </c>
      <c r="DI6" s="264" t="s">
        <v>49</v>
      </c>
      <c r="DJ6" s="264" t="s">
        <v>49</v>
      </c>
      <c r="DK6" s="264" t="s">
        <v>49</v>
      </c>
      <c r="DL6" s="264" t="s">
        <v>49</v>
      </c>
      <c r="DM6" s="264" t="s">
        <v>49</v>
      </c>
      <c r="DN6" s="264" t="s">
        <v>49</v>
      </c>
      <c r="DO6" s="264" t="s">
        <v>49</v>
      </c>
      <c r="DP6" s="264" t="s">
        <v>49</v>
      </c>
      <c r="DQ6" s="264" t="s">
        <v>49</v>
      </c>
      <c r="DR6" s="264" t="s">
        <v>49</v>
      </c>
      <c r="DS6" s="264" t="s">
        <v>49</v>
      </c>
      <c r="DT6" s="264" t="s">
        <v>49</v>
      </c>
      <c r="DU6" s="264" t="s">
        <v>49</v>
      </c>
      <c r="DV6" s="264" t="s">
        <v>49</v>
      </c>
      <c r="DW6" s="264" t="s">
        <v>49</v>
      </c>
      <c r="DX6" s="264" t="s">
        <v>49</v>
      </c>
      <c r="DY6" s="264" t="s">
        <v>49</v>
      </c>
      <c r="DZ6" s="264" t="s">
        <v>49</v>
      </c>
      <c r="EA6" s="264" t="s">
        <v>49</v>
      </c>
      <c r="EB6" s="264" t="s">
        <v>49</v>
      </c>
      <c r="EC6" s="264" t="s">
        <v>49</v>
      </c>
      <c r="ED6" s="264" t="s">
        <v>49</v>
      </c>
      <c r="EE6" s="264" t="s">
        <v>49</v>
      </c>
      <c r="EF6" s="264" t="s">
        <v>49</v>
      </c>
      <c r="EG6" s="264" t="s">
        <v>49</v>
      </c>
      <c r="EH6" s="264" t="s">
        <v>49</v>
      </c>
      <c r="EI6" s="264" t="s">
        <v>49</v>
      </c>
      <c r="EJ6" s="264" t="s">
        <v>49</v>
      </c>
      <c r="EK6" s="264" t="s">
        <v>49</v>
      </c>
      <c r="EL6" s="264" t="s">
        <v>49</v>
      </c>
      <c r="EM6" s="264" t="s">
        <v>49</v>
      </c>
      <c r="EN6" s="264" t="s">
        <v>49</v>
      </c>
    </row>
    <row r="7" spans="1:144" s="194" customFormat="1" ht="12" customHeight="1">
      <c r="A7" s="185" t="s">
        <v>52</v>
      </c>
      <c r="B7" s="200" t="s">
        <v>53</v>
      </c>
      <c r="C7" s="186" t="s">
        <v>28</v>
      </c>
      <c r="D7" s="268">
        <f>SUM(D8:D24)</f>
        <v>324986</v>
      </c>
      <c r="E7" s="268">
        <f>SUM(E8:E24)</f>
        <v>246700</v>
      </c>
      <c r="F7" s="268">
        <f>SUM(F8:F24)</f>
        <v>240478</v>
      </c>
      <c r="G7" s="268">
        <f>SUM(G8:G24)</f>
        <v>0</v>
      </c>
      <c r="H7" s="268">
        <f>SUM(H8:H24)</f>
        <v>238373</v>
      </c>
      <c r="I7" s="268">
        <f>SUM(I8:I24)</f>
        <v>1801</v>
      </c>
      <c r="J7" s="268">
        <f>SUM(J8:J24)</f>
        <v>0</v>
      </c>
      <c r="K7" s="268">
        <f>SUM(K8:K24)</f>
        <v>0</v>
      </c>
      <c r="L7" s="268">
        <f>SUM(L8:L24)</f>
        <v>304</v>
      </c>
      <c r="M7" s="268">
        <f>SUM(M8:M24)</f>
        <v>6222</v>
      </c>
      <c r="N7" s="268">
        <f>SUM(N8:N24)</f>
        <v>0</v>
      </c>
      <c r="O7" s="268">
        <f>SUM(O8:O24)</f>
        <v>5975</v>
      </c>
      <c r="P7" s="268">
        <f>SUM(P8:P24)</f>
        <v>26</v>
      </c>
      <c r="Q7" s="268">
        <f>SUM(Q8:Q24)</f>
        <v>0</v>
      </c>
      <c r="R7" s="268">
        <f>SUM(R8:R24)</f>
        <v>0</v>
      </c>
      <c r="S7" s="268">
        <f>SUM(S8:S24)</f>
        <v>221</v>
      </c>
      <c r="T7" s="268">
        <f>SUM(T8:T24)</f>
        <v>11427</v>
      </c>
      <c r="U7" s="268">
        <f>SUM(U8:U24)</f>
        <v>10031</v>
      </c>
      <c r="V7" s="268">
        <f>SUM(V8:V24)</f>
        <v>0</v>
      </c>
      <c r="W7" s="268">
        <f>SUM(W8:W24)</f>
        <v>0</v>
      </c>
      <c r="X7" s="268">
        <f>SUM(X8:X24)</f>
        <v>8876</v>
      </c>
      <c r="Y7" s="268">
        <f>SUM(Y8:Y24)</f>
        <v>0</v>
      </c>
      <c r="Z7" s="268">
        <f>SUM(Z8:Z24)</f>
        <v>0</v>
      </c>
      <c r="AA7" s="268">
        <f>SUM(AA8:AA24)</f>
        <v>1155</v>
      </c>
      <c r="AB7" s="268">
        <f>SUM(AB8:AB24)</f>
        <v>1396</v>
      </c>
      <c r="AC7" s="268">
        <f>SUM(AC8:AC24)</f>
        <v>0</v>
      </c>
      <c r="AD7" s="268">
        <f>SUM(AD8:AD24)</f>
        <v>0</v>
      </c>
      <c r="AE7" s="268">
        <f>SUM(AE8:AE24)</f>
        <v>519</v>
      </c>
      <c r="AF7" s="268">
        <f>SUM(AF8:AF24)</f>
        <v>0</v>
      </c>
      <c r="AG7" s="268">
        <f>SUM(AG8:AG24)</f>
        <v>0</v>
      </c>
      <c r="AH7" s="268">
        <f>SUM(AH8:AH24)</f>
        <v>877</v>
      </c>
      <c r="AI7" s="268">
        <f>SUM(AI8:AI24)</f>
        <v>0</v>
      </c>
      <c r="AJ7" s="268">
        <f>SUM(AJ8:AJ24)</f>
        <v>0</v>
      </c>
      <c r="AK7" s="268">
        <f>SUM(AK8:AK24)</f>
        <v>0</v>
      </c>
      <c r="AL7" s="268">
        <f>SUM(AL8:AL24)</f>
        <v>0</v>
      </c>
      <c r="AM7" s="268">
        <f>SUM(AM8:AM24)</f>
        <v>0</v>
      </c>
      <c r="AN7" s="268">
        <f>SUM(AN8:AN24)</f>
        <v>0</v>
      </c>
      <c r="AO7" s="268">
        <f>SUM(AO8:AO24)</f>
        <v>0</v>
      </c>
      <c r="AP7" s="268">
        <f>SUM(AP8:AP24)</f>
        <v>0</v>
      </c>
      <c r="AQ7" s="268">
        <f>SUM(AQ8:AQ24)</f>
        <v>0</v>
      </c>
      <c r="AR7" s="268">
        <f>SUM(AR8:AR24)</f>
        <v>0</v>
      </c>
      <c r="AS7" s="268">
        <f>SUM(AS8:AS24)</f>
        <v>0</v>
      </c>
      <c r="AT7" s="268">
        <f>SUM(AT8:AT24)</f>
        <v>0</v>
      </c>
      <c r="AU7" s="268">
        <f>SUM(AU8:AU24)</f>
        <v>0</v>
      </c>
      <c r="AV7" s="268">
        <f>SUM(AV8:AV24)</f>
        <v>0</v>
      </c>
      <c r="AW7" s="268">
        <f>SUM(AW8:AW24)</f>
        <v>0</v>
      </c>
      <c r="AX7" s="268">
        <f>SUM(AX8:AX24)</f>
        <v>0</v>
      </c>
      <c r="AY7" s="268">
        <f>SUM(AY8:AY24)</f>
        <v>0</v>
      </c>
      <c r="AZ7" s="268">
        <f>SUM(AZ8:AZ24)</f>
        <v>0</v>
      </c>
      <c r="BA7" s="268">
        <f>SUM(BA8:BA24)</f>
        <v>0</v>
      </c>
      <c r="BB7" s="268">
        <f>SUM(BB8:BB24)</f>
        <v>0</v>
      </c>
      <c r="BC7" s="268">
        <f>SUM(BC8:BC24)</f>
        <v>0</v>
      </c>
      <c r="BD7" s="268">
        <f>SUM(BD8:BD24)</f>
        <v>0</v>
      </c>
      <c r="BE7" s="268">
        <f>SUM(BE8:BE24)</f>
        <v>0</v>
      </c>
      <c r="BF7" s="268">
        <f>SUM(BF8:BF24)</f>
        <v>0</v>
      </c>
      <c r="BG7" s="268">
        <f>SUM(BG8:BG24)</f>
        <v>0</v>
      </c>
      <c r="BH7" s="268">
        <f>SUM(BH8:BH24)</f>
        <v>0</v>
      </c>
      <c r="BI7" s="268">
        <f>SUM(BI8:BI24)</f>
        <v>0</v>
      </c>
      <c r="BJ7" s="268">
        <f>SUM(BJ8:BJ24)</f>
        <v>0</v>
      </c>
      <c r="BK7" s="268">
        <f>SUM(BK8:BK24)</f>
        <v>0</v>
      </c>
      <c r="BL7" s="268">
        <f>SUM(BL8:BL24)</f>
        <v>0</v>
      </c>
      <c r="BM7" s="268">
        <f>SUM(BM8:BM24)</f>
        <v>0</v>
      </c>
      <c r="BN7" s="268">
        <f>SUM(BN8:BN24)</f>
        <v>0</v>
      </c>
      <c r="BO7" s="268">
        <f>SUM(BO8:BO24)</f>
        <v>0</v>
      </c>
      <c r="BP7" s="268">
        <f>SUM(BP8:BP24)</f>
        <v>0</v>
      </c>
      <c r="BQ7" s="268">
        <f>SUM(BQ8:BQ24)</f>
        <v>0</v>
      </c>
      <c r="BR7" s="268">
        <f>SUM(BR8:BR24)</f>
        <v>0</v>
      </c>
      <c r="BS7" s="268">
        <f>SUM(BS8:BS24)</f>
        <v>0</v>
      </c>
      <c r="BT7" s="268">
        <f>SUM(BT8:BT24)</f>
        <v>0</v>
      </c>
      <c r="BU7" s="268">
        <f>SUM(BU8:BU24)</f>
        <v>0</v>
      </c>
      <c r="BV7" s="268">
        <f>SUM(BV8:BV24)</f>
        <v>0</v>
      </c>
      <c r="BW7" s="268">
        <f>SUM(BW8:BW24)</f>
        <v>0</v>
      </c>
      <c r="BX7" s="268">
        <f>SUM(BX8:BX24)</f>
        <v>0</v>
      </c>
      <c r="BY7" s="268">
        <f>SUM(BY8:BY24)</f>
        <v>0</v>
      </c>
      <c r="BZ7" s="268">
        <f>SUM(BZ8:BZ24)</f>
        <v>0</v>
      </c>
      <c r="CA7" s="268">
        <f>SUM(CA8:CA24)</f>
        <v>0</v>
      </c>
      <c r="CB7" s="268">
        <f>SUM(CB8:CB24)</f>
        <v>2324</v>
      </c>
      <c r="CC7" s="268">
        <f>SUM(CC8:CC24)</f>
        <v>2324</v>
      </c>
      <c r="CD7" s="268">
        <f>SUM(CD8:CD24)</f>
        <v>0</v>
      </c>
      <c r="CE7" s="268">
        <f>SUM(CE8:CE24)</f>
        <v>0</v>
      </c>
      <c r="CF7" s="268">
        <f>SUM(CF8:CF24)</f>
        <v>1727</v>
      </c>
      <c r="CG7" s="268">
        <f>SUM(CG8:CG24)</f>
        <v>597</v>
      </c>
      <c r="CH7" s="268">
        <f>SUM(CH8:CH24)</f>
        <v>0</v>
      </c>
      <c r="CI7" s="268">
        <f>SUM(CI8:CI24)</f>
        <v>0</v>
      </c>
      <c r="CJ7" s="268">
        <f>SUM(CJ8:CJ24)</f>
        <v>0</v>
      </c>
      <c r="CK7" s="268">
        <f>SUM(CK8:CK24)</f>
        <v>0</v>
      </c>
      <c r="CL7" s="268">
        <f>SUM(CL8:CL24)</f>
        <v>0</v>
      </c>
      <c r="CM7" s="268">
        <f>SUM(CM8:CM24)</f>
        <v>0</v>
      </c>
      <c r="CN7" s="268">
        <f>SUM(CN8:CN24)</f>
        <v>0</v>
      </c>
      <c r="CO7" s="268">
        <f>SUM(CO8:CO24)</f>
        <v>0</v>
      </c>
      <c r="CP7" s="268">
        <f>SUM(CP8:CP24)</f>
        <v>0</v>
      </c>
      <c r="CQ7" s="268">
        <f>SUM(CQ8:CQ24)</f>
        <v>41777</v>
      </c>
      <c r="CR7" s="268">
        <f>SUM(CR8:CR24)</f>
        <v>40530</v>
      </c>
      <c r="CS7" s="268">
        <f>SUM(CS8:CS24)</f>
        <v>0</v>
      </c>
      <c r="CT7" s="268">
        <f>SUM(CT8:CT24)</f>
        <v>0</v>
      </c>
      <c r="CU7" s="268">
        <f>SUM(CU8:CU24)</f>
        <v>3807</v>
      </c>
      <c r="CV7" s="268">
        <f>SUM(CV8:CV24)</f>
        <v>36232</v>
      </c>
      <c r="CW7" s="268">
        <f>SUM(CW8:CW24)</f>
        <v>9</v>
      </c>
      <c r="CX7" s="268">
        <f>SUM(CX8:CX24)</f>
        <v>482</v>
      </c>
      <c r="CY7" s="268">
        <f>SUM(CY8:CY24)</f>
        <v>1247</v>
      </c>
      <c r="CZ7" s="268">
        <f>SUM(CZ8:CZ24)</f>
        <v>0</v>
      </c>
      <c r="DA7" s="268">
        <f>SUM(DA8:DA24)</f>
        <v>0</v>
      </c>
      <c r="DB7" s="268">
        <f>SUM(DB8:DB24)</f>
        <v>1088</v>
      </c>
      <c r="DC7" s="268">
        <f>SUM(DC8:DC24)</f>
        <v>138</v>
      </c>
      <c r="DD7" s="268">
        <f>SUM(DD8:DD24)</f>
        <v>0</v>
      </c>
      <c r="DE7" s="268">
        <f>SUM(DE8:DE24)</f>
        <v>21</v>
      </c>
      <c r="DF7" s="268">
        <f>SUM(DF8:DF24)</f>
        <v>13</v>
      </c>
      <c r="DG7" s="268">
        <f>SUM(DG8:DG24)</f>
        <v>13</v>
      </c>
      <c r="DH7" s="268">
        <f>SUM(DH8:DH24)</f>
        <v>0</v>
      </c>
      <c r="DI7" s="268">
        <f>SUM(DI8:DI24)</f>
        <v>0</v>
      </c>
      <c r="DJ7" s="268">
        <f>SUM(DJ8:DJ24)</f>
        <v>13</v>
      </c>
      <c r="DK7" s="268">
        <f>SUM(DK8:DK24)</f>
        <v>0</v>
      </c>
      <c r="DL7" s="268">
        <f>SUM(DL8:DL24)</f>
        <v>0</v>
      </c>
      <c r="DM7" s="268">
        <f>SUM(DM8:DM24)</f>
        <v>0</v>
      </c>
      <c r="DN7" s="268">
        <f>SUM(DN8:DN24)</f>
        <v>0</v>
      </c>
      <c r="DO7" s="268">
        <f>SUM(DO8:DO24)</f>
        <v>0</v>
      </c>
      <c r="DP7" s="268">
        <f>SUM(DP8:DP24)</f>
        <v>0</v>
      </c>
      <c r="DQ7" s="268">
        <f>SUM(DQ8:DQ24)</f>
        <v>0</v>
      </c>
      <c r="DR7" s="268">
        <f>SUM(DR8:DR24)</f>
        <v>0</v>
      </c>
      <c r="DS7" s="268">
        <f>SUM(DS8:DS24)</f>
        <v>0</v>
      </c>
      <c r="DT7" s="268">
        <f>SUM(DT8:DT24)</f>
        <v>0</v>
      </c>
      <c r="DU7" s="268">
        <f>SUM(DU8:DU24)</f>
        <v>13724</v>
      </c>
      <c r="DV7" s="268">
        <f>SUM(DV8:DV24)</f>
        <v>13617</v>
      </c>
      <c r="DW7" s="268">
        <f>SUM(DW8:DW24)</f>
        <v>0</v>
      </c>
      <c r="DX7" s="268">
        <f>SUM(DX8:DX24)</f>
        <v>107</v>
      </c>
      <c r="DY7" s="268">
        <f>SUM(DY8:DY24)</f>
        <v>0</v>
      </c>
      <c r="DZ7" s="268">
        <f>SUM(DZ8:DZ24)</f>
        <v>9021</v>
      </c>
      <c r="EA7" s="268">
        <f>SUM(EA8:EA24)</f>
        <v>6194</v>
      </c>
      <c r="EB7" s="268">
        <f>SUM(EB8:EB24)</f>
        <v>0</v>
      </c>
      <c r="EC7" s="268">
        <f>SUM(EC8:EC24)</f>
        <v>0</v>
      </c>
      <c r="ED7" s="268">
        <f>SUM(ED8:ED24)</f>
        <v>5206</v>
      </c>
      <c r="EE7" s="268">
        <f>SUM(EE8:EE24)</f>
        <v>0</v>
      </c>
      <c r="EF7" s="268">
        <f>SUM(EF8:EF24)</f>
        <v>3</v>
      </c>
      <c r="EG7" s="268">
        <f>SUM(EG8:EG24)</f>
        <v>985</v>
      </c>
      <c r="EH7" s="268">
        <f>SUM(EH8:EH24)</f>
        <v>2827</v>
      </c>
      <c r="EI7" s="268">
        <f>SUM(EI8:EI24)</f>
        <v>0</v>
      </c>
      <c r="EJ7" s="268">
        <f>SUM(EJ8:EJ24)</f>
        <v>0</v>
      </c>
      <c r="EK7" s="268">
        <f>SUM(EK8:EK24)</f>
        <v>2722</v>
      </c>
      <c r="EL7" s="268">
        <f>SUM(EL8:EL24)</f>
        <v>0</v>
      </c>
      <c r="EM7" s="268">
        <f>SUM(EM8:EM24)</f>
        <v>105</v>
      </c>
      <c r="EN7" s="268">
        <f>SUM(EN8:EN24)</f>
        <v>0</v>
      </c>
    </row>
    <row r="8" spans="1:144" s="190" customFormat="1" ht="12" customHeight="1">
      <c r="A8" s="188" t="s">
        <v>52</v>
      </c>
      <c r="B8" s="202" t="s">
        <v>54</v>
      </c>
      <c r="C8" s="188" t="s">
        <v>55</v>
      </c>
      <c r="D8" s="237">
        <f>SUM(E8,T8,AI8,AX8,BM8,CB8,CQ8,DF8,DU8,DZ8)</f>
        <v>148293</v>
      </c>
      <c r="E8" s="237">
        <f>SUM(F8,M8)</f>
        <v>107887</v>
      </c>
      <c r="F8" s="237">
        <f>SUM(G8:L8)</f>
        <v>106479</v>
      </c>
      <c r="G8" s="237">
        <v>0</v>
      </c>
      <c r="H8" s="237">
        <v>106479</v>
      </c>
      <c r="I8" s="237">
        <v>0</v>
      </c>
      <c r="J8" s="237">
        <v>0</v>
      </c>
      <c r="K8" s="237">
        <v>0</v>
      </c>
      <c r="L8" s="237">
        <v>0</v>
      </c>
      <c r="M8" s="237">
        <f>SUM(N8:S8)</f>
        <v>1408</v>
      </c>
      <c r="N8" s="237">
        <v>0</v>
      </c>
      <c r="O8" s="237">
        <v>1408</v>
      </c>
      <c r="P8" s="237">
        <v>0</v>
      </c>
      <c r="Q8" s="237">
        <v>0</v>
      </c>
      <c r="R8" s="237">
        <v>0</v>
      </c>
      <c r="S8" s="237">
        <v>0</v>
      </c>
      <c r="T8" s="237">
        <f>SUM(U8,AB8)</f>
        <v>7717</v>
      </c>
      <c r="U8" s="237">
        <f>SUM(V8:AA8)</f>
        <v>7295</v>
      </c>
      <c r="V8" s="237">
        <v>0</v>
      </c>
      <c r="W8" s="237">
        <v>0</v>
      </c>
      <c r="X8" s="237">
        <v>6743</v>
      </c>
      <c r="Y8" s="237">
        <v>0</v>
      </c>
      <c r="Z8" s="237">
        <v>0</v>
      </c>
      <c r="AA8" s="237">
        <v>552</v>
      </c>
      <c r="AB8" s="237">
        <f>SUM(AC8:AH8)</f>
        <v>422</v>
      </c>
      <c r="AC8" s="237">
        <v>0</v>
      </c>
      <c r="AD8" s="237">
        <v>0</v>
      </c>
      <c r="AE8" s="237">
        <v>422</v>
      </c>
      <c r="AF8" s="237">
        <v>0</v>
      </c>
      <c r="AG8" s="237">
        <v>0</v>
      </c>
      <c r="AH8" s="237">
        <v>0</v>
      </c>
      <c r="AI8" s="237">
        <f>SUM(AJ8,AQ8)</f>
        <v>0</v>
      </c>
      <c r="AJ8" s="237">
        <f>SUM(AK8:AP8)</f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f>SUM(AR8:AW8)</f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7">
        <f>SUM(AY8,BF8)</f>
        <v>0</v>
      </c>
      <c r="AY8" s="237">
        <f>SUM(AZ8:BE8)</f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f>SUM(BG8:BL8)</f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v>0</v>
      </c>
      <c r="BM8" s="237">
        <f>SUM(BN8,BU8)</f>
        <v>0</v>
      </c>
      <c r="BN8" s="237">
        <f>SUM(BO8:BT8)</f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v>0</v>
      </c>
      <c r="BU8" s="237">
        <f>SUM(BV8:CA8)</f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SUM(CC8,CJ8)</f>
        <v>0</v>
      </c>
      <c r="CC8" s="237">
        <f>SUM(CD8:CI8)</f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SUM(CK8:CP8)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f>SUM(CR8,CY8)</f>
        <v>32592</v>
      </c>
      <c r="CR8" s="237">
        <f>SUM(CS8:CX8)</f>
        <v>31878</v>
      </c>
      <c r="CS8" s="237">
        <v>0</v>
      </c>
      <c r="CT8" s="237">
        <v>0</v>
      </c>
      <c r="CU8" s="237">
        <v>3032</v>
      </c>
      <c r="CV8" s="237">
        <v>28594</v>
      </c>
      <c r="CW8" s="237">
        <v>0</v>
      </c>
      <c r="CX8" s="237">
        <v>252</v>
      </c>
      <c r="CY8" s="237">
        <f>SUM(CZ8:DE8)</f>
        <v>714</v>
      </c>
      <c r="CZ8" s="237">
        <v>0</v>
      </c>
      <c r="DA8" s="237">
        <v>0</v>
      </c>
      <c r="DB8" s="237">
        <v>714</v>
      </c>
      <c r="DC8" s="237">
        <v>0</v>
      </c>
      <c r="DD8" s="237">
        <v>0</v>
      </c>
      <c r="DE8" s="237">
        <v>0</v>
      </c>
      <c r="DF8" s="237">
        <f>SUM(DG8,DN8)</f>
        <v>0</v>
      </c>
      <c r="DG8" s="237">
        <f>SUM(DH8:DM8)</f>
        <v>0</v>
      </c>
      <c r="DH8" s="237">
        <v>0</v>
      </c>
      <c r="DI8" s="237">
        <v>0</v>
      </c>
      <c r="DJ8" s="237">
        <v>0</v>
      </c>
      <c r="DK8" s="237">
        <v>0</v>
      </c>
      <c r="DL8" s="237">
        <v>0</v>
      </c>
      <c r="DM8" s="237">
        <v>0</v>
      </c>
      <c r="DN8" s="237">
        <f>SUM(DO8:DT8)</f>
        <v>0</v>
      </c>
      <c r="DO8" s="237">
        <v>0</v>
      </c>
      <c r="DP8" s="237">
        <v>0</v>
      </c>
      <c r="DQ8" s="237">
        <v>0</v>
      </c>
      <c r="DR8" s="237">
        <v>0</v>
      </c>
      <c r="DS8" s="237">
        <v>0</v>
      </c>
      <c r="DT8" s="237">
        <v>0</v>
      </c>
      <c r="DU8" s="237">
        <f>SUM(DV8:DY8)</f>
        <v>76</v>
      </c>
      <c r="DV8" s="237">
        <v>76</v>
      </c>
      <c r="DW8" s="237">
        <v>0</v>
      </c>
      <c r="DX8" s="237">
        <v>0</v>
      </c>
      <c r="DY8" s="237">
        <v>0</v>
      </c>
      <c r="DZ8" s="237">
        <f>SUM(EA8,EH8)</f>
        <v>21</v>
      </c>
      <c r="EA8" s="237">
        <f>SUM(EB8:EG8)</f>
        <v>21</v>
      </c>
      <c r="EB8" s="237">
        <v>0</v>
      </c>
      <c r="EC8" s="237">
        <v>0</v>
      </c>
      <c r="ED8" s="237">
        <v>21</v>
      </c>
      <c r="EE8" s="237">
        <v>0</v>
      </c>
      <c r="EF8" s="237">
        <v>0</v>
      </c>
      <c r="EG8" s="237">
        <v>0</v>
      </c>
      <c r="EH8" s="237">
        <f>SUM(EI8:EN8)</f>
        <v>0</v>
      </c>
      <c r="EI8" s="237">
        <v>0</v>
      </c>
      <c r="EJ8" s="237">
        <v>0</v>
      </c>
      <c r="EK8" s="237">
        <v>0</v>
      </c>
      <c r="EL8" s="237">
        <v>0</v>
      </c>
      <c r="EM8" s="237">
        <v>0</v>
      </c>
      <c r="EN8" s="237">
        <v>0</v>
      </c>
    </row>
    <row r="9" spans="1:144" s="190" customFormat="1" ht="12" customHeight="1">
      <c r="A9" s="188" t="s">
        <v>52</v>
      </c>
      <c r="B9" s="189" t="s">
        <v>56</v>
      </c>
      <c r="C9" s="188" t="s">
        <v>57</v>
      </c>
      <c r="D9" s="237">
        <f>SUM(E9,T9,AI9,AX9,BM9,CB9,CQ9,DF9,DU9,DZ9)</f>
        <v>36051</v>
      </c>
      <c r="E9" s="237">
        <f>SUM(F9,M9)</f>
        <v>29160</v>
      </c>
      <c r="F9" s="237">
        <f>SUM(G9:L9)</f>
        <v>28323</v>
      </c>
      <c r="G9" s="237">
        <v>0</v>
      </c>
      <c r="H9" s="237">
        <v>28323</v>
      </c>
      <c r="I9" s="237">
        <v>0</v>
      </c>
      <c r="J9" s="237">
        <v>0</v>
      </c>
      <c r="K9" s="237">
        <v>0</v>
      </c>
      <c r="L9" s="237">
        <v>0</v>
      </c>
      <c r="M9" s="237">
        <f>SUM(N9:S9)</f>
        <v>837</v>
      </c>
      <c r="N9" s="237">
        <v>0</v>
      </c>
      <c r="O9" s="237">
        <v>837</v>
      </c>
      <c r="P9" s="237">
        <v>0</v>
      </c>
      <c r="Q9" s="237">
        <v>0</v>
      </c>
      <c r="R9" s="237">
        <v>0</v>
      </c>
      <c r="S9" s="237">
        <v>0</v>
      </c>
      <c r="T9" s="237">
        <f>SUM(U9,AB9)</f>
        <v>2232</v>
      </c>
      <c r="U9" s="237">
        <f>SUM(V9:AA9)</f>
        <v>1497</v>
      </c>
      <c r="V9" s="237">
        <v>0</v>
      </c>
      <c r="W9" s="237">
        <v>0</v>
      </c>
      <c r="X9" s="237">
        <v>1297</v>
      </c>
      <c r="Y9" s="237">
        <v>0</v>
      </c>
      <c r="Z9" s="237">
        <v>0</v>
      </c>
      <c r="AA9" s="237">
        <v>200</v>
      </c>
      <c r="AB9" s="237">
        <f>SUM(AC9:AH9)</f>
        <v>735</v>
      </c>
      <c r="AC9" s="237">
        <v>0</v>
      </c>
      <c r="AD9" s="237">
        <v>0</v>
      </c>
      <c r="AE9" s="237">
        <v>97</v>
      </c>
      <c r="AF9" s="237">
        <v>0</v>
      </c>
      <c r="AG9" s="237">
        <v>0</v>
      </c>
      <c r="AH9" s="237">
        <v>638</v>
      </c>
      <c r="AI9" s="237">
        <f>SUM(AJ9,AQ9)</f>
        <v>0</v>
      </c>
      <c r="AJ9" s="237">
        <f>SUM(AK9:AP9)</f>
        <v>0</v>
      </c>
      <c r="AK9" s="237">
        <v>0</v>
      </c>
      <c r="AL9" s="237">
        <v>0</v>
      </c>
      <c r="AM9" s="237">
        <v>0</v>
      </c>
      <c r="AN9" s="237">
        <v>0</v>
      </c>
      <c r="AO9" s="237">
        <v>0</v>
      </c>
      <c r="AP9" s="237">
        <v>0</v>
      </c>
      <c r="AQ9" s="237">
        <f>SUM(AR9:AW9)</f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7">
        <f>SUM(AY9,BF9)</f>
        <v>0</v>
      </c>
      <c r="AY9" s="237">
        <f>SUM(AZ9:BE9)</f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f>SUM(BG9:BL9)</f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v>0</v>
      </c>
      <c r="BM9" s="237">
        <f>SUM(BN9,BU9)</f>
        <v>0</v>
      </c>
      <c r="BN9" s="237">
        <f>SUM(BO9:BT9)</f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v>0</v>
      </c>
      <c r="BU9" s="237">
        <f>SUM(BV9:CA9)</f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SUM(CC9,CJ9)</f>
        <v>0</v>
      </c>
      <c r="CC9" s="237">
        <f>SUM(CD9:CI9)</f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SUM(CK9:CP9)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f>SUM(CR9,CY9)</f>
        <v>1563</v>
      </c>
      <c r="CR9" s="237">
        <f>SUM(CS9:CX9)</f>
        <v>1563</v>
      </c>
      <c r="CS9" s="237">
        <v>0</v>
      </c>
      <c r="CT9" s="237">
        <v>0</v>
      </c>
      <c r="CU9" s="237">
        <v>0</v>
      </c>
      <c r="CV9" s="237">
        <v>1563</v>
      </c>
      <c r="CW9" s="237">
        <v>0</v>
      </c>
      <c r="CX9" s="237">
        <v>0</v>
      </c>
      <c r="CY9" s="237">
        <f>SUM(CZ9:DE9)</f>
        <v>0</v>
      </c>
      <c r="CZ9" s="237">
        <v>0</v>
      </c>
      <c r="DA9" s="237">
        <v>0</v>
      </c>
      <c r="DB9" s="237">
        <v>0</v>
      </c>
      <c r="DC9" s="237">
        <v>0</v>
      </c>
      <c r="DD9" s="237">
        <v>0</v>
      </c>
      <c r="DE9" s="237">
        <v>0</v>
      </c>
      <c r="DF9" s="237">
        <f>SUM(DG9,DN9)</f>
        <v>0</v>
      </c>
      <c r="DG9" s="237">
        <f>SUM(DH9:DM9)</f>
        <v>0</v>
      </c>
      <c r="DH9" s="237">
        <v>0</v>
      </c>
      <c r="DI9" s="237">
        <v>0</v>
      </c>
      <c r="DJ9" s="237">
        <v>0</v>
      </c>
      <c r="DK9" s="237">
        <v>0</v>
      </c>
      <c r="DL9" s="237">
        <v>0</v>
      </c>
      <c r="DM9" s="237">
        <v>0</v>
      </c>
      <c r="DN9" s="237">
        <f>SUM(DO9:DT9)</f>
        <v>0</v>
      </c>
      <c r="DO9" s="237">
        <v>0</v>
      </c>
      <c r="DP9" s="237">
        <v>0</v>
      </c>
      <c r="DQ9" s="237">
        <v>0</v>
      </c>
      <c r="DR9" s="237">
        <v>0</v>
      </c>
      <c r="DS9" s="237">
        <v>0</v>
      </c>
      <c r="DT9" s="237">
        <v>0</v>
      </c>
      <c r="DU9" s="237">
        <f>SUM(DV9:DY9)</f>
        <v>3096</v>
      </c>
      <c r="DV9" s="237">
        <v>3096</v>
      </c>
      <c r="DW9" s="237">
        <v>0</v>
      </c>
      <c r="DX9" s="237"/>
      <c r="DY9" s="237">
        <v>0</v>
      </c>
      <c r="DZ9" s="237">
        <f>SUM(EA9,EH9)</f>
        <v>0</v>
      </c>
      <c r="EA9" s="237">
        <f>SUM(EB9:EG9)</f>
        <v>0</v>
      </c>
      <c r="EB9" s="237">
        <v>0</v>
      </c>
      <c r="EC9" s="237">
        <v>0</v>
      </c>
      <c r="ED9" s="237">
        <v>0</v>
      </c>
      <c r="EE9" s="237">
        <v>0</v>
      </c>
      <c r="EF9" s="237">
        <v>0</v>
      </c>
      <c r="EG9" s="237">
        <v>0</v>
      </c>
      <c r="EH9" s="237">
        <f>SUM(EI9:EN9)</f>
        <v>0</v>
      </c>
      <c r="EI9" s="237">
        <v>0</v>
      </c>
      <c r="EJ9" s="237">
        <v>0</v>
      </c>
      <c r="EK9" s="237">
        <v>0</v>
      </c>
      <c r="EL9" s="237">
        <v>0</v>
      </c>
      <c r="EM9" s="237">
        <v>0</v>
      </c>
      <c r="EN9" s="237">
        <v>0</v>
      </c>
    </row>
    <row r="10" spans="1:144" s="190" customFormat="1" ht="12" customHeight="1">
      <c r="A10" s="188" t="s">
        <v>52</v>
      </c>
      <c r="B10" s="189" t="s">
        <v>172</v>
      </c>
      <c r="C10" s="188" t="s">
        <v>173</v>
      </c>
      <c r="D10" s="237">
        <f>SUM(E10,T10,AI10,AX10,BM10,CB10,CQ10,DF10,DU10,DZ10)</f>
        <v>20222</v>
      </c>
      <c r="E10" s="237">
        <f>SUM(F10,M10)</f>
        <v>16495</v>
      </c>
      <c r="F10" s="237">
        <f>SUM(G10:L10)</f>
        <v>15395</v>
      </c>
      <c r="G10" s="237">
        <v>0</v>
      </c>
      <c r="H10" s="237">
        <v>15395</v>
      </c>
      <c r="I10" s="237">
        <v>0</v>
      </c>
      <c r="J10" s="237">
        <v>0</v>
      </c>
      <c r="K10" s="237">
        <v>0</v>
      </c>
      <c r="L10" s="237">
        <v>0</v>
      </c>
      <c r="M10" s="237">
        <f>SUM(N10:S10)</f>
        <v>1100</v>
      </c>
      <c r="N10" s="237">
        <v>0</v>
      </c>
      <c r="O10" s="237">
        <v>1100</v>
      </c>
      <c r="P10" s="237">
        <v>0</v>
      </c>
      <c r="Q10" s="237">
        <v>0</v>
      </c>
      <c r="R10" s="237">
        <v>0</v>
      </c>
      <c r="S10" s="237">
        <v>0</v>
      </c>
      <c r="T10" s="237">
        <f>SUM(U10,AB10)</f>
        <v>0</v>
      </c>
      <c r="U10" s="237">
        <f>SUM(V10:AA10)</f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v>0</v>
      </c>
      <c r="AA10" s="237">
        <v>0</v>
      </c>
      <c r="AB10" s="237">
        <f>SUM(AC10:AH10)</f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f>SUM(AJ10,AQ10)</f>
        <v>0</v>
      </c>
      <c r="AJ10" s="237">
        <f>SUM(AK10:AP10)</f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f>SUM(AR10:AW10)</f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7">
        <f>SUM(AY10,BF10)</f>
        <v>0</v>
      </c>
      <c r="AY10" s="237">
        <f>SUM(AZ10:BE10)</f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f>SUM(BG10:BL10)</f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v>0</v>
      </c>
      <c r="BM10" s="237">
        <f>SUM(BN10,BU10)</f>
        <v>0</v>
      </c>
      <c r="BN10" s="237">
        <f>SUM(BO10:BT10)</f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v>0</v>
      </c>
      <c r="BU10" s="237">
        <f>SUM(BV10:CA10)</f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SUM(CC10,CJ10)</f>
        <v>0</v>
      </c>
      <c r="CC10" s="237">
        <f>SUM(CD10:CI10)</f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SUM(CK10:CP10)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f>SUM(CR10,CY10)</f>
        <v>2437</v>
      </c>
      <c r="CR10" s="237">
        <f>SUM(CS10:CX10)</f>
        <v>2049</v>
      </c>
      <c r="CS10" s="237">
        <v>0</v>
      </c>
      <c r="CT10" s="237">
        <v>0</v>
      </c>
      <c r="CU10" s="237">
        <v>775</v>
      </c>
      <c r="CV10" s="237">
        <v>1205</v>
      </c>
      <c r="CW10" s="237">
        <v>0</v>
      </c>
      <c r="CX10" s="237">
        <v>69</v>
      </c>
      <c r="CY10" s="237">
        <f>SUM(CZ10:DE10)</f>
        <v>388</v>
      </c>
      <c r="CZ10" s="237">
        <v>0</v>
      </c>
      <c r="DA10" s="237">
        <v>0</v>
      </c>
      <c r="DB10" s="237">
        <v>374</v>
      </c>
      <c r="DC10" s="237">
        <v>14</v>
      </c>
      <c r="DD10" s="237">
        <v>0</v>
      </c>
      <c r="DE10" s="237">
        <v>0</v>
      </c>
      <c r="DF10" s="237">
        <f>SUM(DG10,DN10)</f>
        <v>0</v>
      </c>
      <c r="DG10" s="237">
        <f>SUM(DH10:DM10)</f>
        <v>0</v>
      </c>
      <c r="DH10" s="237">
        <v>0</v>
      </c>
      <c r="DI10" s="237">
        <v>0</v>
      </c>
      <c r="DJ10" s="237">
        <v>0</v>
      </c>
      <c r="DK10" s="237">
        <v>0</v>
      </c>
      <c r="DL10" s="237">
        <v>0</v>
      </c>
      <c r="DM10" s="237">
        <v>0</v>
      </c>
      <c r="DN10" s="237">
        <f>SUM(DO10:DT10)</f>
        <v>0</v>
      </c>
      <c r="DO10" s="237">
        <v>0</v>
      </c>
      <c r="DP10" s="237">
        <v>0</v>
      </c>
      <c r="DQ10" s="237">
        <v>0</v>
      </c>
      <c r="DR10" s="237">
        <v>0</v>
      </c>
      <c r="DS10" s="237">
        <v>0</v>
      </c>
      <c r="DT10" s="237">
        <v>0</v>
      </c>
      <c r="DU10" s="237">
        <f>SUM(DV10:DY10)</f>
        <v>1182</v>
      </c>
      <c r="DV10" s="237">
        <v>1182</v>
      </c>
      <c r="DW10" s="237">
        <v>0</v>
      </c>
      <c r="DX10" s="237">
        <v>0</v>
      </c>
      <c r="DY10" s="237">
        <v>0</v>
      </c>
      <c r="DZ10" s="237">
        <f>SUM(EA10,EH10)</f>
        <v>108</v>
      </c>
      <c r="EA10" s="237">
        <f>SUM(EB10:EG10)</f>
        <v>3</v>
      </c>
      <c r="EB10" s="237">
        <v>0</v>
      </c>
      <c r="EC10" s="237">
        <v>0</v>
      </c>
      <c r="ED10" s="237">
        <v>0</v>
      </c>
      <c r="EE10" s="237">
        <v>0</v>
      </c>
      <c r="EF10" s="237">
        <v>3</v>
      </c>
      <c r="EG10" s="237">
        <v>0</v>
      </c>
      <c r="EH10" s="237">
        <f>SUM(EI10:EN10)</f>
        <v>105</v>
      </c>
      <c r="EI10" s="237">
        <v>0</v>
      </c>
      <c r="EJ10" s="237">
        <v>0</v>
      </c>
      <c r="EK10" s="237">
        <v>0</v>
      </c>
      <c r="EL10" s="237">
        <v>0</v>
      </c>
      <c r="EM10" s="237">
        <v>105</v>
      </c>
      <c r="EN10" s="237">
        <v>0</v>
      </c>
    </row>
    <row r="11" spans="1:144" s="190" customFormat="1" ht="12" customHeight="1">
      <c r="A11" s="188" t="s">
        <v>52</v>
      </c>
      <c r="B11" s="189" t="s">
        <v>174</v>
      </c>
      <c r="C11" s="188" t="s">
        <v>62</v>
      </c>
      <c r="D11" s="237">
        <f>SUM(E11,T11,AI11,AX11,BM11,CB11,CQ11,DF11,DU11,DZ11)</f>
        <v>9823</v>
      </c>
      <c r="E11" s="237">
        <f>SUM(F11,M11)</f>
        <v>6598</v>
      </c>
      <c r="F11" s="237">
        <f>SUM(G11:L11)</f>
        <v>6598</v>
      </c>
      <c r="G11" s="237">
        <v>0</v>
      </c>
      <c r="H11" s="237">
        <v>6598</v>
      </c>
      <c r="I11" s="237">
        <v>0</v>
      </c>
      <c r="J11" s="237">
        <v>0</v>
      </c>
      <c r="K11" s="237">
        <v>0</v>
      </c>
      <c r="L11" s="237">
        <v>0</v>
      </c>
      <c r="M11" s="237">
        <f>SUM(N11:S11)</f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f>SUM(U11,AB11)</f>
        <v>0</v>
      </c>
      <c r="U11" s="237">
        <f>SUM(V11:AA11)</f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v>0</v>
      </c>
      <c r="AA11" s="237">
        <v>0</v>
      </c>
      <c r="AB11" s="237">
        <f>SUM(AC11:AH11)</f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f>SUM(AJ11,AQ11)</f>
        <v>0</v>
      </c>
      <c r="AJ11" s="237">
        <f>SUM(AK11:AP11)</f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f>SUM(AR11:AW11)</f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f>SUM(AY11,BF11)</f>
        <v>0</v>
      </c>
      <c r="AY11" s="237">
        <f>SUM(AZ11:BE11)</f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f>SUM(BG11:BL11)</f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f>SUM(BN11,BU11)</f>
        <v>0</v>
      </c>
      <c r="BN11" s="237">
        <f>SUM(BO11:BT11)</f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f>SUM(BV11:CA11)</f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SUM(CC11,CJ11)</f>
        <v>0</v>
      </c>
      <c r="CC11" s="237">
        <f>SUM(CD11:CI11)</f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SUM(CK11:CP11)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f>SUM(CR11,CY11)</f>
        <v>1876</v>
      </c>
      <c r="CR11" s="237">
        <f>SUM(CS11:CX11)</f>
        <v>1876</v>
      </c>
      <c r="CS11" s="237">
        <v>0</v>
      </c>
      <c r="CT11" s="237">
        <v>0</v>
      </c>
      <c r="CU11" s="237">
        <v>0</v>
      </c>
      <c r="CV11" s="237">
        <v>1796</v>
      </c>
      <c r="CW11" s="237">
        <v>0</v>
      </c>
      <c r="CX11" s="237">
        <v>80</v>
      </c>
      <c r="CY11" s="237">
        <f>SUM(CZ11:DE11)</f>
        <v>0</v>
      </c>
      <c r="CZ11" s="237">
        <v>0</v>
      </c>
      <c r="DA11" s="237">
        <v>0</v>
      </c>
      <c r="DB11" s="237">
        <v>0</v>
      </c>
      <c r="DC11" s="237">
        <v>0</v>
      </c>
      <c r="DD11" s="237">
        <v>0</v>
      </c>
      <c r="DE11" s="237">
        <v>0</v>
      </c>
      <c r="DF11" s="237">
        <f>SUM(DG11,DN11)</f>
        <v>0</v>
      </c>
      <c r="DG11" s="237">
        <f>SUM(DH11:DM11)</f>
        <v>0</v>
      </c>
      <c r="DH11" s="237">
        <v>0</v>
      </c>
      <c r="DI11" s="237">
        <v>0</v>
      </c>
      <c r="DJ11" s="237">
        <v>0</v>
      </c>
      <c r="DK11" s="237">
        <v>0</v>
      </c>
      <c r="DL11" s="237">
        <v>0</v>
      </c>
      <c r="DM11" s="237">
        <v>0</v>
      </c>
      <c r="DN11" s="237">
        <f>SUM(DO11:DT11)</f>
        <v>0</v>
      </c>
      <c r="DO11" s="237">
        <v>0</v>
      </c>
      <c r="DP11" s="237">
        <v>0</v>
      </c>
      <c r="DQ11" s="237">
        <v>0</v>
      </c>
      <c r="DR11" s="237">
        <v>0</v>
      </c>
      <c r="DS11" s="237">
        <v>0</v>
      </c>
      <c r="DT11" s="237">
        <v>0</v>
      </c>
      <c r="DU11" s="237">
        <f>SUM(DV11:DY11)</f>
        <v>0</v>
      </c>
      <c r="DV11" s="237">
        <v>0</v>
      </c>
      <c r="DW11" s="237">
        <v>0</v>
      </c>
      <c r="DX11" s="237">
        <v>0</v>
      </c>
      <c r="DY11" s="237">
        <v>0</v>
      </c>
      <c r="DZ11" s="237">
        <f>SUM(EA11,EH11)</f>
        <v>1349</v>
      </c>
      <c r="EA11" s="237">
        <f>SUM(EB11:EG11)</f>
        <v>1335</v>
      </c>
      <c r="EB11" s="237">
        <v>0</v>
      </c>
      <c r="EC11" s="237">
        <v>0</v>
      </c>
      <c r="ED11" s="237">
        <v>1335</v>
      </c>
      <c r="EE11" s="237">
        <v>0</v>
      </c>
      <c r="EF11" s="237">
        <v>0</v>
      </c>
      <c r="EG11" s="237">
        <v>0</v>
      </c>
      <c r="EH11" s="237">
        <f>SUM(EI11:EN11)</f>
        <v>14</v>
      </c>
      <c r="EI11" s="237">
        <v>0</v>
      </c>
      <c r="EJ11" s="237">
        <v>0</v>
      </c>
      <c r="EK11" s="237">
        <v>14</v>
      </c>
      <c r="EL11" s="237">
        <v>0</v>
      </c>
      <c r="EM11" s="237">
        <v>0</v>
      </c>
      <c r="EN11" s="237">
        <v>0</v>
      </c>
    </row>
    <row r="12" spans="1:144" s="190" customFormat="1" ht="12" customHeight="1">
      <c r="A12" s="191" t="s">
        <v>52</v>
      </c>
      <c r="B12" s="192" t="s">
        <v>175</v>
      </c>
      <c r="C12" s="191" t="s">
        <v>176</v>
      </c>
      <c r="D12" s="238">
        <f>SUM(E12,T12,AI12,AX12,BM12,CB12,CQ12,DF12,DU12,DZ12)</f>
        <v>16328</v>
      </c>
      <c r="E12" s="238">
        <f>SUM(F12,M12)</f>
        <v>13227</v>
      </c>
      <c r="F12" s="238">
        <f>SUM(G12:L12)</f>
        <v>13227</v>
      </c>
      <c r="G12" s="238">
        <v>0</v>
      </c>
      <c r="H12" s="238">
        <v>13227</v>
      </c>
      <c r="I12" s="238">
        <v>0</v>
      </c>
      <c r="J12" s="238">
        <v>0</v>
      </c>
      <c r="K12" s="238">
        <v>0</v>
      </c>
      <c r="L12" s="238">
        <v>0</v>
      </c>
      <c r="M12" s="238">
        <f>SUM(N12:S12)</f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f>SUM(U12,AB12)</f>
        <v>0</v>
      </c>
      <c r="U12" s="238">
        <f>SUM(V12:AA12)</f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v>0</v>
      </c>
      <c r="AA12" s="238">
        <v>0</v>
      </c>
      <c r="AB12" s="238">
        <f>SUM(AC12:AH12)</f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f>SUM(AJ12,AQ12)</f>
        <v>0</v>
      </c>
      <c r="AJ12" s="238">
        <f>SUM(AK12:AP12)</f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f>SUM(AR12:AW12)</f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8">
        <f>SUM(AY12,BF12)</f>
        <v>0</v>
      </c>
      <c r="AY12" s="238">
        <f>SUM(AZ12:BE12)</f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v>0</v>
      </c>
      <c r="BE12" s="238">
        <v>0</v>
      </c>
      <c r="BF12" s="238">
        <f>SUM(BG12:BL12)</f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v>0</v>
      </c>
      <c r="BM12" s="238">
        <f>SUM(BN12,BU12)</f>
        <v>0</v>
      </c>
      <c r="BN12" s="238">
        <f>SUM(BO12:BT12)</f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v>0</v>
      </c>
      <c r="BU12" s="238">
        <f>SUM(BV12:CA12)</f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SUM(CC12,CJ12)</f>
        <v>1351</v>
      </c>
      <c r="CC12" s="238">
        <f>SUM(CD12:CI12)</f>
        <v>1351</v>
      </c>
      <c r="CD12" s="238">
        <v>0</v>
      </c>
      <c r="CE12" s="238">
        <v>0</v>
      </c>
      <c r="CF12" s="238">
        <v>1351</v>
      </c>
      <c r="CG12" s="238">
        <v>0</v>
      </c>
      <c r="CH12" s="238">
        <v>0</v>
      </c>
      <c r="CI12" s="238">
        <v>0</v>
      </c>
      <c r="CJ12" s="238">
        <f>SUM(CK12:CP12)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f>SUM(CR12,CY12)</f>
        <v>0</v>
      </c>
      <c r="CR12" s="238">
        <f>SUM(CS12:CX12)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f>SUM(CZ12:DE12)</f>
        <v>0</v>
      </c>
      <c r="CZ12" s="238">
        <v>0</v>
      </c>
      <c r="DA12" s="238">
        <v>0</v>
      </c>
      <c r="DB12" s="238">
        <v>0</v>
      </c>
      <c r="DC12" s="238">
        <v>0</v>
      </c>
      <c r="DD12" s="238">
        <v>0</v>
      </c>
      <c r="DE12" s="238">
        <v>0</v>
      </c>
      <c r="DF12" s="238">
        <f>SUM(DG12,DN12)</f>
        <v>0</v>
      </c>
      <c r="DG12" s="238">
        <f>SUM(DH12:DM12)</f>
        <v>0</v>
      </c>
      <c r="DH12" s="238">
        <v>0</v>
      </c>
      <c r="DI12" s="238">
        <v>0</v>
      </c>
      <c r="DJ12" s="238">
        <v>0</v>
      </c>
      <c r="DK12" s="238">
        <v>0</v>
      </c>
      <c r="DL12" s="238">
        <v>0</v>
      </c>
      <c r="DM12" s="238">
        <v>0</v>
      </c>
      <c r="DN12" s="238">
        <f>SUM(DO12:DT12)</f>
        <v>0</v>
      </c>
      <c r="DO12" s="238">
        <v>0</v>
      </c>
      <c r="DP12" s="238">
        <v>0</v>
      </c>
      <c r="DQ12" s="238">
        <v>0</v>
      </c>
      <c r="DR12" s="238">
        <v>0</v>
      </c>
      <c r="DS12" s="238">
        <v>0</v>
      </c>
      <c r="DT12" s="238">
        <v>0</v>
      </c>
      <c r="DU12" s="238">
        <f>SUM(DV12:DY12)</f>
        <v>1750</v>
      </c>
      <c r="DV12" s="238">
        <v>1750</v>
      </c>
      <c r="DW12" s="238">
        <v>0</v>
      </c>
      <c r="DX12" s="238">
        <v>0</v>
      </c>
      <c r="DY12" s="238">
        <v>0</v>
      </c>
      <c r="DZ12" s="238">
        <f>SUM(EA12,EH12)</f>
        <v>0</v>
      </c>
      <c r="EA12" s="238">
        <f>SUM(EB12:EG12)</f>
        <v>0</v>
      </c>
      <c r="EB12" s="238">
        <v>0</v>
      </c>
      <c r="EC12" s="238">
        <v>0</v>
      </c>
      <c r="ED12" s="238">
        <v>0</v>
      </c>
      <c r="EE12" s="238">
        <v>0</v>
      </c>
      <c r="EF12" s="238">
        <v>0</v>
      </c>
      <c r="EG12" s="238">
        <v>0</v>
      </c>
      <c r="EH12" s="238">
        <f>SUM(EI12:EN12)</f>
        <v>0</v>
      </c>
      <c r="EI12" s="238">
        <v>0</v>
      </c>
      <c r="EJ12" s="238">
        <v>0</v>
      </c>
      <c r="EK12" s="238">
        <v>0</v>
      </c>
      <c r="EL12" s="238">
        <v>0</v>
      </c>
      <c r="EM12" s="238">
        <v>0</v>
      </c>
      <c r="EN12" s="238">
        <v>0</v>
      </c>
    </row>
    <row r="13" spans="1:144" s="190" customFormat="1" ht="12" customHeight="1">
      <c r="A13" s="191" t="s">
        <v>52</v>
      </c>
      <c r="B13" s="192" t="s">
        <v>177</v>
      </c>
      <c r="C13" s="191" t="s">
        <v>178</v>
      </c>
      <c r="D13" s="238">
        <f>SUM(E13,T13,AI13,AX13,BM13,CB13,CQ13,DF13,DU13,DZ13)</f>
        <v>16634</v>
      </c>
      <c r="E13" s="238">
        <f>SUM(F13,M13)</f>
        <v>14662</v>
      </c>
      <c r="F13" s="238">
        <f>SUM(G13:L13)</f>
        <v>14662</v>
      </c>
      <c r="G13" s="238">
        <v>0</v>
      </c>
      <c r="H13" s="238">
        <v>13852</v>
      </c>
      <c r="I13" s="238">
        <v>810</v>
      </c>
      <c r="J13" s="238">
        <v>0</v>
      </c>
      <c r="K13" s="238">
        <v>0</v>
      </c>
      <c r="L13" s="238">
        <v>0</v>
      </c>
      <c r="M13" s="238">
        <f>SUM(N13:S13)</f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f>SUM(U13,AB13)</f>
        <v>0</v>
      </c>
      <c r="U13" s="238">
        <f>SUM(V13:AA13)</f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0</v>
      </c>
      <c r="AB13" s="238">
        <f>SUM(AC13:AH13)</f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f>SUM(AJ13,AQ13)</f>
        <v>0</v>
      </c>
      <c r="AJ13" s="238">
        <f>SUM(AK13:AP13)</f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f>SUM(AR13:AW13)</f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f>SUM(AY13,BF13)</f>
        <v>0</v>
      </c>
      <c r="AY13" s="238">
        <f>SUM(AZ13:BE13)</f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v>0</v>
      </c>
      <c r="BE13" s="238">
        <v>0</v>
      </c>
      <c r="BF13" s="238">
        <f>SUM(BG13:BL13)</f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v>0</v>
      </c>
      <c r="BM13" s="238">
        <f>SUM(BN13,BU13)</f>
        <v>0</v>
      </c>
      <c r="BN13" s="238">
        <f>SUM(BO13:BT13)</f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f>SUM(BV13:CA13)</f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SUM(CC13,CJ13)</f>
        <v>0</v>
      </c>
      <c r="CC13" s="238">
        <f>SUM(CD13:CI13)</f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SUM(CK13:CP13)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f>SUM(CR13,CY13)</f>
        <v>518</v>
      </c>
      <c r="CR13" s="238">
        <f>SUM(CS13:CX13)</f>
        <v>518</v>
      </c>
      <c r="CS13" s="238">
        <v>0</v>
      </c>
      <c r="CT13" s="238">
        <v>0</v>
      </c>
      <c r="CU13" s="238">
        <v>0</v>
      </c>
      <c r="CV13" s="238">
        <v>437</v>
      </c>
      <c r="CW13" s="238">
        <v>0</v>
      </c>
      <c r="CX13" s="238">
        <v>81</v>
      </c>
      <c r="CY13" s="238">
        <f>SUM(CZ13:DE13)</f>
        <v>0</v>
      </c>
      <c r="CZ13" s="238">
        <v>0</v>
      </c>
      <c r="DA13" s="238">
        <v>0</v>
      </c>
      <c r="DB13" s="238">
        <v>0</v>
      </c>
      <c r="DC13" s="238">
        <v>0</v>
      </c>
      <c r="DD13" s="238">
        <v>0</v>
      </c>
      <c r="DE13" s="238">
        <v>0</v>
      </c>
      <c r="DF13" s="238">
        <f>SUM(DG13,DN13)</f>
        <v>0</v>
      </c>
      <c r="DG13" s="238">
        <f>SUM(DH13:DM13)</f>
        <v>0</v>
      </c>
      <c r="DH13" s="238">
        <v>0</v>
      </c>
      <c r="DI13" s="238">
        <v>0</v>
      </c>
      <c r="DJ13" s="238">
        <v>0</v>
      </c>
      <c r="DK13" s="238">
        <v>0</v>
      </c>
      <c r="DL13" s="238">
        <v>0</v>
      </c>
      <c r="DM13" s="238">
        <v>0</v>
      </c>
      <c r="DN13" s="238">
        <f>SUM(DO13:DT13)</f>
        <v>0</v>
      </c>
      <c r="DO13" s="238">
        <v>0</v>
      </c>
      <c r="DP13" s="238">
        <v>0</v>
      </c>
      <c r="DQ13" s="238">
        <v>0</v>
      </c>
      <c r="DR13" s="238">
        <v>0</v>
      </c>
      <c r="DS13" s="238">
        <v>0</v>
      </c>
      <c r="DT13" s="238">
        <v>0</v>
      </c>
      <c r="DU13" s="238">
        <f>SUM(DV13:DY13)</f>
        <v>1454</v>
      </c>
      <c r="DV13" s="238">
        <v>1454</v>
      </c>
      <c r="DW13" s="238">
        <v>0</v>
      </c>
      <c r="DX13" s="238">
        <v>0</v>
      </c>
      <c r="DY13" s="238">
        <v>0</v>
      </c>
      <c r="DZ13" s="238">
        <f>SUM(EA13,EH13)</f>
        <v>0</v>
      </c>
      <c r="EA13" s="238">
        <f>SUM(EB13:EG13)</f>
        <v>0</v>
      </c>
      <c r="EB13" s="238">
        <v>0</v>
      </c>
      <c r="EC13" s="238">
        <v>0</v>
      </c>
      <c r="ED13" s="238">
        <v>0</v>
      </c>
      <c r="EE13" s="238">
        <v>0</v>
      </c>
      <c r="EF13" s="238">
        <v>0</v>
      </c>
      <c r="EG13" s="238">
        <v>0</v>
      </c>
      <c r="EH13" s="238">
        <f>SUM(EI13:EN13)</f>
        <v>0</v>
      </c>
      <c r="EI13" s="238">
        <v>0</v>
      </c>
      <c r="EJ13" s="238">
        <v>0</v>
      </c>
      <c r="EK13" s="238">
        <v>0</v>
      </c>
      <c r="EL13" s="238">
        <v>0</v>
      </c>
      <c r="EM13" s="238">
        <v>0</v>
      </c>
      <c r="EN13" s="238">
        <v>0</v>
      </c>
    </row>
    <row r="14" spans="1:144" s="190" customFormat="1" ht="12" customHeight="1">
      <c r="A14" s="191" t="s">
        <v>52</v>
      </c>
      <c r="B14" s="192" t="s">
        <v>179</v>
      </c>
      <c r="C14" s="191" t="s">
        <v>180</v>
      </c>
      <c r="D14" s="238">
        <f>SUM(E14,T14,AI14,AX14,BM14,CB14,CQ14,DF14,DU14,DZ14)</f>
        <v>10446</v>
      </c>
      <c r="E14" s="238">
        <f>SUM(F14,M14)</f>
        <v>9434</v>
      </c>
      <c r="F14" s="238">
        <f>SUM(G14:L14)</f>
        <v>9027</v>
      </c>
      <c r="G14" s="238">
        <v>0</v>
      </c>
      <c r="H14" s="238">
        <v>8691</v>
      </c>
      <c r="I14" s="238">
        <v>325</v>
      </c>
      <c r="J14" s="238">
        <v>0</v>
      </c>
      <c r="K14" s="238">
        <v>0</v>
      </c>
      <c r="L14" s="238">
        <v>11</v>
      </c>
      <c r="M14" s="238">
        <f>SUM(N14:S14)</f>
        <v>407</v>
      </c>
      <c r="N14" s="238">
        <v>0</v>
      </c>
      <c r="O14" s="238">
        <v>242</v>
      </c>
      <c r="P14" s="238">
        <v>26</v>
      </c>
      <c r="Q14" s="238">
        <v>0</v>
      </c>
      <c r="R14" s="238">
        <v>0</v>
      </c>
      <c r="S14" s="238">
        <v>139</v>
      </c>
      <c r="T14" s="238">
        <f>SUM(U14,AB14)</f>
        <v>0</v>
      </c>
      <c r="U14" s="238">
        <f>SUM(V14:AA14)</f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8">
        <v>0</v>
      </c>
      <c r="AB14" s="238">
        <f>SUM(AC14:AH14)</f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f>SUM(AJ14,AQ14)</f>
        <v>0</v>
      </c>
      <c r="AJ14" s="238">
        <f>SUM(AK14:AP14)</f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f>SUM(AR14:AW14)</f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f>SUM(AY14,BF14)</f>
        <v>0</v>
      </c>
      <c r="AY14" s="238">
        <f>SUM(AZ14:BE14)</f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v>0</v>
      </c>
      <c r="BE14" s="238">
        <v>0</v>
      </c>
      <c r="BF14" s="238">
        <f>SUM(BG14:BL14)</f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f>SUM(BN14,BU14)</f>
        <v>0</v>
      </c>
      <c r="BN14" s="238">
        <f>SUM(BO14:BT14)</f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  <c r="BU14" s="238">
        <f>SUM(BV14:CA14)</f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SUM(CC14,CJ14)</f>
        <v>0</v>
      </c>
      <c r="CC14" s="238">
        <f>SUM(CD14:CI14)</f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SUM(CK14:CP14)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f>SUM(CR14,CY14)</f>
        <v>91</v>
      </c>
      <c r="CR14" s="238">
        <f>SUM(CS14:CX14)</f>
        <v>91</v>
      </c>
      <c r="CS14" s="238">
        <v>0</v>
      </c>
      <c r="CT14" s="238">
        <v>0</v>
      </c>
      <c r="CU14" s="238">
        <v>0</v>
      </c>
      <c r="CV14" s="238">
        <v>91</v>
      </c>
      <c r="CW14" s="238">
        <v>0</v>
      </c>
      <c r="CX14" s="238">
        <v>0</v>
      </c>
      <c r="CY14" s="238">
        <f>SUM(CZ14:DE14)</f>
        <v>0</v>
      </c>
      <c r="CZ14" s="238">
        <v>0</v>
      </c>
      <c r="DA14" s="238">
        <v>0</v>
      </c>
      <c r="DB14" s="238">
        <v>0</v>
      </c>
      <c r="DC14" s="238">
        <v>0</v>
      </c>
      <c r="DD14" s="238">
        <v>0</v>
      </c>
      <c r="DE14" s="238">
        <v>0</v>
      </c>
      <c r="DF14" s="238">
        <f>SUM(DG14,DN14)</f>
        <v>0</v>
      </c>
      <c r="DG14" s="238">
        <f>SUM(DH14:DM14)</f>
        <v>0</v>
      </c>
      <c r="DH14" s="238">
        <v>0</v>
      </c>
      <c r="DI14" s="238">
        <v>0</v>
      </c>
      <c r="DJ14" s="238">
        <v>0</v>
      </c>
      <c r="DK14" s="238">
        <v>0</v>
      </c>
      <c r="DL14" s="238">
        <v>0</v>
      </c>
      <c r="DM14" s="238">
        <v>0</v>
      </c>
      <c r="DN14" s="238">
        <f>SUM(DO14:DT14)</f>
        <v>0</v>
      </c>
      <c r="DO14" s="238">
        <v>0</v>
      </c>
      <c r="DP14" s="238">
        <v>0</v>
      </c>
      <c r="DQ14" s="238">
        <v>0</v>
      </c>
      <c r="DR14" s="238">
        <v>0</v>
      </c>
      <c r="DS14" s="238">
        <v>0</v>
      </c>
      <c r="DT14" s="238">
        <v>0</v>
      </c>
      <c r="DU14" s="238">
        <f>SUM(DV14:DY14)</f>
        <v>921</v>
      </c>
      <c r="DV14" s="238">
        <v>870</v>
      </c>
      <c r="DW14" s="238">
        <v>0</v>
      </c>
      <c r="DX14" s="238">
        <v>51</v>
      </c>
      <c r="DY14" s="238">
        <v>0</v>
      </c>
      <c r="DZ14" s="238">
        <f>SUM(EA14,EH14)</f>
        <v>0</v>
      </c>
      <c r="EA14" s="238">
        <f>SUM(EB14:EG14)</f>
        <v>0</v>
      </c>
      <c r="EB14" s="238">
        <v>0</v>
      </c>
      <c r="EC14" s="238">
        <v>0</v>
      </c>
      <c r="ED14" s="238">
        <v>0</v>
      </c>
      <c r="EE14" s="238">
        <v>0</v>
      </c>
      <c r="EF14" s="238">
        <v>0</v>
      </c>
      <c r="EG14" s="238">
        <v>0</v>
      </c>
      <c r="EH14" s="238">
        <f>SUM(EI14:EN14)</f>
        <v>0</v>
      </c>
      <c r="EI14" s="238">
        <v>0</v>
      </c>
      <c r="EJ14" s="238">
        <v>0</v>
      </c>
      <c r="EK14" s="238">
        <v>0</v>
      </c>
      <c r="EL14" s="238">
        <v>0</v>
      </c>
      <c r="EM14" s="238">
        <v>0</v>
      </c>
      <c r="EN14" s="238">
        <v>0</v>
      </c>
    </row>
    <row r="15" spans="1:144" s="190" customFormat="1" ht="12" customHeight="1">
      <c r="A15" s="191" t="s">
        <v>52</v>
      </c>
      <c r="B15" s="192" t="s">
        <v>70</v>
      </c>
      <c r="C15" s="191" t="s">
        <v>71</v>
      </c>
      <c r="D15" s="238">
        <f>SUM(E15,T15,AI15,AX15,BM15,CB15,CQ15,DF15,DU15,DZ15)</f>
        <v>13896</v>
      </c>
      <c r="E15" s="238">
        <f>SUM(F15,M15)</f>
        <v>11437</v>
      </c>
      <c r="F15" s="238">
        <f>SUM(G15:L15)</f>
        <v>11437</v>
      </c>
      <c r="G15" s="238">
        <v>0</v>
      </c>
      <c r="H15" s="238">
        <v>11437</v>
      </c>
      <c r="I15" s="238">
        <v>0</v>
      </c>
      <c r="J15" s="238">
        <v>0</v>
      </c>
      <c r="K15" s="238">
        <v>0</v>
      </c>
      <c r="L15" s="238">
        <v>0</v>
      </c>
      <c r="M15" s="238">
        <f>SUM(N15:S15)</f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f>SUM(U15,AB15)</f>
        <v>239</v>
      </c>
      <c r="U15" s="238">
        <f>SUM(V15:AA15)</f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f>SUM(AC15:AH15)</f>
        <v>239</v>
      </c>
      <c r="AC15" s="238"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239</v>
      </c>
      <c r="AI15" s="238">
        <f>SUM(AJ15,AQ15)</f>
        <v>0</v>
      </c>
      <c r="AJ15" s="238">
        <f>SUM(AK15:AP15)</f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8">
        <f>SUM(AR15:AW15)</f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0</v>
      </c>
      <c r="AX15" s="238">
        <f>SUM(AY15,BF15)</f>
        <v>0</v>
      </c>
      <c r="AY15" s="238">
        <f>SUM(AZ15:BE15)</f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v>0</v>
      </c>
      <c r="BE15" s="238">
        <v>0</v>
      </c>
      <c r="BF15" s="238">
        <f>SUM(BG15:BL15)</f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v>0</v>
      </c>
      <c r="BM15" s="238">
        <f>SUM(BN15,BU15)</f>
        <v>0</v>
      </c>
      <c r="BN15" s="238">
        <f>SUM(BO15:BT15)</f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v>0</v>
      </c>
      <c r="BU15" s="238">
        <f>SUM(BV15:CA15)</f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SUM(CC15,CJ15)</f>
        <v>973</v>
      </c>
      <c r="CC15" s="238">
        <f>SUM(CD15:CI15)</f>
        <v>973</v>
      </c>
      <c r="CD15" s="238">
        <v>0</v>
      </c>
      <c r="CE15" s="238">
        <v>0</v>
      </c>
      <c r="CF15" s="238">
        <v>376</v>
      </c>
      <c r="CG15" s="238">
        <v>597</v>
      </c>
      <c r="CH15" s="238">
        <v>0</v>
      </c>
      <c r="CI15" s="238">
        <v>0</v>
      </c>
      <c r="CJ15" s="238">
        <f>SUM(CK15:CP15)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f>SUM(CR15,CY15)</f>
        <v>894</v>
      </c>
      <c r="CR15" s="238">
        <f>SUM(CS15:CX15)</f>
        <v>893</v>
      </c>
      <c r="CS15" s="238">
        <v>0</v>
      </c>
      <c r="CT15" s="238">
        <v>0</v>
      </c>
      <c r="CU15" s="238">
        <v>0</v>
      </c>
      <c r="CV15" s="238">
        <v>893</v>
      </c>
      <c r="CW15" s="238">
        <v>0</v>
      </c>
      <c r="CX15" s="238">
        <v>0</v>
      </c>
      <c r="CY15" s="238">
        <f>SUM(CZ15:DE15)</f>
        <v>1</v>
      </c>
      <c r="CZ15" s="238">
        <v>0</v>
      </c>
      <c r="DA15" s="238">
        <v>0</v>
      </c>
      <c r="DB15" s="238">
        <v>0</v>
      </c>
      <c r="DC15" s="238">
        <v>1</v>
      </c>
      <c r="DD15" s="238">
        <v>0</v>
      </c>
      <c r="DE15" s="238">
        <v>0</v>
      </c>
      <c r="DF15" s="238">
        <f>SUM(DG15,DN15)</f>
        <v>0</v>
      </c>
      <c r="DG15" s="238">
        <f>SUM(DH15:DM15)</f>
        <v>0</v>
      </c>
      <c r="DH15" s="238">
        <v>0</v>
      </c>
      <c r="DI15" s="238">
        <v>0</v>
      </c>
      <c r="DJ15" s="238">
        <v>0</v>
      </c>
      <c r="DK15" s="238">
        <v>0</v>
      </c>
      <c r="DL15" s="238">
        <v>0</v>
      </c>
      <c r="DM15" s="238">
        <v>0</v>
      </c>
      <c r="DN15" s="238">
        <f>SUM(DO15:DT15)</f>
        <v>0</v>
      </c>
      <c r="DO15" s="238">
        <v>0</v>
      </c>
      <c r="DP15" s="238">
        <v>0</v>
      </c>
      <c r="DQ15" s="238">
        <v>0</v>
      </c>
      <c r="DR15" s="238">
        <v>0</v>
      </c>
      <c r="DS15" s="238">
        <v>0</v>
      </c>
      <c r="DT15" s="238">
        <v>0</v>
      </c>
      <c r="DU15" s="238">
        <f>SUM(DV15:DY15)</f>
        <v>0</v>
      </c>
      <c r="DV15" s="238">
        <v>0</v>
      </c>
      <c r="DW15" s="238">
        <v>0</v>
      </c>
      <c r="DX15" s="238">
        <v>0</v>
      </c>
      <c r="DY15" s="238">
        <v>0</v>
      </c>
      <c r="DZ15" s="238">
        <f>SUM(EA15,EH15)</f>
        <v>353</v>
      </c>
      <c r="EA15" s="238">
        <f>SUM(EB15:EG15)</f>
        <v>353</v>
      </c>
      <c r="EB15" s="238">
        <v>0</v>
      </c>
      <c r="EC15" s="238">
        <v>0</v>
      </c>
      <c r="ED15" s="238">
        <v>353</v>
      </c>
      <c r="EE15" s="238">
        <v>0</v>
      </c>
      <c r="EF15" s="238">
        <v>0</v>
      </c>
      <c r="EG15" s="238">
        <v>0</v>
      </c>
      <c r="EH15" s="238">
        <f>SUM(EI15:EN15)</f>
        <v>0</v>
      </c>
      <c r="EI15" s="238">
        <v>0</v>
      </c>
      <c r="EJ15" s="238">
        <v>0</v>
      </c>
      <c r="EK15" s="238">
        <v>0</v>
      </c>
      <c r="EL15" s="238">
        <v>0</v>
      </c>
      <c r="EM15" s="238">
        <v>0</v>
      </c>
      <c r="EN15" s="238">
        <v>0</v>
      </c>
    </row>
    <row r="16" spans="1:144" s="190" customFormat="1" ht="12" customHeight="1">
      <c r="A16" s="191" t="s">
        <v>52</v>
      </c>
      <c r="B16" s="192" t="s">
        <v>181</v>
      </c>
      <c r="C16" s="191" t="s">
        <v>182</v>
      </c>
      <c r="D16" s="238">
        <f>SUM(E16,T16,AI16,AX16,BM16,CB16,CQ16,DF16,DU16,DZ16)</f>
        <v>8090</v>
      </c>
      <c r="E16" s="238">
        <f>SUM(F16,M16)</f>
        <v>5083</v>
      </c>
      <c r="F16" s="238">
        <f>SUM(G16:L16)</f>
        <v>4697</v>
      </c>
      <c r="G16" s="238">
        <v>0</v>
      </c>
      <c r="H16" s="238">
        <v>4586</v>
      </c>
      <c r="I16" s="238">
        <v>0</v>
      </c>
      <c r="J16" s="238">
        <v>0</v>
      </c>
      <c r="K16" s="238">
        <v>0</v>
      </c>
      <c r="L16" s="238">
        <v>111</v>
      </c>
      <c r="M16" s="238">
        <f>SUM(N16:S16)</f>
        <v>386</v>
      </c>
      <c r="N16" s="238">
        <v>0</v>
      </c>
      <c r="O16" s="238">
        <v>386</v>
      </c>
      <c r="P16" s="238">
        <v>0</v>
      </c>
      <c r="Q16" s="238">
        <v>0</v>
      </c>
      <c r="R16" s="238">
        <v>0</v>
      </c>
      <c r="S16" s="238">
        <v>0</v>
      </c>
      <c r="T16" s="238">
        <f>SUM(U16,AB16)</f>
        <v>0</v>
      </c>
      <c r="U16" s="238">
        <f>SUM(V16:AA16)</f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f>SUM(AC16:AH16)</f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f>SUM(AJ16,AQ16)</f>
        <v>0</v>
      </c>
      <c r="AJ16" s="238">
        <f>SUM(AK16:AP16)</f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f>SUM(AR16:AW16)</f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f>SUM(AY16,BF16)</f>
        <v>0</v>
      </c>
      <c r="AY16" s="238">
        <f>SUM(AZ16:BE16)</f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v>0</v>
      </c>
      <c r="BE16" s="238">
        <v>0</v>
      </c>
      <c r="BF16" s="238">
        <f>SUM(BG16:BL16)</f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v>0</v>
      </c>
      <c r="BM16" s="238">
        <f>SUM(BN16,BU16)</f>
        <v>0</v>
      </c>
      <c r="BN16" s="238">
        <f>SUM(BO16:BT16)</f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v>0</v>
      </c>
      <c r="BU16" s="238">
        <f>SUM(BV16:CA16)</f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SUM(CC16,CJ16)</f>
        <v>0</v>
      </c>
      <c r="CC16" s="238">
        <f>SUM(CD16:CI16)</f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SUM(CK16:CP16)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f>SUM(CR16,CY16)</f>
        <v>135</v>
      </c>
      <c r="CR16" s="238">
        <f>SUM(CS16:CX16)</f>
        <v>131</v>
      </c>
      <c r="CS16" s="238">
        <v>0</v>
      </c>
      <c r="CT16" s="238">
        <v>0</v>
      </c>
      <c r="CU16" s="238">
        <v>0</v>
      </c>
      <c r="CV16" s="238">
        <v>131</v>
      </c>
      <c r="CW16" s="238">
        <v>0</v>
      </c>
      <c r="CX16" s="238">
        <v>0</v>
      </c>
      <c r="CY16" s="238">
        <f>SUM(CZ16:DE16)</f>
        <v>4</v>
      </c>
      <c r="CZ16" s="238">
        <v>0</v>
      </c>
      <c r="DA16" s="238">
        <v>0</v>
      </c>
      <c r="DB16" s="238">
        <v>0</v>
      </c>
      <c r="DC16" s="238">
        <v>4</v>
      </c>
      <c r="DD16" s="238">
        <v>0</v>
      </c>
      <c r="DE16" s="238">
        <v>0</v>
      </c>
      <c r="DF16" s="238">
        <f>SUM(DG16,DN16)</f>
        <v>0</v>
      </c>
      <c r="DG16" s="238">
        <f>SUM(DH16:DM16)</f>
        <v>0</v>
      </c>
      <c r="DH16" s="238">
        <v>0</v>
      </c>
      <c r="DI16" s="238">
        <v>0</v>
      </c>
      <c r="DJ16" s="238">
        <v>0</v>
      </c>
      <c r="DK16" s="238">
        <v>0</v>
      </c>
      <c r="DL16" s="238">
        <v>0</v>
      </c>
      <c r="DM16" s="238">
        <v>0</v>
      </c>
      <c r="DN16" s="238">
        <f>SUM(DO16:DT16)</f>
        <v>0</v>
      </c>
      <c r="DO16" s="238">
        <v>0</v>
      </c>
      <c r="DP16" s="238">
        <v>0</v>
      </c>
      <c r="DQ16" s="238">
        <v>0</v>
      </c>
      <c r="DR16" s="238">
        <v>0</v>
      </c>
      <c r="DS16" s="238">
        <v>0</v>
      </c>
      <c r="DT16" s="238">
        <v>0</v>
      </c>
      <c r="DU16" s="238">
        <f>SUM(DV16:DY16)</f>
        <v>486</v>
      </c>
      <c r="DV16" s="238">
        <v>473</v>
      </c>
      <c r="DW16" s="238">
        <v>0</v>
      </c>
      <c r="DX16" s="238">
        <v>13</v>
      </c>
      <c r="DY16" s="238">
        <v>0</v>
      </c>
      <c r="DZ16" s="238">
        <f>SUM(EA16,EH16)</f>
        <v>2386</v>
      </c>
      <c r="EA16" s="238">
        <f>SUM(EB16:EG16)</f>
        <v>2101</v>
      </c>
      <c r="EB16" s="238">
        <v>0</v>
      </c>
      <c r="EC16" s="238">
        <v>0</v>
      </c>
      <c r="ED16" s="238">
        <v>1755</v>
      </c>
      <c r="EE16" s="238">
        <v>0</v>
      </c>
      <c r="EF16" s="238">
        <v>0</v>
      </c>
      <c r="EG16" s="238">
        <v>346</v>
      </c>
      <c r="EH16" s="238">
        <f>SUM(EI16:EN16)</f>
        <v>285</v>
      </c>
      <c r="EI16" s="238">
        <v>0</v>
      </c>
      <c r="EJ16" s="238">
        <v>0</v>
      </c>
      <c r="EK16" s="238">
        <v>285</v>
      </c>
      <c r="EL16" s="238">
        <v>0</v>
      </c>
      <c r="EM16" s="238">
        <v>0</v>
      </c>
      <c r="EN16" s="238">
        <v>0</v>
      </c>
    </row>
    <row r="17" spans="1:144" s="190" customFormat="1" ht="12" customHeight="1">
      <c r="A17" s="191" t="s">
        <v>52</v>
      </c>
      <c r="B17" s="192" t="s">
        <v>183</v>
      </c>
      <c r="C17" s="191" t="s">
        <v>184</v>
      </c>
      <c r="D17" s="238">
        <f>SUM(E17,T17,AI17,AX17,BM17,CB17,CQ17,DF17,DU17,DZ17)</f>
        <v>9602</v>
      </c>
      <c r="E17" s="238">
        <f>SUM(F17,M17)</f>
        <v>4943</v>
      </c>
      <c r="F17" s="238">
        <f>SUM(G17:L17)</f>
        <v>3731</v>
      </c>
      <c r="G17" s="238">
        <v>0</v>
      </c>
      <c r="H17" s="238">
        <v>3633</v>
      </c>
      <c r="I17" s="238">
        <v>0</v>
      </c>
      <c r="J17" s="238">
        <v>0</v>
      </c>
      <c r="K17" s="238">
        <v>0</v>
      </c>
      <c r="L17" s="238">
        <v>98</v>
      </c>
      <c r="M17" s="238">
        <f>SUM(N17:S17)</f>
        <v>1212</v>
      </c>
      <c r="N17" s="238">
        <v>0</v>
      </c>
      <c r="O17" s="238">
        <v>1212</v>
      </c>
      <c r="P17" s="238">
        <v>0</v>
      </c>
      <c r="Q17" s="238">
        <v>0</v>
      </c>
      <c r="R17" s="238">
        <v>0</v>
      </c>
      <c r="S17" s="238">
        <v>0</v>
      </c>
      <c r="T17" s="238">
        <f>SUM(U17,AB17)</f>
        <v>0</v>
      </c>
      <c r="U17" s="238">
        <f>SUM(V17:AA17)</f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0</v>
      </c>
      <c r="AB17" s="238">
        <f>SUM(AC17:AH17)</f>
        <v>0</v>
      </c>
      <c r="AC17" s="238">
        <v>0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8">
        <f>SUM(AJ17,AQ17)</f>
        <v>0</v>
      </c>
      <c r="AJ17" s="238">
        <f>SUM(AK17:AP17)</f>
        <v>0</v>
      </c>
      <c r="AK17" s="238">
        <v>0</v>
      </c>
      <c r="AL17" s="238">
        <v>0</v>
      </c>
      <c r="AM17" s="238">
        <v>0</v>
      </c>
      <c r="AN17" s="238">
        <v>0</v>
      </c>
      <c r="AO17" s="238">
        <v>0</v>
      </c>
      <c r="AP17" s="238">
        <v>0</v>
      </c>
      <c r="AQ17" s="238">
        <f>SUM(AR17:AW17)</f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f>SUM(AY17,BF17)</f>
        <v>0</v>
      </c>
      <c r="AY17" s="238">
        <f>SUM(AZ17:BE17)</f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f>SUM(BG17:BL17)</f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f>SUM(BN17,BU17)</f>
        <v>0</v>
      </c>
      <c r="BN17" s="238">
        <f>SUM(BO17:BT17)</f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f>SUM(BV17:CA17)</f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SUM(CC17,CJ17)</f>
        <v>0</v>
      </c>
      <c r="CC17" s="238">
        <f>SUM(CD17:CI17)</f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SUM(CK17:CP17)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f>SUM(CR17,CY17)</f>
        <v>626</v>
      </c>
      <c r="CR17" s="238">
        <f>SUM(CS17:CX17)</f>
        <v>545</v>
      </c>
      <c r="CS17" s="238">
        <v>0</v>
      </c>
      <c r="CT17" s="238">
        <v>0</v>
      </c>
      <c r="CU17" s="238">
        <v>0</v>
      </c>
      <c r="CV17" s="238">
        <v>545</v>
      </c>
      <c r="CW17" s="238">
        <v>0</v>
      </c>
      <c r="CX17" s="238">
        <v>0</v>
      </c>
      <c r="CY17" s="238">
        <f>SUM(CZ17:DE17)</f>
        <v>81</v>
      </c>
      <c r="CZ17" s="238">
        <v>0</v>
      </c>
      <c r="DA17" s="238">
        <v>0</v>
      </c>
      <c r="DB17" s="238">
        <v>0</v>
      </c>
      <c r="DC17" s="238">
        <v>81</v>
      </c>
      <c r="DD17" s="238">
        <v>0</v>
      </c>
      <c r="DE17" s="238">
        <v>0</v>
      </c>
      <c r="DF17" s="238">
        <f>SUM(DG17,DN17)</f>
        <v>0</v>
      </c>
      <c r="DG17" s="238">
        <f>SUM(DH17:DM17)</f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f>SUM(DO17:DT17)</f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f>SUM(DV17:DY17)</f>
        <v>0</v>
      </c>
      <c r="DV17" s="238">
        <v>0</v>
      </c>
      <c r="DW17" s="238">
        <v>0</v>
      </c>
      <c r="DX17" s="238">
        <v>0</v>
      </c>
      <c r="DY17" s="238">
        <v>0</v>
      </c>
      <c r="DZ17" s="238">
        <f>SUM(EA17,EH17)</f>
        <v>4033</v>
      </c>
      <c r="EA17" s="238">
        <f>SUM(EB17:EG17)</f>
        <v>1717</v>
      </c>
      <c r="EB17" s="238">
        <v>0</v>
      </c>
      <c r="EC17" s="238">
        <v>0</v>
      </c>
      <c r="ED17" s="238">
        <v>1078</v>
      </c>
      <c r="EE17" s="238">
        <v>0</v>
      </c>
      <c r="EF17" s="238">
        <v>0</v>
      </c>
      <c r="EG17" s="238">
        <v>639</v>
      </c>
      <c r="EH17" s="238">
        <f>SUM(EI17:EN17)</f>
        <v>2316</v>
      </c>
      <c r="EI17" s="238">
        <v>0</v>
      </c>
      <c r="EJ17" s="238">
        <v>0</v>
      </c>
      <c r="EK17" s="238">
        <v>2316</v>
      </c>
      <c r="EL17" s="238">
        <v>0</v>
      </c>
      <c r="EM17" s="238">
        <v>0</v>
      </c>
      <c r="EN17" s="238">
        <v>0</v>
      </c>
    </row>
    <row r="18" spans="1:144" s="190" customFormat="1" ht="12" customHeight="1">
      <c r="A18" s="191" t="s">
        <v>52</v>
      </c>
      <c r="B18" s="192" t="s">
        <v>185</v>
      </c>
      <c r="C18" s="191" t="s">
        <v>186</v>
      </c>
      <c r="D18" s="238">
        <f>SUM(E18,T18,AI18,AX18,BM18,CB18,CQ18,DF18,DU18,DZ18)</f>
        <v>7735</v>
      </c>
      <c r="E18" s="238">
        <f>SUM(F18,M18)</f>
        <v>6524</v>
      </c>
      <c r="F18" s="238">
        <f>SUM(G18:L18)</f>
        <v>6524</v>
      </c>
      <c r="G18" s="238">
        <v>0</v>
      </c>
      <c r="H18" s="238">
        <v>6075</v>
      </c>
      <c r="I18" s="238">
        <v>419</v>
      </c>
      <c r="J18" s="238">
        <v>0</v>
      </c>
      <c r="K18" s="238">
        <v>0</v>
      </c>
      <c r="L18" s="238">
        <v>30</v>
      </c>
      <c r="M18" s="238">
        <f>SUM(N18:S18)</f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f>SUM(U18,AB18)</f>
        <v>0</v>
      </c>
      <c r="U18" s="238">
        <f>SUM(V18:AA18)</f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0</v>
      </c>
      <c r="AB18" s="238">
        <f>SUM(AC18:AH18)</f>
        <v>0</v>
      </c>
      <c r="AC18" s="238"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f>SUM(AJ18,AQ18)</f>
        <v>0</v>
      </c>
      <c r="AJ18" s="238">
        <f>SUM(AK18:AP18)</f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f>SUM(AR18:AW18)</f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f>SUM(AY18,BF18)</f>
        <v>0</v>
      </c>
      <c r="AY18" s="238">
        <f>SUM(AZ18:BE18)</f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v>0</v>
      </c>
      <c r="BE18" s="238">
        <v>0</v>
      </c>
      <c r="BF18" s="238">
        <f>SUM(BG18:BL18)</f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v>0</v>
      </c>
      <c r="BM18" s="238">
        <f>SUM(BN18,BU18)</f>
        <v>0</v>
      </c>
      <c r="BN18" s="238">
        <f>SUM(BO18:BT18)</f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v>0</v>
      </c>
      <c r="BU18" s="238">
        <f>SUM(BV18:CA18)</f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SUM(CC18,CJ18)</f>
        <v>0</v>
      </c>
      <c r="CC18" s="238">
        <f>SUM(CD18:CI18)</f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SUM(CK18:CP18)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f>SUM(CR18,CY18)</f>
        <v>355</v>
      </c>
      <c r="CR18" s="238">
        <f>SUM(CS18:CX18)</f>
        <v>355</v>
      </c>
      <c r="CS18" s="238">
        <v>0</v>
      </c>
      <c r="CT18" s="238">
        <v>0</v>
      </c>
      <c r="CU18" s="238">
        <v>0</v>
      </c>
      <c r="CV18" s="238">
        <v>355</v>
      </c>
      <c r="CW18" s="238">
        <v>0</v>
      </c>
      <c r="CX18" s="238">
        <v>0</v>
      </c>
      <c r="CY18" s="238">
        <f>SUM(CZ18:DE18)</f>
        <v>0</v>
      </c>
      <c r="CZ18" s="238">
        <v>0</v>
      </c>
      <c r="DA18" s="238">
        <v>0</v>
      </c>
      <c r="DB18" s="238">
        <v>0</v>
      </c>
      <c r="DC18" s="238">
        <v>0</v>
      </c>
      <c r="DD18" s="238">
        <v>0</v>
      </c>
      <c r="DE18" s="238">
        <v>0</v>
      </c>
      <c r="DF18" s="238">
        <f>SUM(DG18,DN18)</f>
        <v>0</v>
      </c>
      <c r="DG18" s="238">
        <f>SUM(DH18:DM18)</f>
        <v>0</v>
      </c>
      <c r="DH18" s="238">
        <v>0</v>
      </c>
      <c r="DI18" s="238">
        <v>0</v>
      </c>
      <c r="DJ18" s="238">
        <v>0</v>
      </c>
      <c r="DK18" s="238">
        <v>0</v>
      </c>
      <c r="DL18" s="238">
        <v>0</v>
      </c>
      <c r="DM18" s="238">
        <v>0</v>
      </c>
      <c r="DN18" s="238">
        <f>SUM(DO18:DT18)</f>
        <v>0</v>
      </c>
      <c r="DO18" s="238">
        <v>0</v>
      </c>
      <c r="DP18" s="238">
        <v>0</v>
      </c>
      <c r="DQ18" s="238">
        <v>0</v>
      </c>
      <c r="DR18" s="238">
        <v>0</v>
      </c>
      <c r="DS18" s="238">
        <v>0</v>
      </c>
      <c r="DT18" s="238">
        <v>0</v>
      </c>
      <c r="DU18" s="238">
        <f>SUM(DV18:DY18)</f>
        <v>856</v>
      </c>
      <c r="DV18" s="238">
        <v>856</v>
      </c>
      <c r="DW18" s="238">
        <v>0</v>
      </c>
      <c r="DX18" s="238">
        <v>0</v>
      </c>
      <c r="DY18" s="238">
        <v>0</v>
      </c>
      <c r="DZ18" s="238">
        <f>SUM(EA18,EH18)</f>
        <v>0</v>
      </c>
      <c r="EA18" s="238">
        <f>SUM(EB18:EG18)</f>
        <v>0</v>
      </c>
      <c r="EB18" s="238">
        <v>0</v>
      </c>
      <c r="EC18" s="238">
        <v>0</v>
      </c>
      <c r="ED18" s="238">
        <v>0</v>
      </c>
      <c r="EE18" s="238">
        <v>0</v>
      </c>
      <c r="EF18" s="238">
        <v>0</v>
      </c>
      <c r="EG18" s="238">
        <v>0</v>
      </c>
      <c r="EH18" s="238">
        <f>SUM(EI18:EN18)</f>
        <v>0</v>
      </c>
      <c r="EI18" s="238">
        <v>0</v>
      </c>
      <c r="EJ18" s="238">
        <v>0</v>
      </c>
      <c r="EK18" s="238">
        <v>0</v>
      </c>
      <c r="EL18" s="238">
        <v>0</v>
      </c>
      <c r="EM18" s="238">
        <v>0</v>
      </c>
      <c r="EN18" s="238">
        <v>0</v>
      </c>
    </row>
    <row r="19" spans="1:144" s="190" customFormat="1" ht="12" customHeight="1">
      <c r="A19" s="191" t="s">
        <v>52</v>
      </c>
      <c r="B19" s="192" t="s">
        <v>187</v>
      </c>
      <c r="C19" s="191" t="s">
        <v>188</v>
      </c>
      <c r="D19" s="238">
        <f>SUM(E19,T19,AI19,AX19,BM19,CB19,CQ19,DF19,DU19,DZ19)</f>
        <v>1719</v>
      </c>
      <c r="E19" s="238">
        <f>SUM(F19,M19)</f>
        <v>1307</v>
      </c>
      <c r="F19" s="238">
        <f>SUM(G19:L19)</f>
        <v>1057</v>
      </c>
      <c r="G19" s="238">
        <v>0</v>
      </c>
      <c r="H19" s="238">
        <v>1057</v>
      </c>
      <c r="I19" s="238">
        <v>0</v>
      </c>
      <c r="J19" s="238">
        <v>0</v>
      </c>
      <c r="K19" s="238">
        <v>0</v>
      </c>
      <c r="L19" s="238">
        <v>0</v>
      </c>
      <c r="M19" s="238">
        <f>SUM(N19:S19)</f>
        <v>250</v>
      </c>
      <c r="N19" s="238">
        <v>0</v>
      </c>
      <c r="O19" s="238">
        <v>168</v>
      </c>
      <c r="P19" s="238">
        <v>0</v>
      </c>
      <c r="Q19" s="238">
        <v>0</v>
      </c>
      <c r="R19" s="238">
        <v>0</v>
      </c>
      <c r="S19" s="238">
        <v>82</v>
      </c>
      <c r="T19" s="238">
        <f>SUM(U19,AB19)</f>
        <v>0</v>
      </c>
      <c r="U19" s="238">
        <f>SUM(V19:AA19)</f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f>SUM(AC19:AH19)</f>
        <v>0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f>SUM(AJ19,AQ19)</f>
        <v>0</v>
      </c>
      <c r="AJ19" s="238">
        <f>SUM(AK19:AP19)</f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f>SUM(AR19:AW19)</f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f>SUM(AY19,BF19)</f>
        <v>0</v>
      </c>
      <c r="AY19" s="238">
        <f>SUM(AZ19:BE19)</f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v>0</v>
      </c>
      <c r="BE19" s="238">
        <v>0</v>
      </c>
      <c r="BF19" s="238">
        <f>SUM(BG19:BL19)</f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v>0</v>
      </c>
      <c r="BM19" s="238">
        <f>SUM(BN19,BU19)</f>
        <v>0</v>
      </c>
      <c r="BN19" s="238">
        <f>SUM(BO19:BT19)</f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f>SUM(BV19:CA19)</f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SUM(CC19,CJ19)</f>
        <v>0</v>
      </c>
      <c r="CC19" s="238">
        <f>SUM(CD19:CI19)</f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SUM(CK19:CP19)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f>SUM(CR19,CY19)</f>
        <v>124</v>
      </c>
      <c r="CR19" s="238">
        <f>SUM(CS19:CX19)</f>
        <v>65</v>
      </c>
      <c r="CS19" s="238">
        <v>0</v>
      </c>
      <c r="CT19" s="238">
        <v>0</v>
      </c>
      <c r="CU19" s="238">
        <v>0</v>
      </c>
      <c r="CV19" s="238">
        <v>65</v>
      </c>
      <c r="CW19" s="238">
        <v>0</v>
      </c>
      <c r="CX19" s="238">
        <v>0</v>
      </c>
      <c r="CY19" s="238">
        <f>SUM(CZ19:DE19)</f>
        <v>59</v>
      </c>
      <c r="CZ19" s="238">
        <v>0</v>
      </c>
      <c r="DA19" s="238">
        <v>0</v>
      </c>
      <c r="DB19" s="238">
        <v>0</v>
      </c>
      <c r="DC19" s="238">
        <v>38</v>
      </c>
      <c r="DD19" s="238">
        <v>0</v>
      </c>
      <c r="DE19" s="238">
        <v>21</v>
      </c>
      <c r="DF19" s="238">
        <f>SUM(DG19,DN19)</f>
        <v>0</v>
      </c>
      <c r="DG19" s="238">
        <f>SUM(DH19:DM19)</f>
        <v>0</v>
      </c>
      <c r="DH19" s="238">
        <v>0</v>
      </c>
      <c r="DI19" s="238">
        <v>0</v>
      </c>
      <c r="DJ19" s="238">
        <v>0</v>
      </c>
      <c r="DK19" s="238">
        <v>0</v>
      </c>
      <c r="DL19" s="238">
        <v>0</v>
      </c>
      <c r="DM19" s="238">
        <v>0</v>
      </c>
      <c r="DN19" s="238">
        <f>SUM(DO19:DT19)</f>
        <v>0</v>
      </c>
      <c r="DO19" s="238">
        <v>0</v>
      </c>
      <c r="DP19" s="238">
        <v>0</v>
      </c>
      <c r="DQ19" s="238">
        <v>0</v>
      </c>
      <c r="DR19" s="238">
        <v>0</v>
      </c>
      <c r="DS19" s="238">
        <v>0</v>
      </c>
      <c r="DT19" s="238">
        <v>0</v>
      </c>
      <c r="DU19" s="238">
        <f>SUM(DV19:DY19)</f>
        <v>186</v>
      </c>
      <c r="DV19" s="238">
        <v>143</v>
      </c>
      <c r="DW19" s="238">
        <v>0</v>
      </c>
      <c r="DX19" s="238">
        <v>43</v>
      </c>
      <c r="DY19" s="238">
        <v>0</v>
      </c>
      <c r="DZ19" s="238">
        <f>SUM(EA19,EH19)</f>
        <v>102</v>
      </c>
      <c r="EA19" s="238">
        <f>SUM(EB19:EG19)</f>
        <v>4</v>
      </c>
      <c r="EB19" s="238">
        <v>0</v>
      </c>
      <c r="EC19" s="238">
        <v>0</v>
      </c>
      <c r="ED19" s="238">
        <v>4</v>
      </c>
      <c r="EE19" s="238">
        <v>0</v>
      </c>
      <c r="EF19" s="238">
        <v>0</v>
      </c>
      <c r="EG19" s="238">
        <v>0</v>
      </c>
      <c r="EH19" s="238">
        <f>SUM(EI19:EN19)</f>
        <v>98</v>
      </c>
      <c r="EI19" s="238">
        <v>0</v>
      </c>
      <c r="EJ19" s="238">
        <v>0</v>
      </c>
      <c r="EK19" s="238">
        <v>98</v>
      </c>
      <c r="EL19" s="238">
        <v>0</v>
      </c>
      <c r="EM19" s="238">
        <v>0</v>
      </c>
      <c r="EN19" s="238">
        <v>0</v>
      </c>
    </row>
    <row r="20" spans="1:144" s="190" customFormat="1" ht="12" customHeight="1">
      <c r="A20" s="191" t="s">
        <v>52</v>
      </c>
      <c r="B20" s="192" t="s">
        <v>189</v>
      </c>
      <c r="C20" s="191" t="s">
        <v>190</v>
      </c>
      <c r="D20" s="238">
        <f>SUM(E20,T20,AI20,AX20,BM20,CB20,CQ20,DF20,DU20,DZ20)</f>
        <v>6642</v>
      </c>
      <c r="E20" s="238">
        <f>SUM(F20,M20)</f>
        <v>5603</v>
      </c>
      <c r="F20" s="238">
        <f>SUM(G20:L20)</f>
        <v>5603</v>
      </c>
      <c r="G20" s="238">
        <v>0</v>
      </c>
      <c r="H20" s="238">
        <v>5302</v>
      </c>
      <c r="I20" s="238">
        <v>247</v>
      </c>
      <c r="J20" s="238">
        <v>0</v>
      </c>
      <c r="K20" s="238">
        <v>0</v>
      </c>
      <c r="L20" s="238">
        <v>54</v>
      </c>
      <c r="M20" s="238">
        <f>SUM(N20:S20)</f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f>SUM(U20,AB20)</f>
        <v>0</v>
      </c>
      <c r="U20" s="238">
        <f>SUM(V20:AA20)</f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f>SUM(AC20:AH20)</f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f>SUM(AJ20,AQ20)</f>
        <v>0</v>
      </c>
      <c r="AJ20" s="238">
        <f>SUM(AK20:AP20)</f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f>SUM(AR20:AW20)</f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f>SUM(AY20,BF20)</f>
        <v>0</v>
      </c>
      <c r="AY20" s="238">
        <f>SUM(AZ20:BE20)</f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v>0</v>
      </c>
      <c r="BE20" s="238">
        <v>0</v>
      </c>
      <c r="BF20" s="238">
        <f>SUM(BG20:BL20)</f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v>0</v>
      </c>
      <c r="BM20" s="238">
        <f>SUM(BN20,BU20)</f>
        <v>0</v>
      </c>
      <c r="BN20" s="238">
        <f>SUM(BO20:BT20)</f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v>0</v>
      </c>
      <c r="BU20" s="238">
        <f>SUM(BV20:CA20)</f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SUM(CC20,CJ20)</f>
        <v>0</v>
      </c>
      <c r="CC20" s="238">
        <f>SUM(CD20:CI20)</f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SUM(CK20:CP20)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f>SUM(CR20,CY20)</f>
        <v>0</v>
      </c>
      <c r="CR20" s="238">
        <f>SUM(CS20:CX20)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f>SUM(CZ20:DE20)</f>
        <v>0</v>
      </c>
      <c r="CZ20" s="238">
        <v>0</v>
      </c>
      <c r="DA20" s="238">
        <v>0</v>
      </c>
      <c r="DB20" s="238">
        <v>0</v>
      </c>
      <c r="DC20" s="238">
        <v>0</v>
      </c>
      <c r="DD20" s="238">
        <v>0</v>
      </c>
      <c r="DE20" s="238">
        <v>0</v>
      </c>
      <c r="DF20" s="238">
        <f>SUM(DG20,DN20)</f>
        <v>0</v>
      </c>
      <c r="DG20" s="238">
        <f>SUM(DH20:DM20)</f>
        <v>0</v>
      </c>
      <c r="DH20" s="238">
        <v>0</v>
      </c>
      <c r="DI20" s="238">
        <v>0</v>
      </c>
      <c r="DJ20" s="238">
        <v>0</v>
      </c>
      <c r="DK20" s="238">
        <v>0</v>
      </c>
      <c r="DL20" s="238">
        <v>0</v>
      </c>
      <c r="DM20" s="238">
        <v>0</v>
      </c>
      <c r="DN20" s="238">
        <f>SUM(DO20:DT20)</f>
        <v>0</v>
      </c>
      <c r="DO20" s="238">
        <v>0</v>
      </c>
      <c r="DP20" s="238">
        <v>0</v>
      </c>
      <c r="DQ20" s="238">
        <v>0</v>
      </c>
      <c r="DR20" s="238">
        <v>0</v>
      </c>
      <c r="DS20" s="238">
        <v>0</v>
      </c>
      <c r="DT20" s="238">
        <v>0</v>
      </c>
      <c r="DU20" s="238">
        <f>SUM(DV20:DY20)</f>
        <v>1039</v>
      </c>
      <c r="DV20" s="238">
        <v>1039</v>
      </c>
      <c r="DW20" s="238">
        <v>0</v>
      </c>
      <c r="DX20" s="238">
        <v>0</v>
      </c>
      <c r="DY20" s="238">
        <v>0</v>
      </c>
      <c r="DZ20" s="238">
        <f>SUM(EA20,EH20)</f>
        <v>0</v>
      </c>
      <c r="EA20" s="238">
        <f>SUM(EB20:EG20)</f>
        <v>0</v>
      </c>
      <c r="EB20" s="238">
        <v>0</v>
      </c>
      <c r="EC20" s="238">
        <v>0</v>
      </c>
      <c r="ED20" s="238">
        <v>0</v>
      </c>
      <c r="EE20" s="238">
        <v>0</v>
      </c>
      <c r="EF20" s="238">
        <v>0</v>
      </c>
      <c r="EG20" s="238">
        <v>0</v>
      </c>
      <c r="EH20" s="238">
        <f>SUM(EI20:EN20)</f>
        <v>0</v>
      </c>
      <c r="EI20" s="238">
        <v>0</v>
      </c>
      <c r="EJ20" s="238">
        <v>0</v>
      </c>
      <c r="EK20" s="238">
        <v>0</v>
      </c>
      <c r="EL20" s="238">
        <v>0</v>
      </c>
      <c r="EM20" s="238">
        <v>0</v>
      </c>
      <c r="EN20" s="238">
        <v>0</v>
      </c>
    </row>
    <row r="21" spans="1:144" s="190" customFormat="1" ht="12" customHeight="1">
      <c r="A21" s="191" t="s">
        <v>52</v>
      </c>
      <c r="B21" s="192" t="s">
        <v>191</v>
      </c>
      <c r="C21" s="191" t="s">
        <v>192</v>
      </c>
      <c r="D21" s="238">
        <f>SUM(E21,T21,AI21,AX21,BM21,CB21,CQ21,DF21,DU21,DZ21)</f>
        <v>6101</v>
      </c>
      <c r="E21" s="238">
        <f>SUM(F21,M21)</f>
        <v>4318</v>
      </c>
      <c r="F21" s="238">
        <f>SUM(G21:L21)</f>
        <v>4244</v>
      </c>
      <c r="G21" s="238">
        <v>0</v>
      </c>
      <c r="H21" s="238">
        <v>4244</v>
      </c>
      <c r="I21" s="238">
        <v>0</v>
      </c>
      <c r="J21" s="238">
        <v>0</v>
      </c>
      <c r="K21" s="238">
        <v>0</v>
      </c>
      <c r="L21" s="238">
        <v>0</v>
      </c>
      <c r="M21" s="238">
        <f>SUM(N21:S21)</f>
        <v>74</v>
      </c>
      <c r="N21" s="238">
        <v>0</v>
      </c>
      <c r="O21" s="238">
        <v>74</v>
      </c>
      <c r="P21" s="238">
        <v>0</v>
      </c>
      <c r="Q21" s="238">
        <v>0</v>
      </c>
      <c r="R21" s="238">
        <v>0</v>
      </c>
      <c r="S21" s="238">
        <v>0</v>
      </c>
      <c r="T21" s="238">
        <f>SUM(U21,AB21)</f>
        <v>688</v>
      </c>
      <c r="U21" s="238">
        <f>SUM(V21:AA21)</f>
        <v>688</v>
      </c>
      <c r="V21" s="238">
        <v>0</v>
      </c>
      <c r="W21" s="238">
        <v>0</v>
      </c>
      <c r="X21" s="238">
        <v>483</v>
      </c>
      <c r="Y21" s="238">
        <v>0</v>
      </c>
      <c r="Z21" s="238">
        <v>0</v>
      </c>
      <c r="AA21" s="238">
        <v>205</v>
      </c>
      <c r="AB21" s="238">
        <f>SUM(AC21:AH21)</f>
        <v>0</v>
      </c>
      <c r="AC21" s="238">
        <v>0</v>
      </c>
      <c r="AD21" s="238">
        <v>0</v>
      </c>
      <c r="AE21" s="238">
        <v>0</v>
      </c>
      <c r="AF21" s="238">
        <v>0</v>
      </c>
      <c r="AG21" s="238">
        <v>0</v>
      </c>
      <c r="AH21" s="238">
        <v>0</v>
      </c>
      <c r="AI21" s="238">
        <f>SUM(AJ21,AQ21)</f>
        <v>0</v>
      </c>
      <c r="AJ21" s="238">
        <f>SUM(AK21:AP21)</f>
        <v>0</v>
      </c>
      <c r="AK21" s="238">
        <v>0</v>
      </c>
      <c r="AL21" s="238">
        <v>0</v>
      </c>
      <c r="AM21" s="238">
        <v>0</v>
      </c>
      <c r="AN21" s="238">
        <v>0</v>
      </c>
      <c r="AO21" s="238">
        <v>0</v>
      </c>
      <c r="AP21" s="238">
        <v>0</v>
      </c>
      <c r="AQ21" s="238">
        <f>SUM(AR21:AW21)</f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f>SUM(AY21,BF21)</f>
        <v>0</v>
      </c>
      <c r="AY21" s="238">
        <f>SUM(AZ21:BE21)</f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v>0</v>
      </c>
      <c r="BE21" s="238">
        <v>0</v>
      </c>
      <c r="BF21" s="238">
        <f>SUM(BG21:BL21)</f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v>0</v>
      </c>
      <c r="BM21" s="238">
        <f>SUM(BN21,BU21)</f>
        <v>0</v>
      </c>
      <c r="BN21" s="238">
        <f>SUM(BO21:BT21)</f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f>SUM(BV21:CA21)</f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SUM(CC21,CJ21)</f>
        <v>0</v>
      </c>
      <c r="CC21" s="238">
        <f>SUM(CD21:CI21)</f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SUM(CK21:CP21)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f>SUM(CR21,CY21)</f>
        <v>412</v>
      </c>
      <c r="CR21" s="238">
        <f>SUM(CS21:CX21)</f>
        <v>412</v>
      </c>
      <c r="CS21" s="238">
        <v>0</v>
      </c>
      <c r="CT21" s="238">
        <v>0</v>
      </c>
      <c r="CU21" s="238">
        <v>0</v>
      </c>
      <c r="CV21" s="238">
        <v>403</v>
      </c>
      <c r="CW21" s="238">
        <v>9</v>
      </c>
      <c r="CX21" s="238">
        <v>0</v>
      </c>
      <c r="CY21" s="238">
        <f>SUM(CZ21:DE21)</f>
        <v>0</v>
      </c>
      <c r="CZ21" s="238">
        <v>0</v>
      </c>
      <c r="DA21" s="238">
        <v>0</v>
      </c>
      <c r="DB21" s="238">
        <v>0</v>
      </c>
      <c r="DC21" s="238">
        <v>0</v>
      </c>
      <c r="DD21" s="238">
        <v>0</v>
      </c>
      <c r="DE21" s="238">
        <v>0</v>
      </c>
      <c r="DF21" s="238">
        <f>SUM(DG21,DN21)</f>
        <v>13</v>
      </c>
      <c r="DG21" s="238">
        <f>SUM(DH21:DM21)</f>
        <v>13</v>
      </c>
      <c r="DH21" s="238">
        <v>0</v>
      </c>
      <c r="DI21" s="238">
        <v>0</v>
      </c>
      <c r="DJ21" s="238">
        <v>13</v>
      </c>
      <c r="DK21" s="238">
        <v>0</v>
      </c>
      <c r="DL21" s="238">
        <v>0</v>
      </c>
      <c r="DM21" s="238">
        <v>0</v>
      </c>
      <c r="DN21" s="238">
        <f>SUM(DO21:DT21)</f>
        <v>0</v>
      </c>
      <c r="DO21" s="238">
        <v>0</v>
      </c>
      <c r="DP21" s="238">
        <v>0</v>
      </c>
      <c r="DQ21" s="238">
        <v>0</v>
      </c>
      <c r="DR21" s="238">
        <v>0</v>
      </c>
      <c r="DS21" s="238">
        <v>0</v>
      </c>
      <c r="DT21" s="238">
        <v>0</v>
      </c>
      <c r="DU21" s="238">
        <f>SUM(DV21:DY21)</f>
        <v>670</v>
      </c>
      <c r="DV21" s="238">
        <v>670</v>
      </c>
      <c r="DW21" s="238">
        <v>0</v>
      </c>
      <c r="DX21" s="238">
        <v>0</v>
      </c>
      <c r="DY21" s="238">
        <v>0</v>
      </c>
      <c r="DZ21" s="238">
        <f>SUM(EA21,EH21)</f>
        <v>0</v>
      </c>
      <c r="EA21" s="238">
        <f>SUM(EB21:EG21)</f>
        <v>0</v>
      </c>
      <c r="EB21" s="238">
        <v>0</v>
      </c>
      <c r="EC21" s="238">
        <v>0</v>
      </c>
      <c r="ED21" s="238">
        <v>0</v>
      </c>
      <c r="EE21" s="238">
        <v>0</v>
      </c>
      <c r="EF21" s="238">
        <v>0</v>
      </c>
      <c r="EG21" s="238">
        <v>0</v>
      </c>
      <c r="EH21" s="238">
        <f>SUM(EI21:EN21)</f>
        <v>0</v>
      </c>
      <c r="EI21" s="238">
        <v>0</v>
      </c>
      <c r="EJ21" s="238">
        <v>0</v>
      </c>
      <c r="EK21" s="238">
        <v>0</v>
      </c>
      <c r="EL21" s="238">
        <v>0</v>
      </c>
      <c r="EM21" s="238">
        <v>0</v>
      </c>
      <c r="EN21" s="238">
        <v>0</v>
      </c>
    </row>
    <row r="22" spans="1:144" s="190" customFormat="1" ht="12" customHeight="1">
      <c r="A22" s="191" t="s">
        <v>52</v>
      </c>
      <c r="B22" s="192" t="s">
        <v>193</v>
      </c>
      <c r="C22" s="191" t="s">
        <v>194</v>
      </c>
      <c r="D22" s="238">
        <f>SUM(E22,T22,AI22,AX22,BM22,CB22,CQ22,DF22,DU22,DZ22)</f>
        <v>3861</v>
      </c>
      <c r="E22" s="238">
        <f>SUM(F22,M22)</f>
        <v>3133</v>
      </c>
      <c r="F22" s="238">
        <f>SUM(G22:L22)</f>
        <v>3038</v>
      </c>
      <c r="G22" s="238">
        <v>0</v>
      </c>
      <c r="H22" s="238">
        <v>3038</v>
      </c>
      <c r="I22" s="238">
        <v>0</v>
      </c>
      <c r="J22" s="238">
        <v>0</v>
      </c>
      <c r="K22" s="238">
        <v>0</v>
      </c>
      <c r="L22" s="238">
        <v>0</v>
      </c>
      <c r="M22" s="238">
        <f>SUM(N22:S22)</f>
        <v>95</v>
      </c>
      <c r="N22" s="238">
        <v>0</v>
      </c>
      <c r="O22" s="238">
        <v>95</v>
      </c>
      <c r="P22" s="238">
        <v>0</v>
      </c>
      <c r="Q22" s="238">
        <v>0</v>
      </c>
      <c r="R22" s="238">
        <v>0</v>
      </c>
      <c r="S22" s="238">
        <v>0</v>
      </c>
      <c r="T22" s="238">
        <f>SUM(U22,AB22)</f>
        <v>0</v>
      </c>
      <c r="U22" s="238">
        <f>SUM(V22:AA22)</f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f>SUM(AC22:AH22)</f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f>SUM(AJ22,AQ22)</f>
        <v>0</v>
      </c>
      <c r="AJ22" s="238">
        <f>SUM(AK22:AP22)</f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f>SUM(AR22:AW22)</f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f>SUM(AY22,BF22)</f>
        <v>0</v>
      </c>
      <c r="AY22" s="238">
        <f>SUM(AZ22:BE22)</f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v>0</v>
      </c>
      <c r="BE22" s="238">
        <v>0</v>
      </c>
      <c r="BF22" s="238">
        <f>SUM(BG22:BL22)</f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v>0</v>
      </c>
      <c r="BM22" s="238">
        <f>SUM(BN22,BU22)</f>
        <v>0</v>
      </c>
      <c r="BN22" s="238">
        <f>SUM(BO22:BT22)</f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f>SUM(BV22:CA22)</f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SUM(CC22,CJ22)</f>
        <v>0</v>
      </c>
      <c r="CC22" s="238">
        <f>SUM(CD22:CI22)</f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SUM(CK22:CP22)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f>SUM(CR22,CY22)</f>
        <v>107</v>
      </c>
      <c r="CR22" s="238">
        <f>SUM(CS22:CX22)</f>
        <v>107</v>
      </c>
      <c r="CS22" s="238">
        <v>0</v>
      </c>
      <c r="CT22" s="238">
        <v>0</v>
      </c>
      <c r="CU22" s="238">
        <v>0</v>
      </c>
      <c r="CV22" s="238">
        <v>107</v>
      </c>
      <c r="CW22" s="238">
        <v>0</v>
      </c>
      <c r="CX22" s="238">
        <v>0</v>
      </c>
      <c r="CY22" s="238">
        <f>SUM(CZ22:DE22)</f>
        <v>0</v>
      </c>
      <c r="CZ22" s="238">
        <v>0</v>
      </c>
      <c r="DA22" s="238">
        <v>0</v>
      </c>
      <c r="DB22" s="238">
        <v>0</v>
      </c>
      <c r="DC22" s="238">
        <v>0</v>
      </c>
      <c r="DD22" s="238">
        <v>0</v>
      </c>
      <c r="DE22" s="238">
        <v>0</v>
      </c>
      <c r="DF22" s="238">
        <f>SUM(DG22,DN22)</f>
        <v>0</v>
      </c>
      <c r="DG22" s="238">
        <f>SUM(DH22:DM22)</f>
        <v>0</v>
      </c>
      <c r="DH22" s="238">
        <v>0</v>
      </c>
      <c r="DI22" s="238">
        <v>0</v>
      </c>
      <c r="DJ22" s="238">
        <v>0</v>
      </c>
      <c r="DK22" s="238">
        <v>0</v>
      </c>
      <c r="DL22" s="238">
        <v>0</v>
      </c>
      <c r="DM22" s="238">
        <v>0</v>
      </c>
      <c r="DN22" s="238">
        <f>SUM(DO22:DT22)</f>
        <v>0</v>
      </c>
      <c r="DO22" s="238">
        <v>0</v>
      </c>
      <c r="DP22" s="238">
        <v>0</v>
      </c>
      <c r="DQ22" s="238">
        <v>0</v>
      </c>
      <c r="DR22" s="238">
        <v>0</v>
      </c>
      <c r="DS22" s="238">
        <v>0</v>
      </c>
      <c r="DT22" s="238">
        <v>0</v>
      </c>
      <c r="DU22" s="238">
        <f>SUM(DV22:DY22)</f>
        <v>315</v>
      </c>
      <c r="DV22" s="238">
        <v>315</v>
      </c>
      <c r="DW22" s="238">
        <v>0</v>
      </c>
      <c r="DX22" s="238"/>
      <c r="DY22" s="238">
        <v>0</v>
      </c>
      <c r="DZ22" s="238">
        <f>SUM(EA22,EH22)</f>
        <v>306</v>
      </c>
      <c r="EA22" s="238">
        <f>SUM(EB22:EG22)</f>
        <v>306</v>
      </c>
      <c r="EB22" s="238">
        <v>0</v>
      </c>
      <c r="EC22" s="238">
        <v>0</v>
      </c>
      <c r="ED22" s="238">
        <v>306</v>
      </c>
      <c r="EE22" s="238">
        <v>0</v>
      </c>
      <c r="EF22" s="238">
        <v>0</v>
      </c>
      <c r="EG22" s="238">
        <v>0</v>
      </c>
      <c r="EH22" s="238">
        <f>SUM(EI22:EN22)</f>
        <v>0</v>
      </c>
      <c r="EI22" s="238">
        <v>0</v>
      </c>
      <c r="EJ22" s="238">
        <v>0</v>
      </c>
      <c r="EK22" s="238">
        <v>0</v>
      </c>
      <c r="EL22" s="238">
        <v>0</v>
      </c>
      <c r="EM22" s="238">
        <v>0</v>
      </c>
      <c r="EN22" s="238">
        <v>0</v>
      </c>
    </row>
    <row r="23" spans="1:144" s="190" customFormat="1" ht="12" customHeight="1">
      <c r="A23" s="191" t="s">
        <v>52</v>
      </c>
      <c r="B23" s="192" t="s">
        <v>195</v>
      </c>
      <c r="C23" s="191" t="s">
        <v>196</v>
      </c>
      <c r="D23" s="238">
        <f>SUM(E23,T23,AI23,AX23,BM23,CB23,CQ23,DF23,DU23,DZ23)</f>
        <v>6368</v>
      </c>
      <c r="E23" s="238">
        <f>SUM(F23,M23)</f>
        <v>4732</v>
      </c>
      <c r="F23" s="238">
        <f>SUM(G23:L23)</f>
        <v>4727</v>
      </c>
      <c r="G23" s="238">
        <v>0</v>
      </c>
      <c r="H23" s="238">
        <v>4727</v>
      </c>
      <c r="I23" s="238">
        <v>0</v>
      </c>
      <c r="J23" s="238">
        <v>0</v>
      </c>
      <c r="K23" s="238">
        <v>0</v>
      </c>
      <c r="L23" s="238">
        <v>0</v>
      </c>
      <c r="M23" s="238">
        <f>SUM(N23:S23)</f>
        <v>5</v>
      </c>
      <c r="N23" s="238">
        <v>0</v>
      </c>
      <c r="O23" s="238">
        <v>5</v>
      </c>
      <c r="P23" s="238">
        <v>0</v>
      </c>
      <c r="Q23" s="238">
        <v>0</v>
      </c>
      <c r="R23" s="238">
        <v>0</v>
      </c>
      <c r="S23" s="238">
        <v>0</v>
      </c>
      <c r="T23" s="238">
        <f>SUM(U23,AB23)</f>
        <v>548</v>
      </c>
      <c r="U23" s="238">
        <f>SUM(V23:AA23)</f>
        <v>548</v>
      </c>
      <c r="V23" s="238">
        <v>0</v>
      </c>
      <c r="W23" s="238">
        <v>0</v>
      </c>
      <c r="X23" s="238">
        <v>353</v>
      </c>
      <c r="Y23" s="238">
        <v>0</v>
      </c>
      <c r="Z23" s="238">
        <v>0</v>
      </c>
      <c r="AA23" s="238">
        <v>195</v>
      </c>
      <c r="AB23" s="238">
        <f>SUM(AC23:AH23)</f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f>SUM(AJ23,AQ23)</f>
        <v>0</v>
      </c>
      <c r="AJ23" s="238">
        <f>SUM(AK23:AP23)</f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f>SUM(AR23:AW23)</f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f>SUM(AY23,BF23)</f>
        <v>0</v>
      </c>
      <c r="AY23" s="238">
        <f>SUM(AZ23:BE23)</f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f>SUM(BG23:BL23)</f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f>SUM(BN23,BU23)</f>
        <v>0</v>
      </c>
      <c r="BN23" s="238">
        <f>SUM(BO23:BT23)</f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f>SUM(BV23:CA23)</f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SUM(CC23,CJ23)</f>
        <v>0</v>
      </c>
      <c r="CC23" s="238">
        <f>SUM(CD23:CI23)</f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SUM(CK23:CP23)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f>SUM(CR23,CY23)</f>
        <v>0</v>
      </c>
      <c r="CR23" s="238">
        <f>SUM(CS23:CX23)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f>SUM(CZ23:DE23)</f>
        <v>0</v>
      </c>
      <c r="CZ23" s="238">
        <v>0</v>
      </c>
      <c r="DA23" s="238">
        <v>0</v>
      </c>
      <c r="DB23" s="238">
        <v>0</v>
      </c>
      <c r="DC23" s="238">
        <v>0</v>
      </c>
      <c r="DD23" s="238">
        <v>0</v>
      </c>
      <c r="DE23" s="238">
        <v>0</v>
      </c>
      <c r="DF23" s="238">
        <f>SUM(DG23,DN23)</f>
        <v>0</v>
      </c>
      <c r="DG23" s="238">
        <f>SUM(DH23:DM23)</f>
        <v>0</v>
      </c>
      <c r="DH23" s="238">
        <v>0</v>
      </c>
      <c r="DI23" s="238">
        <v>0</v>
      </c>
      <c r="DJ23" s="238">
        <v>0</v>
      </c>
      <c r="DK23" s="238">
        <v>0</v>
      </c>
      <c r="DL23" s="238">
        <v>0</v>
      </c>
      <c r="DM23" s="238">
        <v>0</v>
      </c>
      <c r="DN23" s="238">
        <f>SUM(DO23:DT23)</f>
        <v>0</v>
      </c>
      <c r="DO23" s="238">
        <v>0</v>
      </c>
      <c r="DP23" s="238">
        <v>0</v>
      </c>
      <c r="DQ23" s="238">
        <v>0</v>
      </c>
      <c r="DR23" s="238">
        <v>0</v>
      </c>
      <c r="DS23" s="238">
        <v>0</v>
      </c>
      <c r="DT23" s="238">
        <v>0</v>
      </c>
      <c r="DU23" s="238">
        <f>SUM(DV23:DY23)</f>
        <v>1088</v>
      </c>
      <c r="DV23" s="238">
        <v>1088</v>
      </c>
      <c r="DW23" s="238">
        <v>0</v>
      </c>
      <c r="DX23" s="238">
        <v>0</v>
      </c>
      <c r="DY23" s="238">
        <v>0</v>
      </c>
      <c r="DZ23" s="238">
        <f>SUM(EA23,EH23)</f>
        <v>0</v>
      </c>
      <c r="EA23" s="238">
        <f>SUM(EB23:EG23)</f>
        <v>0</v>
      </c>
      <c r="EB23" s="238">
        <v>0</v>
      </c>
      <c r="EC23" s="238">
        <v>0</v>
      </c>
      <c r="ED23" s="238">
        <v>0</v>
      </c>
      <c r="EE23" s="238">
        <v>0</v>
      </c>
      <c r="EF23" s="238">
        <v>0</v>
      </c>
      <c r="EG23" s="238">
        <v>0</v>
      </c>
      <c r="EH23" s="238">
        <f>SUM(EI23:EN23)</f>
        <v>0</v>
      </c>
      <c r="EI23" s="238">
        <v>0</v>
      </c>
      <c r="EJ23" s="238">
        <v>0</v>
      </c>
      <c r="EK23" s="238">
        <v>0</v>
      </c>
      <c r="EL23" s="238">
        <v>0</v>
      </c>
      <c r="EM23" s="238">
        <v>0</v>
      </c>
      <c r="EN23" s="238">
        <v>0</v>
      </c>
    </row>
    <row r="24" spans="1:144" s="190" customFormat="1" ht="12" customHeight="1">
      <c r="A24" s="191" t="s">
        <v>52</v>
      </c>
      <c r="B24" s="192" t="s">
        <v>197</v>
      </c>
      <c r="C24" s="191" t="s">
        <v>198</v>
      </c>
      <c r="D24" s="238">
        <f>SUM(E24,T24,AI24,AX24,BM24,CB24,CQ24,DF24,DU24,DZ24)</f>
        <v>3175</v>
      </c>
      <c r="E24" s="238">
        <f>SUM(F24,M24)</f>
        <v>2157</v>
      </c>
      <c r="F24" s="238">
        <f>SUM(G24:L24)</f>
        <v>1709</v>
      </c>
      <c r="G24" s="238">
        <v>0</v>
      </c>
      <c r="H24" s="238">
        <v>1709</v>
      </c>
      <c r="I24" s="238">
        <v>0</v>
      </c>
      <c r="J24" s="238">
        <v>0</v>
      </c>
      <c r="K24" s="238">
        <v>0</v>
      </c>
      <c r="L24" s="238">
        <v>0</v>
      </c>
      <c r="M24" s="238">
        <f>SUM(N24:S24)</f>
        <v>448</v>
      </c>
      <c r="N24" s="238">
        <v>0</v>
      </c>
      <c r="O24" s="238">
        <v>448</v>
      </c>
      <c r="P24" s="238">
        <v>0</v>
      </c>
      <c r="Q24" s="238">
        <v>0</v>
      </c>
      <c r="R24" s="238">
        <v>0</v>
      </c>
      <c r="S24" s="238">
        <v>0</v>
      </c>
      <c r="T24" s="238">
        <f>SUM(U24,AB24)</f>
        <v>3</v>
      </c>
      <c r="U24" s="238">
        <f>SUM(V24:AA24)</f>
        <v>3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3</v>
      </c>
      <c r="AB24" s="238">
        <f>SUM(AC24:AH24)</f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f>SUM(AJ24,AQ24)</f>
        <v>0</v>
      </c>
      <c r="AJ24" s="238">
        <f>SUM(AK24:AP24)</f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f>SUM(AR24:AW24)</f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f>SUM(AY24,BF24)</f>
        <v>0</v>
      </c>
      <c r="AY24" s="238">
        <f>SUM(AZ24:BE24)</f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v>0</v>
      </c>
      <c r="BE24" s="238">
        <v>0</v>
      </c>
      <c r="BF24" s="238">
        <f>SUM(BG24:BL24)</f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v>0</v>
      </c>
      <c r="BM24" s="238">
        <f>SUM(BN24,BU24)</f>
        <v>0</v>
      </c>
      <c r="BN24" s="238">
        <f>SUM(BO24:BT24)</f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f>SUM(BV24:CA24)</f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SUM(CC24,CJ24)</f>
        <v>0</v>
      </c>
      <c r="CC24" s="238">
        <f>SUM(CD24:CI24)</f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SUM(CK24:CP24)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f>SUM(CR24,CY24)</f>
        <v>47</v>
      </c>
      <c r="CR24" s="238">
        <f>SUM(CS24:CX24)</f>
        <v>47</v>
      </c>
      <c r="CS24" s="238">
        <v>0</v>
      </c>
      <c r="CT24" s="238">
        <v>0</v>
      </c>
      <c r="CU24" s="238">
        <v>0</v>
      </c>
      <c r="CV24" s="238">
        <v>47</v>
      </c>
      <c r="CW24" s="238">
        <v>0</v>
      </c>
      <c r="CX24" s="238">
        <v>0</v>
      </c>
      <c r="CY24" s="238">
        <f>SUM(CZ24:DE24)</f>
        <v>0</v>
      </c>
      <c r="CZ24" s="238">
        <v>0</v>
      </c>
      <c r="DA24" s="238">
        <v>0</v>
      </c>
      <c r="DB24" s="238">
        <v>0</v>
      </c>
      <c r="DC24" s="238">
        <v>0</v>
      </c>
      <c r="DD24" s="238">
        <v>0</v>
      </c>
      <c r="DE24" s="238">
        <v>0</v>
      </c>
      <c r="DF24" s="238">
        <f>SUM(DG24,DN24)</f>
        <v>0</v>
      </c>
      <c r="DG24" s="238">
        <f>SUM(DH24:DM24)</f>
        <v>0</v>
      </c>
      <c r="DH24" s="238">
        <v>0</v>
      </c>
      <c r="DI24" s="238">
        <v>0</v>
      </c>
      <c r="DJ24" s="238">
        <v>0</v>
      </c>
      <c r="DK24" s="238">
        <v>0</v>
      </c>
      <c r="DL24" s="238">
        <v>0</v>
      </c>
      <c r="DM24" s="238">
        <v>0</v>
      </c>
      <c r="DN24" s="238">
        <f>SUM(DO24:DT24)</f>
        <v>0</v>
      </c>
      <c r="DO24" s="238">
        <v>0</v>
      </c>
      <c r="DP24" s="238">
        <v>0</v>
      </c>
      <c r="DQ24" s="238">
        <v>0</v>
      </c>
      <c r="DR24" s="238">
        <v>0</v>
      </c>
      <c r="DS24" s="238">
        <v>0</v>
      </c>
      <c r="DT24" s="238">
        <v>0</v>
      </c>
      <c r="DU24" s="238">
        <f>SUM(DV24:DY24)</f>
        <v>605</v>
      </c>
      <c r="DV24" s="238">
        <v>605</v>
      </c>
      <c r="DW24" s="238">
        <v>0</v>
      </c>
      <c r="DX24" s="238">
        <v>0</v>
      </c>
      <c r="DY24" s="238">
        <v>0</v>
      </c>
      <c r="DZ24" s="238">
        <f>SUM(EA24,EH24)</f>
        <v>363</v>
      </c>
      <c r="EA24" s="238">
        <f>SUM(EB24:EG24)</f>
        <v>354</v>
      </c>
      <c r="EB24" s="238">
        <v>0</v>
      </c>
      <c r="EC24" s="238">
        <v>0</v>
      </c>
      <c r="ED24" s="238">
        <v>354</v>
      </c>
      <c r="EE24" s="238">
        <v>0</v>
      </c>
      <c r="EF24" s="238">
        <v>0</v>
      </c>
      <c r="EG24" s="238">
        <v>0</v>
      </c>
      <c r="EH24" s="238">
        <f>SUM(EI24:EN24)</f>
        <v>9</v>
      </c>
      <c r="EI24" s="238">
        <v>0</v>
      </c>
      <c r="EJ24" s="238">
        <v>0</v>
      </c>
      <c r="EK24" s="238">
        <v>9</v>
      </c>
      <c r="EL24" s="238">
        <v>0</v>
      </c>
      <c r="EM24" s="238">
        <v>0</v>
      </c>
      <c r="EN24" s="238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36" width="10.59765625" style="223" customWidth="1"/>
    <col min="37" max="16384" width="9" style="180" customWidth="1"/>
  </cols>
  <sheetData>
    <row r="1" spans="1:36" ht="17.25">
      <c r="A1" s="287" t="s">
        <v>199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214"/>
      <c r="N1" s="179"/>
      <c r="O1" s="179"/>
      <c r="P1" s="213"/>
      <c r="Q1" s="213"/>
      <c r="R1" s="213"/>
      <c r="S1" s="179"/>
      <c r="T1" s="179"/>
      <c r="U1" s="179"/>
      <c r="V1" s="179"/>
      <c r="W1" s="179"/>
      <c r="X1" s="179"/>
      <c r="Y1" s="214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14"/>
    </row>
    <row r="2" spans="1:45" s="179" customFormat="1" ht="25.5" customHeight="1">
      <c r="A2" s="322" t="s">
        <v>9</v>
      </c>
      <c r="B2" s="322" t="s">
        <v>92</v>
      </c>
      <c r="C2" s="325" t="s">
        <v>93</v>
      </c>
      <c r="D2" s="239" t="s">
        <v>200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 t="s">
        <v>201</v>
      </c>
      <c r="Q2" s="241"/>
      <c r="R2" s="241"/>
      <c r="S2" s="241"/>
      <c r="T2" s="241"/>
      <c r="U2" s="241"/>
      <c r="V2" s="241"/>
      <c r="W2" s="241"/>
      <c r="X2" s="241"/>
      <c r="Y2" s="252"/>
      <c r="Z2" s="239" t="s">
        <v>202</v>
      </c>
      <c r="AA2" s="241"/>
      <c r="AB2" s="241"/>
      <c r="AC2" s="241"/>
      <c r="AD2" s="241"/>
      <c r="AE2" s="241"/>
      <c r="AF2" s="241"/>
      <c r="AG2" s="241"/>
      <c r="AH2" s="241"/>
      <c r="AI2" s="241"/>
      <c r="AJ2" s="252"/>
      <c r="AK2" s="245" t="s">
        <v>203</v>
      </c>
      <c r="AL2" s="241"/>
      <c r="AM2" s="241"/>
      <c r="AN2" s="241"/>
      <c r="AO2" s="241"/>
      <c r="AP2" s="241"/>
      <c r="AQ2" s="241"/>
      <c r="AR2" s="241"/>
      <c r="AS2" s="252"/>
    </row>
    <row r="3" spans="1:45" s="179" customFormat="1" ht="25.5" customHeight="1">
      <c r="A3" s="323"/>
      <c r="B3" s="323"/>
      <c r="C3" s="326"/>
      <c r="D3" s="348" t="s">
        <v>28</v>
      </c>
      <c r="E3" s="325" t="s">
        <v>32</v>
      </c>
      <c r="F3" s="349" t="s">
        <v>204</v>
      </c>
      <c r="G3" s="353"/>
      <c r="H3" s="353"/>
      <c r="I3" s="353"/>
      <c r="J3" s="353"/>
      <c r="K3" s="353"/>
      <c r="L3" s="353"/>
      <c r="M3" s="354"/>
      <c r="N3" s="325" t="s">
        <v>205</v>
      </c>
      <c r="O3" s="325" t="s">
        <v>206</v>
      </c>
      <c r="P3" s="348" t="s">
        <v>28</v>
      </c>
      <c r="Q3" s="325" t="s">
        <v>32</v>
      </c>
      <c r="R3" s="355" t="s">
        <v>207</v>
      </c>
      <c r="S3" s="356"/>
      <c r="T3" s="356"/>
      <c r="U3" s="356"/>
      <c r="V3" s="356"/>
      <c r="W3" s="356"/>
      <c r="X3" s="356"/>
      <c r="Y3" s="357"/>
      <c r="Z3" s="348" t="s">
        <v>28</v>
      </c>
      <c r="AA3" s="325" t="s">
        <v>33</v>
      </c>
      <c r="AB3" s="325" t="s">
        <v>43</v>
      </c>
      <c r="AC3" s="251" t="s">
        <v>208</v>
      </c>
      <c r="AD3" s="241"/>
      <c r="AE3" s="241"/>
      <c r="AF3" s="241"/>
      <c r="AG3" s="241"/>
      <c r="AH3" s="241"/>
      <c r="AI3" s="241"/>
      <c r="AJ3" s="252"/>
      <c r="AK3" s="348" t="s">
        <v>28</v>
      </c>
      <c r="AL3" s="322" t="s">
        <v>209</v>
      </c>
      <c r="AM3" s="322" t="s">
        <v>37</v>
      </c>
      <c r="AN3" s="322" t="s">
        <v>38</v>
      </c>
      <c r="AO3" s="322" t="s">
        <v>39</v>
      </c>
      <c r="AP3" s="322" t="s">
        <v>40</v>
      </c>
      <c r="AQ3" s="322" t="s">
        <v>46</v>
      </c>
      <c r="AR3" s="322" t="s">
        <v>42</v>
      </c>
      <c r="AS3" s="322" t="s">
        <v>47</v>
      </c>
    </row>
    <row r="4" spans="1:45" s="179" customFormat="1" ht="25.5" customHeight="1">
      <c r="A4" s="323"/>
      <c r="B4" s="323"/>
      <c r="C4" s="326"/>
      <c r="D4" s="348"/>
      <c r="E4" s="326"/>
      <c r="F4" s="348" t="s">
        <v>28</v>
      </c>
      <c r="G4" s="325" t="s">
        <v>37</v>
      </c>
      <c r="H4" s="322" t="s">
        <v>38</v>
      </c>
      <c r="I4" s="322" t="s">
        <v>39</v>
      </c>
      <c r="J4" s="322" t="s">
        <v>40</v>
      </c>
      <c r="K4" s="322" t="s">
        <v>46</v>
      </c>
      <c r="L4" s="322" t="s">
        <v>42</v>
      </c>
      <c r="M4" s="325" t="s">
        <v>47</v>
      </c>
      <c r="N4" s="326"/>
      <c r="O4" s="358"/>
      <c r="P4" s="348"/>
      <c r="Q4" s="326"/>
      <c r="R4" s="323" t="s">
        <v>28</v>
      </c>
      <c r="S4" s="325" t="s">
        <v>37</v>
      </c>
      <c r="T4" s="322" t="s">
        <v>38</v>
      </c>
      <c r="U4" s="322" t="s">
        <v>39</v>
      </c>
      <c r="V4" s="322" t="s">
        <v>40</v>
      </c>
      <c r="W4" s="322" t="s">
        <v>46</v>
      </c>
      <c r="X4" s="322" t="s">
        <v>42</v>
      </c>
      <c r="Y4" s="325" t="s">
        <v>47</v>
      </c>
      <c r="Z4" s="348"/>
      <c r="AA4" s="326"/>
      <c r="AB4" s="326"/>
      <c r="AC4" s="348" t="s">
        <v>28</v>
      </c>
      <c r="AD4" s="325" t="s">
        <v>37</v>
      </c>
      <c r="AE4" s="322" t="s">
        <v>38</v>
      </c>
      <c r="AF4" s="322" t="s">
        <v>39</v>
      </c>
      <c r="AG4" s="322" t="s">
        <v>40</v>
      </c>
      <c r="AH4" s="322" t="s">
        <v>46</v>
      </c>
      <c r="AI4" s="322" t="s">
        <v>42</v>
      </c>
      <c r="AJ4" s="325" t="s">
        <v>47</v>
      </c>
      <c r="AK4" s="348"/>
      <c r="AL4" s="323"/>
      <c r="AM4" s="323"/>
      <c r="AN4" s="323"/>
      <c r="AO4" s="323"/>
      <c r="AP4" s="323"/>
      <c r="AQ4" s="323"/>
      <c r="AR4" s="323"/>
      <c r="AS4" s="323"/>
    </row>
    <row r="5" spans="1:45" s="179" customFormat="1" ht="25.5" customHeight="1">
      <c r="A5" s="323"/>
      <c r="B5" s="323"/>
      <c r="C5" s="326"/>
      <c r="D5" s="348"/>
      <c r="E5" s="326"/>
      <c r="F5" s="348"/>
      <c r="G5" s="326"/>
      <c r="H5" s="323"/>
      <c r="I5" s="323"/>
      <c r="J5" s="323"/>
      <c r="K5" s="323"/>
      <c r="L5" s="323"/>
      <c r="M5" s="326"/>
      <c r="N5" s="323"/>
      <c r="O5" s="358"/>
      <c r="P5" s="348"/>
      <c r="Q5" s="323"/>
      <c r="R5" s="326"/>
      <c r="S5" s="326"/>
      <c r="T5" s="323"/>
      <c r="U5" s="323"/>
      <c r="V5" s="323"/>
      <c r="W5" s="323"/>
      <c r="X5" s="323"/>
      <c r="Y5" s="326"/>
      <c r="Z5" s="348"/>
      <c r="AA5" s="323"/>
      <c r="AB5" s="323"/>
      <c r="AC5" s="348"/>
      <c r="AD5" s="326"/>
      <c r="AE5" s="323"/>
      <c r="AF5" s="323"/>
      <c r="AG5" s="323"/>
      <c r="AH5" s="323"/>
      <c r="AI5" s="323"/>
      <c r="AJ5" s="326"/>
      <c r="AK5" s="348"/>
      <c r="AL5" s="323"/>
      <c r="AM5" s="323"/>
      <c r="AN5" s="323"/>
      <c r="AO5" s="323"/>
      <c r="AP5" s="323"/>
      <c r="AQ5" s="323"/>
      <c r="AR5" s="323"/>
      <c r="AS5" s="323"/>
    </row>
    <row r="6" spans="1:45" s="195" customFormat="1" ht="11.25">
      <c r="A6" s="323"/>
      <c r="B6" s="324"/>
      <c r="C6" s="326"/>
      <c r="D6" s="264" t="s">
        <v>49</v>
      </c>
      <c r="E6" s="264" t="s">
        <v>49</v>
      </c>
      <c r="F6" s="264" t="s">
        <v>49</v>
      </c>
      <c r="G6" s="265" t="s">
        <v>49</v>
      </c>
      <c r="H6" s="265" t="s">
        <v>49</v>
      </c>
      <c r="I6" s="265" t="s">
        <v>49</v>
      </c>
      <c r="J6" s="265" t="s">
        <v>49</v>
      </c>
      <c r="K6" s="265" t="s">
        <v>49</v>
      </c>
      <c r="L6" s="265" t="s">
        <v>49</v>
      </c>
      <c r="M6" s="265" t="s">
        <v>49</v>
      </c>
      <c r="N6" s="263" t="s">
        <v>49</v>
      </c>
      <c r="O6" s="264" t="s">
        <v>49</v>
      </c>
      <c r="P6" s="264" t="s">
        <v>49</v>
      </c>
      <c r="Q6" s="263" t="s">
        <v>49</v>
      </c>
      <c r="R6" s="263" t="s">
        <v>49</v>
      </c>
      <c r="S6" s="265" t="s">
        <v>49</v>
      </c>
      <c r="T6" s="265" t="s">
        <v>49</v>
      </c>
      <c r="U6" s="265" t="s">
        <v>49</v>
      </c>
      <c r="V6" s="265" t="s">
        <v>49</v>
      </c>
      <c r="W6" s="265" t="s">
        <v>49</v>
      </c>
      <c r="X6" s="265" t="s">
        <v>49</v>
      </c>
      <c r="Y6" s="265" t="s">
        <v>49</v>
      </c>
      <c r="Z6" s="264" t="s">
        <v>49</v>
      </c>
      <c r="AA6" s="263" t="s">
        <v>49</v>
      </c>
      <c r="AB6" s="263" t="s">
        <v>49</v>
      </c>
      <c r="AC6" s="264" t="s">
        <v>49</v>
      </c>
      <c r="AD6" s="263" t="s">
        <v>49</v>
      </c>
      <c r="AE6" s="263" t="s">
        <v>49</v>
      </c>
      <c r="AF6" s="263" t="s">
        <v>49</v>
      </c>
      <c r="AG6" s="263" t="s">
        <v>49</v>
      </c>
      <c r="AH6" s="263" t="s">
        <v>49</v>
      </c>
      <c r="AI6" s="263" t="s">
        <v>49</v>
      </c>
      <c r="AJ6" s="263" t="s">
        <v>49</v>
      </c>
      <c r="AK6" s="264" t="s">
        <v>49</v>
      </c>
      <c r="AL6" s="264" t="s">
        <v>49</v>
      </c>
      <c r="AM6" s="263" t="s">
        <v>49</v>
      </c>
      <c r="AN6" s="263" t="s">
        <v>49</v>
      </c>
      <c r="AO6" s="263" t="s">
        <v>49</v>
      </c>
      <c r="AP6" s="263" t="s">
        <v>49</v>
      </c>
      <c r="AQ6" s="263" t="s">
        <v>49</v>
      </c>
      <c r="AR6" s="263" t="s">
        <v>49</v>
      </c>
      <c r="AS6" s="263" t="s">
        <v>49</v>
      </c>
    </row>
    <row r="7" spans="1:45" s="194" customFormat="1" ht="12" customHeight="1">
      <c r="A7" s="185" t="s">
        <v>52</v>
      </c>
      <c r="B7" s="200" t="s">
        <v>53</v>
      </c>
      <c r="C7" s="186" t="s">
        <v>28</v>
      </c>
      <c r="D7" s="268">
        <f>SUM(D8:D24)</f>
        <v>324027</v>
      </c>
      <c r="E7" s="268">
        <f>SUM(E8:E24)</f>
        <v>246372</v>
      </c>
      <c r="F7" s="268">
        <f>SUM(F8:F24)</f>
        <v>55890</v>
      </c>
      <c r="G7" s="268">
        <f>SUM(G8:G24)</f>
        <v>11556</v>
      </c>
      <c r="H7" s="268">
        <f>SUM(H8:H24)</f>
        <v>0</v>
      </c>
      <c r="I7" s="268">
        <f>SUM(I8:I24)</f>
        <v>0</v>
      </c>
      <c r="J7" s="268">
        <f>SUM(J8:J24)</f>
        <v>0</v>
      </c>
      <c r="K7" s="268">
        <f>SUM(K8:K24)</f>
        <v>1948</v>
      </c>
      <c r="L7" s="268">
        <f>SUM(L8:L24)</f>
        <v>42373</v>
      </c>
      <c r="M7" s="268">
        <f>SUM(M8:M24)</f>
        <v>13</v>
      </c>
      <c r="N7" s="268">
        <f>SUM(N8:N24)</f>
        <v>8044</v>
      </c>
      <c r="O7" s="268">
        <f>SUM(O8:O24)</f>
        <v>13721</v>
      </c>
      <c r="P7" s="268">
        <f>SUM(P8:P24)</f>
        <v>259507</v>
      </c>
      <c r="Q7" s="268">
        <f>SUM(Q8:Q24)</f>
        <v>246372</v>
      </c>
      <c r="R7" s="268">
        <f>SUM(R8:R24)</f>
        <v>13135</v>
      </c>
      <c r="S7" s="268">
        <f>SUM(S8:S24)</f>
        <v>6586</v>
      </c>
      <c r="T7" s="268">
        <f>SUM(T8:T24)</f>
        <v>0</v>
      </c>
      <c r="U7" s="268">
        <f>SUM(U8:U24)</f>
        <v>0</v>
      </c>
      <c r="V7" s="268">
        <f>SUM(V8:V24)</f>
        <v>0</v>
      </c>
      <c r="W7" s="268">
        <f>SUM(W8:W24)</f>
        <v>0</v>
      </c>
      <c r="X7" s="268">
        <f>SUM(X8:X24)</f>
        <v>6549</v>
      </c>
      <c r="Y7" s="268">
        <f>SUM(Y8:Y24)</f>
        <v>0</v>
      </c>
      <c r="Z7" s="268">
        <f>SUM(Z8:Z24)</f>
        <v>35009</v>
      </c>
      <c r="AA7" s="268">
        <f>SUM(AA8:AA24)</f>
        <v>8044</v>
      </c>
      <c r="AB7" s="268">
        <f>SUM(AB8:AB24)</f>
        <v>21522</v>
      </c>
      <c r="AC7" s="268">
        <f>SUM(AC8:AC24)</f>
        <v>5443</v>
      </c>
      <c r="AD7" s="268">
        <f>SUM(AD8:AD24)</f>
        <v>3204</v>
      </c>
      <c r="AE7" s="268">
        <f>SUM(AE8:AE24)</f>
        <v>0</v>
      </c>
      <c r="AF7" s="268">
        <f>SUM(AF8:AF24)</f>
        <v>0</v>
      </c>
      <c r="AG7" s="268">
        <f>SUM(AG8:AG24)</f>
        <v>0</v>
      </c>
      <c r="AH7" s="268">
        <f>SUM(AH8:AH24)</f>
        <v>100</v>
      </c>
      <c r="AI7" s="268">
        <f>SUM(AI8:AI24)</f>
        <v>2126</v>
      </c>
      <c r="AJ7" s="268">
        <f>SUM(AJ8:AJ24)</f>
        <v>13</v>
      </c>
      <c r="AK7" s="268">
        <f>SUM(AK8:AK24)</f>
        <v>0</v>
      </c>
      <c r="AL7" s="268">
        <f>SUM(AL8:AL24)</f>
        <v>0</v>
      </c>
      <c r="AM7" s="268">
        <f>SUM(AM8:AM24)</f>
        <v>0</v>
      </c>
      <c r="AN7" s="268">
        <f>SUM(AN8:AN24)</f>
        <v>0</v>
      </c>
      <c r="AO7" s="268">
        <f>SUM(AO8:AO24)</f>
        <v>0</v>
      </c>
      <c r="AP7" s="268">
        <f>SUM(AP8:AP24)</f>
        <v>0</v>
      </c>
      <c r="AQ7" s="268">
        <f>SUM(AQ8:AQ24)</f>
        <v>0</v>
      </c>
      <c r="AR7" s="268">
        <f>SUM(AR8:AR24)</f>
        <v>0</v>
      </c>
      <c r="AS7" s="268">
        <f>SUM(AS8:AS24)</f>
        <v>0</v>
      </c>
    </row>
    <row r="8" spans="1:45" s="190" customFormat="1" ht="12" customHeight="1">
      <c r="A8" s="188" t="s">
        <v>52</v>
      </c>
      <c r="B8" s="202" t="s">
        <v>54</v>
      </c>
      <c r="C8" s="188" t="s">
        <v>55</v>
      </c>
      <c r="D8" s="237">
        <f>SUM(E8,F8,N8,O8)</f>
        <v>148294</v>
      </c>
      <c r="E8" s="237">
        <f>+Q8</f>
        <v>107887</v>
      </c>
      <c r="F8" s="237">
        <f>SUM(G8:M8)</f>
        <v>40310</v>
      </c>
      <c r="G8" s="237">
        <v>7121</v>
      </c>
      <c r="H8" s="237">
        <v>0</v>
      </c>
      <c r="I8" s="237">
        <v>0</v>
      </c>
      <c r="J8" s="237">
        <v>0</v>
      </c>
      <c r="K8" s="237">
        <v>0</v>
      </c>
      <c r="L8" s="237">
        <v>33189</v>
      </c>
      <c r="M8" s="237">
        <v>0</v>
      </c>
      <c r="N8" s="237">
        <f>+AA8</f>
        <v>21</v>
      </c>
      <c r="O8" s="237">
        <f>+'資源化量内訳'!Y8</f>
        <v>76</v>
      </c>
      <c r="P8" s="237">
        <f>+SUM(Q8,R8)</f>
        <v>118703</v>
      </c>
      <c r="Q8" s="237">
        <v>107887</v>
      </c>
      <c r="R8" s="237">
        <f>+SUM(S8,T8,U8,V8,W8,X8,Y8)</f>
        <v>10816</v>
      </c>
      <c r="S8" s="237">
        <v>4969</v>
      </c>
      <c r="T8" s="237">
        <v>0</v>
      </c>
      <c r="U8" s="237">
        <v>0</v>
      </c>
      <c r="V8" s="237">
        <v>0</v>
      </c>
      <c r="W8" s="237">
        <v>0</v>
      </c>
      <c r="X8" s="237">
        <v>5847</v>
      </c>
      <c r="Y8" s="237">
        <v>0</v>
      </c>
      <c r="Z8" s="237">
        <f>SUM(AA8:AC8)</f>
        <v>13236</v>
      </c>
      <c r="AA8" s="237">
        <v>21</v>
      </c>
      <c r="AB8" s="237">
        <v>10400</v>
      </c>
      <c r="AC8" s="237">
        <f>SUM(AD8:AJ8)</f>
        <v>2815</v>
      </c>
      <c r="AD8" s="237">
        <v>1366</v>
      </c>
      <c r="AE8" s="237">
        <v>0</v>
      </c>
      <c r="AF8" s="237">
        <v>0</v>
      </c>
      <c r="AG8" s="237">
        <v>0</v>
      </c>
      <c r="AH8" s="237">
        <v>0</v>
      </c>
      <c r="AI8" s="237">
        <v>1449</v>
      </c>
      <c r="AJ8" s="237">
        <v>0</v>
      </c>
      <c r="AK8" s="238">
        <f>SUM(AL8:AS8)</f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</row>
    <row r="9" spans="1:45" s="190" customFormat="1" ht="12" customHeight="1">
      <c r="A9" s="188" t="s">
        <v>210</v>
      </c>
      <c r="B9" s="189" t="s">
        <v>211</v>
      </c>
      <c r="C9" s="188" t="s">
        <v>212</v>
      </c>
      <c r="D9" s="237">
        <f>SUM(E9,F9,N9,O9)</f>
        <v>36051</v>
      </c>
      <c r="E9" s="237">
        <f>+Q9</f>
        <v>29160</v>
      </c>
      <c r="F9" s="237">
        <f>SUM(G9:M9)</f>
        <v>3795</v>
      </c>
      <c r="G9" s="237">
        <v>2232</v>
      </c>
      <c r="H9" s="237">
        <v>0</v>
      </c>
      <c r="I9" s="237">
        <v>0</v>
      </c>
      <c r="J9" s="237">
        <v>0</v>
      </c>
      <c r="K9" s="237">
        <v>0</v>
      </c>
      <c r="L9" s="237">
        <v>1563</v>
      </c>
      <c r="M9" s="237">
        <v>0</v>
      </c>
      <c r="N9" s="237">
        <f>+AA9</f>
        <v>0</v>
      </c>
      <c r="O9" s="237">
        <f>+'資源化量内訳'!Y9</f>
        <v>3096</v>
      </c>
      <c r="P9" s="237">
        <f>+SUM(Q9,R9)</f>
        <v>30162</v>
      </c>
      <c r="Q9" s="237">
        <v>29160</v>
      </c>
      <c r="R9" s="237">
        <f>+SUM(S9,T9,U9,V9,W9,X9,Y9)</f>
        <v>1002</v>
      </c>
      <c r="S9" s="237">
        <v>1002</v>
      </c>
      <c r="T9" s="237">
        <v>0</v>
      </c>
      <c r="U9" s="237">
        <v>0</v>
      </c>
      <c r="V9" s="237">
        <v>0</v>
      </c>
      <c r="W9" s="237">
        <v>0</v>
      </c>
      <c r="X9" s="237">
        <v>0</v>
      </c>
      <c r="Y9" s="237">
        <v>0</v>
      </c>
      <c r="Z9" s="237">
        <f>SUM(AA9:AC9)</f>
        <v>4090</v>
      </c>
      <c r="AA9" s="237">
        <v>0</v>
      </c>
      <c r="AB9" s="237">
        <v>3109</v>
      </c>
      <c r="AC9" s="237">
        <f>SUM(AD9:AJ9)</f>
        <v>981</v>
      </c>
      <c r="AD9" s="237">
        <v>961</v>
      </c>
      <c r="AE9" s="237">
        <v>0</v>
      </c>
      <c r="AF9" s="237">
        <v>0</v>
      </c>
      <c r="AG9" s="237">
        <v>0</v>
      </c>
      <c r="AH9" s="237">
        <v>0</v>
      </c>
      <c r="AI9" s="237">
        <v>20</v>
      </c>
      <c r="AJ9" s="237">
        <v>0</v>
      </c>
      <c r="AK9" s="191">
        <f>SUM(AL9:AS9)</f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0</v>
      </c>
      <c r="AQ9" s="191">
        <v>0</v>
      </c>
      <c r="AR9" s="191">
        <v>0</v>
      </c>
      <c r="AS9" s="191">
        <v>0</v>
      </c>
    </row>
    <row r="10" spans="1:45" s="190" customFormat="1" ht="12" customHeight="1">
      <c r="A10" s="188" t="s">
        <v>210</v>
      </c>
      <c r="B10" s="189" t="s">
        <v>213</v>
      </c>
      <c r="C10" s="188" t="s">
        <v>214</v>
      </c>
      <c r="D10" s="237">
        <f>SUM(E10,F10,N10,O10)</f>
        <v>20222</v>
      </c>
      <c r="E10" s="237">
        <f>+Q10</f>
        <v>16495</v>
      </c>
      <c r="F10" s="237">
        <f>SUM(G10:M10)</f>
        <v>2437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2437</v>
      </c>
      <c r="M10" s="237">
        <v>0</v>
      </c>
      <c r="N10" s="237">
        <f>+AA10</f>
        <v>108</v>
      </c>
      <c r="O10" s="237">
        <f>+'資源化量内訳'!Y10</f>
        <v>1182</v>
      </c>
      <c r="P10" s="237">
        <f>+SUM(Q10,R10)</f>
        <v>17116</v>
      </c>
      <c r="Q10" s="237">
        <v>16495</v>
      </c>
      <c r="R10" s="237">
        <f>+SUM(S10,T10,U10,V10,W10,X10,Y10)</f>
        <v>621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621</v>
      </c>
      <c r="Y10" s="237">
        <v>0</v>
      </c>
      <c r="Z10" s="237">
        <f>SUM(AA10:AC10)</f>
        <v>2705</v>
      </c>
      <c r="AA10" s="237">
        <v>108</v>
      </c>
      <c r="AB10" s="237">
        <v>2203</v>
      </c>
      <c r="AC10" s="237">
        <f>SUM(AD10:AJ10)</f>
        <v>394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394</v>
      </c>
      <c r="AJ10" s="237">
        <v>0</v>
      </c>
      <c r="AK10" s="191">
        <f>SUM(AL10:AS10)</f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s="190" customFormat="1" ht="12" customHeight="1">
      <c r="A11" s="188" t="s">
        <v>210</v>
      </c>
      <c r="B11" s="189" t="s">
        <v>215</v>
      </c>
      <c r="C11" s="188" t="s">
        <v>216</v>
      </c>
      <c r="D11" s="237">
        <f>SUM(E11,F11,N11,O11)</f>
        <v>9823</v>
      </c>
      <c r="E11" s="237">
        <f>+Q11</f>
        <v>6598</v>
      </c>
      <c r="F11" s="237">
        <f>SUM(G11:M11)</f>
        <v>1876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1876</v>
      </c>
      <c r="M11" s="237">
        <v>0</v>
      </c>
      <c r="N11" s="237">
        <f>+AA11</f>
        <v>1349</v>
      </c>
      <c r="O11" s="237">
        <f>+'資源化量内訳'!Y11</f>
        <v>0</v>
      </c>
      <c r="P11" s="237">
        <f>+SUM(Q11,R11)</f>
        <v>6598</v>
      </c>
      <c r="Q11" s="237">
        <v>6598</v>
      </c>
      <c r="R11" s="237">
        <f>+SUM(S11,T11,U11,V11,W11,X11,Y11)</f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f>SUM(AA11:AC11)</f>
        <v>1589</v>
      </c>
      <c r="AA11" s="237">
        <v>1349</v>
      </c>
      <c r="AB11" s="237">
        <v>83</v>
      </c>
      <c r="AC11" s="237">
        <f>SUM(AD11:AJ11)</f>
        <v>157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157</v>
      </c>
      <c r="AJ11" s="237">
        <v>0</v>
      </c>
      <c r="AK11" s="191">
        <f>SUM(AL11:AS11)</f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</row>
    <row r="12" spans="1:45" s="190" customFormat="1" ht="12" customHeight="1">
      <c r="A12" s="191" t="s">
        <v>217</v>
      </c>
      <c r="B12" s="192" t="s">
        <v>218</v>
      </c>
      <c r="C12" s="191" t="s">
        <v>219</v>
      </c>
      <c r="D12" s="238">
        <f>SUM(E12,F12,N12,O12)</f>
        <v>16328</v>
      </c>
      <c r="E12" s="238">
        <f>+Q12</f>
        <v>13227</v>
      </c>
      <c r="F12" s="238">
        <f>SUM(G12:M12)</f>
        <v>1351</v>
      </c>
      <c r="G12" s="238">
        <v>0</v>
      </c>
      <c r="H12" s="238">
        <v>0</v>
      </c>
      <c r="I12" s="238">
        <v>0</v>
      </c>
      <c r="J12" s="238">
        <v>0</v>
      </c>
      <c r="K12" s="238">
        <v>1351</v>
      </c>
      <c r="L12" s="238">
        <v>0</v>
      </c>
      <c r="M12" s="238">
        <v>0</v>
      </c>
      <c r="N12" s="238">
        <f>+AA12</f>
        <v>0</v>
      </c>
      <c r="O12" s="238">
        <f>+'資源化量内訳'!Y12</f>
        <v>1750</v>
      </c>
      <c r="P12" s="238">
        <f>+SUM(Q12,R12)</f>
        <v>13227</v>
      </c>
      <c r="Q12" s="238">
        <v>13227</v>
      </c>
      <c r="R12" s="238">
        <f>+SUM(S12,T12,U12,V12,W12,X12,Y12)</f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f>SUM(AA12:AC12)</f>
        <v>668</v>
      </c>
      <c r="AA12" s="238">
        <v>0</v>
      </c>
      <c r="AB12" s="238">
        <v>568</v>
      </c>
      <c r="AC12" s="238">
        <f>SUM(AD12:AJ12)</f>
        <v>100</v>
      </c>
      <c r="AD12" s="238">
        <v>0</v>
      </c>
      <c r="AE12" s="238">
        <v>0</v>
      </c>
      <c r="AF12" s="238">
        <v>0</v>
      </c>
      <c r="AG12" s="238">
        <v>0</v>
      </c>
      <c r="AH12" s="238">
        <v>100</v>
      </c>
      <c r="AI12" s="238">
        <v>0</v>
      </c>
      <c r="AJ12" s="238">
        <v>0</v>
      </c>
      <c r="AK12" s="191">
        <f>SUM(AL12:AS12)</f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</row>
    <row r="13" spans="1:45" s="190" customFormat="1" ht="12" customHeight="1">
      <c r="A13" s="191" t="s">
        <v>217</v>
      </c>
      <c r="B13" s="192" t="s">
        <v>220</v>
      </c>
      <c r="C13" s="191" t="s">
        <v>221</v>
      </c>
      <c r="D13" s="238">
        <f>SUM(E13,F13,N13,O13)</f>
        <v>16634</v>
      </c>
      <c r="E13" s="238">
        <f>+Q13</f>
        <v>14662</v>
      </c>
      <c r="F13" s="238">
        <f>SUM(G13:M13)</f>
        <v>518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518</v>
      </c>
      <c r="M13" s="238">
        <v>0</v>
      </c>
      <c r="N13" s="238">
        <f>+AA13</f>
        <v>0</v>
      </c>
      <c r="O13" s="238">
        <f>+'資源化量内訳'!Y13</f>
        <v>1454</v>
      </c>
      <c r="P13" s="238">
        <f>+SUM(Q13,R13)</f>
        <v>14743</v>
      </c>
      <c r="Q13" s="238">
        <v>14662</v>
      </c>
      <c r="R13" s="238">
        <f>+SUM(S13,T13,U13,V13,W13,X13,Y13)</f>
        <v>81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81</v>
      </c>
      <c r="Y13" s="238">
        <v>0</v>
      </c>
      <c r="Z13" s="238">
        <f>SUM(AA13:AC13)</f>
        <v>0</v>
      </c>
      <c r="AA13" s="238">
        <v>0</v>
      </c>
      <c r="AB13" s="238">
        <v>0</v>
      </c>
      <c r="AC13" s="238">
        <f>SUM(AD13:AJ13)</f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191">
        <f>SUM(AL13:AS13)</f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</row>
    <row r="14" spans="1:45" s="190" customFormat="1" ht="12" customHeight="1">
      <c r="A14" s="191" t="s">
        <v>217</v>
      </c>
      <c r="B14" s="192" t="s">
        <v>222</v>
      </c>
      <c r="C14" s="191" t="s">
        <v>223</v>
      </c>
      <c r="D14" s="238">
        <f>SUM(E14,F14,N14,O14)</f>
        <v>10446</v>
      </c>
      <c r="E14" s="238">
        <f>+Q14</f>
        <v>9434</v>
      </c>
      <c r="F14" s="238">
        <f>SUM(G14:M14)</f>
        <v>91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91</v>
      </c>
      <c r="M14" s="238">
        <v>0</v>
      </c>
      <c r="N14" s="238">
        <f>+AA14</f>
        <v>0</v>
      </c>
      <c r="O14" s="238">
        <f>+'資源化量内訳'!Y14</f>
        <v>921</v>
      </c>
      <c r="P14" s="238">
        <f>+SUM(Q14,R14)</f>
        <v>9434</v>
      </c>
      <c r="Q14" s="238">
        <v>9434</v>
      </c>
      <c r="R14" s="238">
        <f>+SUM(S14,T14,U14,V14,W14,X14,Y14)</f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f>SUM(AA14:AC14)</f>
        <v>0</v>
      </c>
      <c r="AA14" s="238">
        <v>0</v>
      </c>
      <c r="AB14" s="238">
        <v>0</v>
      </c>
      <c r="AC14" s="238">
        <f>SUM(AD14:AJ14)</f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191">
        <f>SUM(AL14:AS14)</f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</row>
    <row r="15" spans="1:45" s="190" customFormat="1" ht="12" customHeight="1">
      <c r="A15" s="191" t="s">
        <v>224</v>
      </c>
      <c r="B15" s="192" t="s">
        <v>225</v>
      </c>
      <c r="C15" s="191" t="s">
        <v>226</v>
      </c>
      <c r="D15" s="238">
        <f>SUM(E15,F15,N15,O15)</f>
        <v>13894</v>
      </c>
      <c r="E15" s="238">
        <f>+Q15</f>
        <v>11437</v>
      </c>
      <c r="F15" s="238">
        <f>SUM(G15:M15)</f>
        <v>2457</v>
      </c>
      <c r="G15" s="238">
        <v>967</v>
      </c>
      <c r="H15" s="238">
        <v>0</v>
      </c>
      <c r="I15" s="238">
        <v>0</v>
      </c>
      <c r="J15" s="238">
        <v>0</v>
      </c>
      <c r="K15" s="238">
        <v>597</v>
      </c>
      <c r="L15" s="238">
        <v>893</v>
      </c>
      <c r="M15" s="238">
        <v>0</v>
      </c>
      <c r="N15" s="238">
        <f>+AA15</f>
        <v>0</v>
      </c>
      <c r="O15" s="238">
        <f>+'資源化量内訳'!Y15</f>
        <v>0</v>
      </c>
      <c r="P15" s="238">
        <f>+SUM(Q15,R15)</f>
        <v>11437</v>
      </c>
      <c r="Q15" s="238">
        <v>11437</v>
      </c>
      <c r="R15" s="238">
        <f>+SUM(S15,T15,U15,V15,W15,X15,Y15)</f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f>SUM(AA15:AC15)</f>
        <v>1490</v>
      </c>
      <c r="AA15" s="238">
        <v>0</v>
      </c>
      <c r="AB15" s="238">
        <v>995</v>
      </c>
      <c r="AC15" s="238">
        <f>SUM(AD15:AJ15)</f>
        <v>495</v>
      </c>
      <c r="AD15" s="238">
        <v>421</v>
      </c>
      <c r="AE15" s="238">
        <v>0</v>
      </c>
      <c r="AF15" s="238">
        <v>0</v>
      </c>
      <c r="AG15" s="238">
        <v>0</v>
      </c>
      <c r="AH15" s="238">
        <v>0</v>
      </c>
      <c r="AI15" s="238">
        <v>74</v>
      </c>
      <c r="AJ15" s="238">
        <v>0</v>
      </c>
      <c r="AK15" s="191">
        <f>SUM(AL15:AS15)</f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s="190" customFormat="1" ht="12" customHeight="1">
      <c r="A16" s="191" t="s">
        <v>224</v>
      </c>
      <c r="B16" s="192" t="s">
        <v>227</v>
      </c>
      <c r="C16" s="191" t="s">
        <v>228</v>
      </c>
      <c r="D16" s="238">
        <f>SUM(E16,F16,N16,O16)</f>
        <v>7467</v>
      </c>
      <c r="E16" s="238">
        <f>+Q16</f>
        <v>5084</v>
      </c>
      <c r="F16" s="238">
        <f>SUM(G16:M16)</f>
        <v>135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135</v>
      </c>
      <c r="M16" s="238">
        <v>0</v>
      </c>
      <c r="N16" s="238">
        <f>+AA16</f>
        <v>1762</v>
      </c>
      <c r="O16" s="238">
        <f>+'資源化量内訳'!Y16</f>
        <v>486</v>
      </c>
      <c r="P16" s="238">
        <f>+SUM(Q16,R16)</f>
        <v>5084</v>
      </c>
      <c r="Q16" s="238">
        <v>5084</v>
      </c>
      <c r="R16" s="238">
        <f>+SUM(S16,T16,U16,V16,W16,X16,Y16)</f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f>SUM(AA16:AC16)</f>
        <v>2569</v>
      </c>
      <c r="AA16" s="238">
        <v>1762</v>
      </c>
      <c r="AB16" s="238">
        <v>807</v>
      </c>
      <c r="AC16" s="238">
        <f>SUM(AD16:AJ16)</f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191">
        <f>SUM(AL16:AS16)</f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s="190" customFormat="1" ht="12" customHeight="1">
      <c r="A17" s="191" t="s">
        <v>229</v>
      </c>
      <c r="B17" s="192" t="s">
        <v>230</v>
      </c>
      <c r="C17" s="191" t="s">
        <v>231</v>
      </c>
      <c r="D17" s="238">
        <f>SUM(E17,F17,N17,O17)</f>
        <v>9504</v>
      </c>
      <c r="E17" s="238">
        <f>+Q17</f>
        <v>4845</v>
      </c>
      <c r="F17" s="238">
        <f>SUM(G17:M17)</f>
        <v>626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626</v>
      </c>
      <c r="M17" s="238">
        <v>0</v>
      </c>
      <c r="N17" s="238">
        <f>+AA17</f>
        <v>4033</v>
      </c>
      <c r="O17" s="238">
        <f>+'資源化量内訳'!Y17</f>
        <v>0</v>
      </c>
      <c r="P17" s="238">
        <f>+SUM(Q17,R17)</f>
        <v>4845</v>
      </c>
      <c r="Q17" s="238">
        <v>4845</v>
      </c>
      <c r="R17" s="238">
        <f>+SUM(S17,T17,U17,V17,W17,X17,Y17)</f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f>SUM(AA17:AC17)</f>
        <v>4831</v>
      </c>
      <c r="AA17" s="238">
        <v>4033</v>
      </c>
      <c r="AB17" s="238">
        <v>798</v>
      </c>
      <c r="AC17" s="238">
        <f>SUM(AD17:AJ17)</f>
        <v>0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8">
        <v>0</v>
      </c>
      <c r="AJ17" s="238">
        <v>0</v>
      </c>
      <c r="AK17" s="191">
        <f>SUM(AL17:AS17)</f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</row>
    <row r="18" spans="1:45" s="190" customFormat="1" ht="12" customHeight="1">
      <c r="A18" s="191" t="s">
        <v>133</v>
      </c>
      <c r="B18" s="192" t="s">
        <v>232</v>
      </c>
      <c r="C18" s="191" t="s">
        <v>233</v>
      </c>
      <c r="D18" s="238">
        <f>SUM(E18,F18,N18,O18)</f>
        <v>7735</v>
      </c>
      <c r="E18" s="238">
        <f>+Q18</f>
        <v>6524</v>
      </c>
      <c r="F18" s="238">
        <f>SUM(G18:M18)</f>
        <v>355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355</v>
      </c>
      <c r="M18" s="238">
        <v>0</v>
      </c>
      <c r="N18" s="238">
        <f>+AA18</f>
        <v>0</v>
      </c>
      <c r="O18" s="238">
        <f>+'資源化量内訳'!Y18</f>
        <v>856</v>
      </c>
      <c r="P18" s="238">
        <f>+SUM(Q18,R18)</f>
        <v>6524</v>
      </c>
      <c r="Q18" s="238">
        <v>6524</v>
      </c>
      <c r="R18" s="238">
        <f>+SUM(S18,T18,U18,V18,W18,X18,Y18)</f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f>SUM(AA18:AC18)</f>
        <v>0</v>
      </c>
      <c r="AA18" s="238">
        <v>0</v>
      </c>
      <c r="AB18" s="238">
        <v>0</v>
      </c>
      <c r="AC18" s="238">
        <f>SUM(AD18:AJ18)</f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0</v>
      </c>
      <c r="AK18" s="191">
        <f>SUM(AL18:AS18)</f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</row>
    <row r="19" spans="1:45" s="190" customFormat="1" ht="12" customHeight="1">
      <c r="A19" s="191" t="s">
        <v>133</v>
      </c>
      <c r="B19" s="192" t="s">
        <v>234</v>
      </c>
      <c r="C19" s="191" t="s">
        <v>235</v>
      </c>
      <c r="D19" s="238">
        <f>SUM(E19,F19,N19,O19)</f>
        <v>1719</v>
      </c>
      <c r="E19" s="238">
        <f>+Q19</f>
        <v>1307</v>
      </c>
      <c r="F19" s="238">
        <f>SUM(G19:M19)</f>
        <v>124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124</v>
      </c>
      <c r="M19" s="238">
        <v>0</v>
      </c>
      <c r="N19" s="238">
        <f>+AA19</f>
        <v>102</v>
      </c>
      <c r="O19" s="238">
        <f>+'資源化量内訳'!Y19</f>
        <v>186</v>
      </c>
      <c r="P19" s="238">
        <f>+SUM(Q19,R19)</f>
        <v>1307</v>
      </c>
      <c r="Q19" s="238">
        <v>1307</v>
      </c>
      <c r="R19" s="238">
        <f>+SUM(S19,T19,U19,V19,W19,X19,Y19)</f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f>SUM(AA19:AC19)</f>
        <v>102</v>
      </c>
      <c r="AA19" s="238">
        <v>102</v>
      </c>
      <c r="AB19" s="238">
        <v>0</v>
      </c>
      <c r="AC19" s="238">
        <f>SUM(AD19:AJ19)</f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v>0</v>
      </c>
      <c r="AJ19" s="238">
        <v>0</v>
      </c>
      <c r="AK19" s="191">
        <f>SUM(AL19:AS19)</f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s="190" customFormat="1" ht="12" customHeight="1">
      <c r="A20" s="191" t="s">
        <v>67</v>
      </c>
      <c r="B20" s="192" t="s">
        <v>236</v>
      </c>
      <c r="C20" s="191" t="s">
        <v>237</v>
      </c>
      <c r="D20" s="238">
        <f>SUM(E20,F20,N20,O20)</f>
        <v>6337</v>
      </c>
      <c r="E20" s="238">
        <f>+Q20</f>
        <v>5302</v>
      </c>
      <c r="F20" s="238">
        <f>SUM(G20:M20)</f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f>+AA20</f>
        <v>0</v>
      </c>
      <c r="O20" s="238">
        <f>+'資源化量内訳'!Y20</f>
        <v>1035</v>
      </c>
      <c r="P20" s="238">
        <f>+SUM(Q20,R20)</f>
        <v>5302</v>
      </c>
      <c r="Q20" s="238">
        <v>5302</v>
      </c>
      <c r="R20" s="238">
        <f>+SUM(S20,T20,U20,V20,W20,X20,Y20)</f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f>SUM(AA20:AC20)</f>
        <v>699</v>
      </c>
      <c r="AA20" s="238">
        <v>0</v>
      </c>
      <c r="AB20" s="238">
        <v>699</v>
      </c>
      <c r="AC20" s="238">
        <f>SUM(AD20:AJ20)</f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0</v>
      </c>
      <c r="AJ20" s="238">
        <v>0</v>
      </c>
      <c r="AK20" s="191">
        <f>SUM(AL20:AS20)</f>
        <v>0</v>
      </c>
      <c r="AL20" s="191">
        <v>0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0</v>
      </c>
      <c r="AS20" s="191">
        <v>0</v>
      </c>
    </row>
    <row r="21" spans="1:45" s="190" customFormat="1" ht="12" customHeight="1">
      <c r="A21" s="191" t="s">
        <v>122</v>
      </c>
      <c r="B21" s="192" t="s">
        <v>238</v>
      </c>
      <c r="C21" s="191" t="s">
        <v>239</v>
      </c>
      <c r="D21" s="238">
        <f>SUM(E21,F21,N21,O21)</f>
        <v>6102</v>
      </c>
      <c r="E21" s="238">
        <f>+Q21</f>
        <v>4318</v>
      </c>
      <c r="F21" s="238">
        <f>SUM(G21:M21)</f>
        <v>1113</v>
      </c>
      <c r="G21" s="238">
        <v>688</v>
      </c>
      <c r="H21" s="238">
        <v>0</v>
      </c>
      <c r="I21" s="238">
        <v>0</v>
      </c>
      <c r="J21" s="238">
        <v>0</v>
      </c>
      <c r="K21" s="238">
        <v>0</v>
      </c>
      <c r="L21" s="238">
        <v>412</v>
      </c>
      <c r="M21" s="238">
        <v>13</v>
      </c>
      <c r="N21" s="238">
        <f>+AA21</f>
        <v>0</v>
      </c>
      <c r="O21" s="238">
        <f>+'資源化量内訳'!Y21</f>
        <v>671</v>
      </c>
      <c r="P21" s="238">
        <f>+SUM(Q21,R21)</f>
        <v>4720</v>
      </c>
      <c r="Q21" s="238">
        <v>4318</v>
      </c>
      <c r="R21" s="238">
        <f>+SUM(S21,T21,U21,V21,W21,X21,Y21)</f>
        <v>402</v>
      </c>
      <c r="S21" s="238">
        <v>402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f>SUM(AA21:AC21)</f>
        <v>929</v>
      </c>
      <c r="AA21" s="238">
        <v>0</v>
      </c>
      <c r="AB21" s="238">
        <v>665</v>
      </c>
      <c r="AC21" s="238">
        <f>SUM(AD21:AJ21)</f>
        <v>264</v>
      </c>
      <c r="AD21" s="238">
        <v>219</v>
      </c>
      <c r="AE21" s="238">
        <v>0</v>
      </c>
      <c r="AF21" s="238">
        <v>0</v>
      </c>
      <c r="AG21" s="238">
        <v>0</v>
      </c>
      <c r="AH21" s="238">
        <v>0</v>
      </c>
      <c r="AI21" s="238">
        <v>32</v>
      </c>
      <c r="AJ21" s="238">
        <v>13</v>
      </c>
      <c r="AK21" s="191">
        <f>SUM(AL21:AS21)</f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</row>
    <row r="22" spans="1:45" s="190" customFormat="1" ht="12" customHeight="1">
      <c r="A22" s="191" t="s">
        <v>122</v>
      </c>
      <c r="B22" s="192" t="s">
        <v>240</v>
      </c>
      <c r="C22" s="191" t="s">
        <v>241</v>
      </c>
      <c r="D22" s="238">
        <f>SUM(E22,F22,N22,O22)</f>
        <v>3861</v>
      </c>
      <c r="E22" s="238">
        <f>+Q22</f>
        <v>3133</v>
      </c>
      <c r="F22" s="238">
        <f>SUM(G22:M22)</f>
        <v>107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107</v>
      </c>
      <c r="M22" s="238">
        <v>0</v>
      </c>
      <c r="N22" s="238">
        <f>+AA22</f>
        <v>306</v>
      </c>
      <c r="O22" s="238">
        <f>+'資源化量内訳'!Y22</f>
        <v>315</v>
      </c>
      <c r="P22" s="238">
        <f>+SUM(Q22,R22)</f>
        <v>3133</v>
      </c>
      <c r="Q22" s="238">
        <v>3133</v>
      </c>
      <c r="R22" s="238">
        <f>+SUM(S22,T22,U22,V22,W22,X22,Y22)</f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f>SUM(AA22:AC22)</f>
        <v>705</v>
      </c>
      <c r="AA22" s="238">
        <v>306</v>
      </c>
      <c r="AB22" s="238">
        <v>399</v>
      </c>
      <c r="AC22" s="238">
        <f>SUM(AD22:AJ22)</f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0</v>
      </c>
      <c r="AK22" s="191">
        <f>SUM(AL22:AS22)</f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s="190" customFormat="1" ht="12" customHeight="1">
      <c r="A23" s="191" t="s">
        <v>229</v>
      </c>
      <c r="B23" s="192" t="s">
        <v>242</v>
      </c>
      <c r="C23" s="191" t="s">
        <v>243</v>
      </c>
      <c r="D23" s="238">
        <f>SUM(E23,F23,N23,O23)</f>
        <v>6438</v>
      </c>
      <c r="E23" s="238">
        <f>+Q23</f>
        <v>4802</v>
      </c>
      <c r="F23" s="238">
        <f>SUM(G23:M23)</f>
        <v>548</v>
      </c>
      <c r="G23" s="238">
        <v>548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f>+AA23</f>
        <v>0</v>
      </c>
      <c r="O23" s="238">
        <f>+'資源化量内訳'!Y23</f>
        <v>1088</v>
      </c>
      <c r="P23" s="238">
        <f>+SUM(Q23,R23)</f>
        <v>5015</v>
      </c>
      <c r="Q23" s="238">
        <v>4802</v>
      </c>
      <c r="R23" s="238">
        <f>+SUM(S23,T23,U23,V23,W23,X23,Y23)</f>
        <v>213</v>
      </c>
      <c r="S23" s="238">
        <v>213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f>SUM(AA23:AC23)</f>
        <v>755</v>
      </c>
      <c r="AA23" s="238">
        <v>0</v>
      </c>
      <c r="AB23" s="238">
        <v>518</v>
      </c>
      <c r="AC23" s="238">
        <f>SUM(AD23:AJ23)</f>
        <v>237</v>
      </c>
      <c r="AD23" s="238">
        <v>237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191">
        <f>SUM(AL23:AS23)</f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s="190" customFormat="1" ht="12" customHeight="1">
      <c r="A24" s="191" t="s">
        <v>229</v>
      </c>
      <c r="B24" s="192" t="s">
        <v>244</v>
      </c>
      <c r="C24" s="191" t="s">
        <v>245</v>
      </c>
      <c r="D24" s="238">
        <f>SUM(E24,F24,N24,O24)</f>
        <v>3172</v>
      </c>
      <c r="E24" s="238">
        <f>+Q24</f>
        <v>2157</v>
      </c>
      <c r="F24" s="238">
        <f>SUM(G24:M24)</f>
        <v>47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47</v>
      </c>
      <c r="M24" s="238">
        <v>0</v>
      </c>
      <c r="N24" s="238">
        <f>+AA24</f>
        <v>363</v>
      </c>
      <c r="O24" s="238">
        <f>+'資源化量内訳'!Y24</f>
        <v>605</v>
      </c>
      <c r="P24" s="238">
        <f>+SUM(Q24,R24)</f>
        <v>2157</v>
      </c>
      <c r="Q24" s="238">
        <v>2157</v>
      </c>
      <c r="R24" s="238">
        <f>+SUM(S24,T24,U24,V24,W24,X24,Y24)</f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f>SUM(AA24:AC24)</f>
        <v>641</v>
      </c>
      <c r="AA24" s="238">
        <v>363</v>
      </c>
      <c r="AB24" s="238">
        <v>278</v>
      </c>
      <c r="AC24" s="238">
        <f>SUM(AD24:AJ24)</f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191">
        <f>SUM(AL24:AS24)</f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87" width="10.59765625" style="223" customWidth="1"/>
    <col min="88" max="88" width="9" style="196" customWidth="1"/>
    <col min="89" max="16384" width="9" style="180" customWidth="1"/>
  </cols>
  <sheetData>
    <row r="1" spans="1:87" ht="17.25">
      <c r="A1" s="287" t="s">
        <v>246</v>
      </c>
      <c r="B1" s="178"/>
      <c r="C1" s="178"/>
      <c r="D1" s="213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13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88" s="181" customFormat="1" ht="25.5" customHeight="1">
      <c r="A2" s="322" t="s">
        <v>9</v>
      </c>
      <c r="B2" s="322" t="s">
        <v>92</v>
      </c>
      <c r="C2" s="325" t="s">
        <v>93</v>
      </c>
      <c r="D2" s="271" t="s">
        <v>247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71" t="s">
        <v>248</v>
      </c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71" t="s">
        <v>249</v>
      </c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72" t="s">
        <v>250</v>
      </c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331" t="s">
        <v>251</v>
      </c>
    </row>
    <row r="3" spans="1:88" s="181" customFormat="1" ht="25.5" customHeight="1">
      <c r="A3" s="323"/>
      <c r="B3" s="323"/>
      <c r="C3" s="326"/>
      <c r="D3" s="332" t="s">
        <v>252</v>
      </c>
      <c r="E3" s="329" t="s">
        <v>253</v>
      </c>
      <c r="F3" s="329" t="s">
        <v>254</v>
      </c>
      <c r="G3" s="329" t="s">
        <v>255</v>
      </c>
      <c r="H3" s="329" t="s">
        <v>256</v>
      </c>
      <c r="I3" s="329" t="s">
        <v>257</v>
      </c>
      <c r="J3" s="331" t="s">
        <v>258</v>
      </c>
      <c r="K3" s="329" t="s">
        <v>259</v>
      </c>
      <c r="L3" s="331" t="s">
        <v>260</v>
      </c>
      <c r="M3" s="331" t="s">
        <v>261</v>
      </c>
      <c r="N3" s="329" t="s">
        <v>262</v>
      </c>
      <c r="O3" s="329" t="s">
        <v>263</v>
      </c>
      <c r="P3" s="329" t="s">
        <v>264</v>
      </c>
      <c r="Q3" s="329" t="s">
        <v>265</v>
      </c>
      <c r="R3" s="331" t="s">
        <v>266</v>
      </c>
      <c r="S3" s="329" t="s">
        <v>267</v>
      </c>
      <c r="T3" s="329" t="s">
        <v>268</v>
      </c>
      <c r="U3" s="331" t="s">
        <v>269</v>
      </c>
      <c r="V3" s="331" t="s">
        <v>270</v>
      </c>
      <c r="W3" s="331" t="s">
        <v>271</v>
      </c>
      <c r="X3" s="331" t="s">
        <v>171</v>
      </c>
      <c r="Y3" s="332" t="s">
        <v>28</v>
      </c>
      <c r="Z3" s="329" t="s">
        <v>272</v>
      </c>
      <c r="AA3" s="329" t="s">
        <v>273</v>
      </c>
      <c r="AB3" s="329" t="s">
        <v>274</v>
      </c>
      <c r="AC3" s="329" t="s">
        <v>256</v>
      </c>
      <c r="AD3" s="329" t="s">
        <v>257</v>
      </c>
      <c r="AE3" s="331" t="s">
        <v>258</v>
      </c>
      <c r="AF3" s="329" t="s">
        <v>259</v>
      </c>
      <c r="AG3" s="331" t="s">
        <v>260</v>
      </c>
      <c r="AH3" s="331" t="s">
        <v>261</v>
      </c>
      <c r="AI3" s="329" t="s">
        <v>262</v>
      </c>
      <c r="AJ3" s="329" t="s">
        <v>263</v>
      </c>
      <c r="AK3" s="329" t="s">
        <v>264</v>
      </c>
      <c r="AL3" s="329" t="s">
        <v>265</v>
      </c>
      <c r="AM3" s="331" t="s">
        <v>266</v>
      </c>
      <c r="AN3" s="329" t="s">
        <v>267</v>
      </c>
      <c r="AO3" s="329" t="s">
        <v>268</v>
      </c>
      <c r="AP3" s="331" t="s">
        <v>269</v>
      </c>
      <c r="AQ3" s="331" t="s">
        <v>270</v>
      </c>
      <c r="AR3" s="331" t="s">
        <v>271</v>
      </c>
      <c r="AS3" s="331" t="s">
        <v>171</v>
      </c>
      <c r="AT3" s="332" t="s">
        <v>28</v>
      </c>
      <c r="AU3" s="329" t="s">
        <v>272</v>
      </c>
      <c r="AV3" s="329" t="s">
        <v>273</v>
      </c>
      <c r="AW3" s="329" t="s">
        <v>274</v>
      </c>
      <c r="AX3" s="329" t="s">
        <v>256</v>
      </c>
      <c r="AY3" s="329" t="s">
        <v>257</v>
      </c>
      <c r="AZ3" s="331" t="s">
        <v>258</v>
      </c>
      <c r="BA3" s="329" t="s">
        <v>259</v>
      </c>
      <c r="BB3" s="331" t="s">
        <v>260</v>
      </c>
      <c r="BC3" s="331" t="s">
        <v>261</v>
      </c>
      <c r="BD3" s="329" t="s">
        <v>262</v>
      </c>
      <c r="BE3" s="329" t="s">
        <v>263</v>
      </c>
      <c r="BF3" s="329" t="s">
        <v>264</v>
      </c>
      <c r="BG3" s="329" t="s">
        <v>265</v>
      </c>
      <c r="BH3" s="331" t="s">
        <v>266</v>
      </c>
      <c r="BI3" s="329" t="s">
        <v>267</v>
      </c>
      <c r="BJ3" s="329" t="s">
        <v>268</v>
      </c>
      <c r="BK3" s="331" t="s">
        <v>269</v>
      </c>
      <c r="BL3" s="331" t="s">
        <v>270</v>
      </c>
      <c r="BM3" s="331" t="s">
        <v>271</v>
      </c>
      <c r="BN3" s="331" t="s">
        <v>171</v>
      </c>
      <c r="BO3" s="332" t="s">
        <v>28</v>
      </c>
      <c r="BP3" s="329" t="s">
        <v>272</v>
      </c>
      <c r="BQ3" s="329" t="s">
        <v>273</v>
      </c>
      <c r="BR3" s="329" t="s">
        <v>274</v>
      </c>
      <c r="BS3" s="329" t="s">
        <v>256</v>
      </c>
      <c r="BT3" s="329" t="s">
        <v>257</v>
      </c>
      <c r="BU3" s="331" t="s">
        <v>258</v>
      </c>
      <c r="BV3" s="329" t="s">
        <v>259</v>
      </c>
      <c r="BW3" s="331" t="s">
        <v>260</v>
      </c>
      <c r="BX3" s="331" t="s">
        <v>261</v>
      </c>
      <c r="BY3" s="329" t="s">
        <v>262</v>
      </c>
      <c r="BZ3" s="329" t="s">
        <v>263</v>
      </c>
      <c r="CA3" s="329" t="s">
        <v>264</v>
      </c>
      <c r="CB3" s="329" t="s">
        <v>265</v>
      </c>
      <c r="CC3" s="331" t="s">
        <v>266</v>
      </c>
      <c r="CD3" s="329" t="s">
        <v>267</v>
      </c>
      <c r="CE3" s="329" t="s">
        <v>268</v>
      </c>
      <c r="CF3" s="331" t="s">
        <v>269</v>
      </c>
      <c r="CG3" s="331" t="s">
        <v>270</v>
      </c>
      <c r="CH3" s="331" t="s">
        <v>271</v>
      </c>
      <c r="CI3" s="331" t="s">
        <v>171</v>
      </c>
      <c r="CJ3" s="330"/>
    </row>
    <row r="4" spans="1:88" s="181" customFormat="1" ht="25.5" customHeight="1">
      <c r="A4" s="323"/>
      <c r="B4" s="323"/>
      <c r="C4" s="326"/>
      <c r="D4" s="332"/>
      <c r="E4" s="339"/>
      <c r="F4" s="339"/>
      <c r="G4" s="339"/>
      <c r="H4" s="339"/>
      <c r="I4" s="339"/>
      <c r="J4" s="339"/>
      <c r="K4" s="339"/>
      <c r="L4" s="339"/>
      <c r="M4" s="330"/>
      <c r="N4" s="339"/>
      <c r="O4" s="339"/>
      <c r="P4" s="339"/>
      <c r="Q4" s="339"/>
      <c r="R4" s="339"/>
      <c r="S4" s="339"/>
      <c r="T4" s="339"/>
      <c r="U4" s="339"/>
      <c r="V4" s="330"/>
      <c r="W4" s="330"/>
      <c r="X4" s="330"/>
      <c r="Y4" s="332"/>
      <c r="Z4" s="339"/>
      <c r="AA4" s="339"/>
      <c r="AB4" s="339"/>
      <c r="AC4" s="339"/>
      <c r="AD4" s="339"/>
      <c r="AE4" s="339"/>
      <c r="AF4" s="339"/>
      <c r="AG4" s="339"/>
      <c r="AH4" s="330"/>
      <c r="AI4" s="339"/>
      <c r="AJ4" s="339"/>
      <c r="AK4" s="339"/>
      <c r="AL4" s="339"/>
      <c r="AM4" s="339"/>
      <c r="AN4" s="339"/>
      <c r="AO4" s="339"/>
      <c r="AP4" s="339"/>
      <c r="AQ4" s="330"/>
      <c r="AR4" s="330"/>
      <c r="AS4" s="330"/>
      <c r="AT4" s="332"/>
      <c r="AU4" s="339"/>
      <c r="AV4" s="339"/>
      <c r="AW4" s="339"/>
      <c r="AX4" s="339"/>
      <c r="AY4" s="339"/>
      <c r="AZ4" s="339"/>
      <c r="BA4" s="339"/>
      <c r="BB4" s="339"/>
      <c r="BC4" s="330"/>
      <c r="BD4" s="339"/>
      <c r="BE4" s="339"/>
      <c r="BF4" s="339"/>
      <c r="BG4" s="339"/>
      <c r="BH4" s="339"/>
      <c r="BI4" s="339"/>
      <c r="BJ4" s="339"/>
      <c r="BK4" s="339"/>
      <c r="BL4" s="330"/>
      <c r="BM4" s="330"/>
      <c r="BN4" s="330"/>
      <c r="BO4" s="332"/>
      <c r="BP4" s="339"/>
      <c r="BQ4" s="339"/>
      <c r="BR4" s="339"/>
      <c r="BS4" s="339"/>
      <c r="BT4" s="339"/>
      <c r="BU4" s="339"/>
      <c r="BV4" s="339"/>
      <c r="BW4" s="339"/>
      <c r="BX4" s="330"/>
      <c r="BY4" s="339"/>
      <c r="BZ4" s="339"/>
      <c r="CA4" s="339"/>
      <c r="CB4" s="339"/>
      <c r="CC4" s="339"/>
      <c r="CD4" s="339"/>
      <c r="CE4" s="339"/>
      <c r="CF4" s="339"/>
      <c r="CG4" s="330"/>
      <c r="CH4" s="330"/>
      <c r="CI4" s="330"/>
      <c r="CJ4" s="330"/>
    </row>
    <row r="5" spans="1:88" s="181" customFormat="1" ht="25.5" customHeight="1">
      <c r="A5" s="323"/>
      <c r="B5" s="323"/>
      <c r="C5" s="326"/>
      <c r="D5" s="332"/>
      <c r="E5" s="339"/>
      <c r="F5" s="339"/>
      <c r="G5" s="339"/>
      <c r="H5" s="339"/>
      <c r="I5" s="339"/>
      <c r="J5" s="339"/>
      <c r="K5" s="339"/>
      <c r="L5" s="339"/>
      <c r="M5" s="330"/>
      <c r="N5" s="339"/>
      <c r="O5" s="339"/>
      <c r="P5" s="339"/>
      <c r="Q5" s="339"/>
      <c r="R5" s="339"/>
      <c r="S5" s="339"/>
      <c r="T5" s="339"/>
      <c r="U5" s="339"/>
      <c r="V5" s="330"/>
      <c r="W5" s="330"/>
      <c r="X5" s="330"/>
      <c r="Y5" s="332"/>
      <c r="Z5" s="339"/>
      <c r="AA5" s="339"/>
      <c r="AB5" s="339"/>
      <c r="AC5" s="339"/>
      <c r="AD5" s="339"/>
      <c r="AE5" s="339"/>
      <c r="AF5" s="339"/>
      <c r="AG5" s="339"/>
      <c r="AH5" s="330"/>
      <c r="AI5" s="339"/>
      <c r="AJ5" s="339"/>
      <c r="AK5" s="339"/>
      <c r="AL5" s="339"/>
      <c r="AM5" s="339"/>
      <c r="AN5" s="339"/>
      <c r="AO5" s="339"/>
      <c r="AP5" s="339"/>
      <c r="AQ5" s="330"/>
      <c r="AR5" s="330"/>
      <c r="AS5" s="330"/>
      <c r="AT5" s="332"/>
      <c r="AU5" s="339"/>
      <c r="AV5" s="339"/>
      <c r="AW5" s="339"/>
      <c r="AX5" s="339"/>
      <c r="AY5" s="339"/>
      <c r="AZ5" s="339"/>
      <c r="BA5" s="339"/>
      <c r="BB5" s="339"/>
      <c r="BC5" s="330"/>
      <c r="BD5" s="339"/>
      <c r="BE5" s="339"/>
      <c r="BF5" s="339"/>
      <c r="BG5" s="339"/>
      <c r="BH5" s="339"/>
      <c r="BI5" s="339"/>
      <c r="BJ5" s="339"/>
      <c r="BK5" s="339"/>
      <c r="BL5" s="330"/>
      <c r="BM5" s="330"/>
      <c r="BN5" s="330"/>
      <c r="BO5" s="332"/>
      <c r="BP5" s="339"/>
      <c r="BQ5" s="339"/>
      <c r="BR5" s="339"/>
      <c r="BS5" s="339"/>
      <c r="BT5" s="339"/>
      <c r="BU5" s="339"/>
      <c r="BV5" s="339"/>
      <c r="BW5" s="339"/>
      <c r="BX5" s="330"/>
      <c r="BY5" s="339"/>
      <c r="BZ5" s="339"/>
      <c r="CA5" s="339"/>
      <c r="CB5" s="339"/>
      <c r="CC5" s="339"/>
      <c r="CD5" s="339"/>
      <c r="CE5" s="339"/>
      <c r="CF5" s="339"/>
      <c r="CG5" s="330"/>
      <c r="CH5" s="330"/>
      <c r="CI5" s="330"/>
      <c r="CJ5" s="330"/>
    </row>
    <row r="6" spans="1:88" s="183" customFormat="1" ht="13.5">
      <c r="A6" s="324"/>
      <c r="B6" s="324"/>
      <c r="C6" s="352"/>
      <c r="D6" s="210" t="s">
        <v>49</v>
      </c>
      <c r="E6" s="273" t="s">
        <v>49</v>
      </c>
      <c r="F6" s="273" t="s">
        <v>49</v>
      </c>
      <c r="G6" s="273" t="s">
        <v>49</v>
      </c>
      <c r="H6" s="273" t="s">
        <v>49</v>
      </c>
      <c r="I6" s="273" t="s">
        <v>49</v>
      </c>
      <c r="J6" s="273" t="s">
        <v>49</v>
      </c>
      <c r="K6" s="273" t="s">
        <v>49</v>
      </c>
      <c r="L6" s="273" t="s">
        <v>49</v>
      </c>
      <c r="M6" s="274" t="s">
        <v>49</v>
      </c>
      <c r="N6" s="273" t="s">
        <v>49</v>
      </c>
      <c r="O6" s="273" t="s">
        <v>49</v>
      </c>
      <c r="P6" s="273" t="s">
        <v>49</v>
      </c>
      <c r="Q6" s="273" t="s">
        <v>49</v>
      </c>
      <c r="R6" s="273" t="s">
        <v>49</v>
      </c>
      <c r="S6" s="273" t="s">
        <v>49</v>
      </c>
      <c r="T6" s="273" t="s">
        <v>49</v>
      </c>
      <c r="U6" s="274" t="s">
        <v>121</v>
      </c>
      <c r="V6" s="273" t="s">
        <v>49</v>
      </c>
      <c r="W6" s="273" t="s">
        <v>49</v>
      </c>
      <c r="X6" s="273" t="s">
        <v>49</v>
      </c>
      <c r="Y6" s="273" t="s">
        <v>49</v>
      </c>
      <c r="Z6" s="273" t="s">
        <v>49</v>
      </c>
      <c r="AA6" s="273" t="s">
        <v>49</v>
      </c>
      <c r="AB6" s="273" t="s">
        <v>49</v>
      </c>
      <c r="AC6" s="273" t="s">
        <v>49</v>
      </c>
      <c r="AD6" s="273" t="s">
        <v>49</v>
      </c>
      <c r="AE6" s="273" t="s">
        <v>49</v>
      </c>
      <c r="AF6" s="273" t="s">
        <v>49</v>
      </c>
      <c r="AG6" s="273" t="s">
        <v>49</v>
      </c>
      <c r="AH6" s="274" t="s">
        <v>49</v>
      </c>
      <c r="AI6" s="273" t="s">
        <v>49</v>
      </c>
      <c r="AJ6" s="273" t="s">
        <v>49</v>
      </c>
      <c r="AK6" s="273" t="s">
        <v>49</v>
      </c>
      <c r="AL6" s="273" t="s">
        <v>49</v>
      </c>
      <c r="AM6" s="273" t="s">
        <v>49</v>
      </c>
      <c r="AN6" s="273" t="s">
        <v>49</v>
      </c>
      <c r="AO6" s="273" t="s">
        <v>49</v>
      </c>
      <c r="AP6" s="274" t="s">
        <v>121</v>
      </c>
      <c r="AQ6" s="273" t="s">
        <v>49</v>
      </c>
      <c r="AR6" s="273" t="s">
        <v>49</v>
      </c>
      <c r="AS6" s="273" t="s">
        <v>49</v>
      </c>
      <c r="AT6" s="273" t="s">
        <v>49</v>
      </c>
      <c r="AU6" s="273" t="s">
        <v>49</v>
      </c>
      <c r="AV6" s="273" t="s">
        <v>49</v>
      </c>
      <c r="AW6" s="273" t="s">
        <v>49</v>
      </c>
      <c r="AX6" s="273" t="s">
        <v>49</v>
      </c>
      <c r="AY6" s="273" t="s">
        <v>49</v>
      </c>
      <c r="AZ6" s="273" t="s">
        <v>49</v>
      </c>
      <c r="BA6" s="273" t="s">
        <v>49</v>
      </c>
      <c r="BB6" s="273" t="s">
        <v>49</v>
      </c>
      <c r="BC6" s="274" t="s">
        <v>49</v>
      </c>
      <c r="BD6" s="273" t="s">
        <v>49</v>
      </c>
      <c r="BE6" s="273" t="s">
        <v>49</v>
      </c>
      <c r="BF6" s="273" t="s">
        <v>49</v>
      </c>
      <c r="BG6" s="273" t="s">
        <v>49</v>
      </c>
      <c r="BH6" s="273" t="s">
        <v>49</v>
      </c>
      <c r="BI6" s="273" t="s">
        <v>49</v>
      </c>
      <c r="BJ6" s="273" t="s">
        <v>49</v>
      </c>
      <c r="BK6" s="274" t="s">
        <v>121</v>
      </c>
      <c r="BL6" s="273" t="s">
        <v>49</v>
      </c>
      <c r="BM6" s="273" t="s">
        <v>49</v>
      </c>
      <c r="BN6" s="273" t="s">
        <v>49</v>
      </c>
      <c r="BO6" s="273" t="s">
        <v>49</v>
      </c>
      <c r="BP6" s="273" t="s">
        <v>49</v>
      </c>
      <c r="BQ6" s="273" t="s">
        <v>49</v>
      </c>
      <c r="BR6" s="273" t="s">
        <v>49</v>
      </c>
      <c r="BS6" s="273" t="s">
        <v>49</v>
      </c>
      <c r="BT6" s="273" t="s">
        <v>49</v>
      </c>
      <c r="BU6" s="273" t="s">
        <v>49</v>
      </c>
      <c r="BV6" s="273" t="s">
        <v>49</v>
      </c>
      <c r="BW6" s="273" t="s">
        <v>49</v>
      </c>
      <c r="BX6" s="274" t="s">
        <v>49</v>
      </c>
      <c r="BY6" s="273" t="s">
        <v>49</v>
      </c>
      <c r="BZ6" s="273" t="s">
        <v>49</v>
      </c>
      <c r="CA6" s="273" t="s">
        <v>49</v>
      </c>
      <c r="CB6" s="273" t="s">
        <v>49</v>
      </c>
      <c r="CC6" s="273" t="s">
        <v>49</v>
      </c>
      <c r="CD6" s="273" t="s">
        <v>49</v>
      </c>
      <c r="CE6" s="273" t="s">
        <v>49</v>
      </c>
      <c r="CF6" s="274" t="s">
        <v>49</v>
      </c>
      <c r="CG6" s="273" t="s">
        <v>49</v>
      </c>
      <c r="CH6" s="273" t="s">
        <v>49</v>
      </c>
      <c r="CI6" s="273" t="s">
        <v>49</v>
      </c>
      <c r="CJ6" s="330"/>
    </row>
    <row r="7" spans="1:88" s="187" customFormat="1" ht="12" customHeight="1">
      <c r="A7" s="185" t="s">
        <v>52</v>
      </c>
      <c r="B7" s="200" t="s">
        <v>53</v>
      </c>
      <c r="C7" s="186" t="s">
        <v>28</v>
      </c>
      <c r="D7" s="219">
        <f>SUM(D8:D24)</f>
        <v>63218</v>
      </c>
      <c r="E7" s="219">
        <f>SUM(E8:E24)</f>
        <v>31403</v>
      </c>
      <c r="F7" s="219">
        <f>SUM(F8:F24)</f>
        <v>64</v>
      </c>
      <c r="G7" s="219">
        <f>SUM(G8:G24)</f>
        <v>835</v>
      </c>
      <c r="H7" s="219">
        <f>SUM(H8:H24)</f>
        <v>5400</v>
      </c>
      <c r="I7" s="219">
        <f>SUM(I8:I24)</f>
        <v>5077</v>
      </c>
      <c r="J7" s="219">
        <f>SUM(J8:J24)</f>
        <v>1827</v>
      </c>
      <c r="K7" s="219">
        <f>SUM(K8:K24)</f>
        <v>8</v>
      </c>
      <c r="L7" s="219">
        <f>SUM(L8:L24)</f>
        <v>5751</v>
      </c>
      <c r="M7" s="219">
        <f>SUM(M8:M24)</f>
        <v>0</v>
      </c>
      <c r="N7" s="219">
        <f>SUM(N8:N24)</f>
        <v>2015</v>
      </c>
      <c r="O7" s="219">
        <f>SUM(O8:O24)</f>
        <v>0</v>
      </c>
      <c r="P7" s="219">
        <f>SUM(P8:P24)</f>
        <v>0</v>
      </c>
      <c r="Q7" s="219">
        <f>SUM(Q8:Q24)</f>
        <v>4718</v>
      </c>
      <c r="R7" s="219">
        <f>SUM(R8:R24)</f>
        <v>1843</v>
      </c>
      <c r="S7" s="219">
        <f>SUM(S8:S24)</f>
        <v>0</v>
      </c>
      <c r="T7" s="219">
        <f>SUM(T8:T24)</f>
        <v>0</v>
      </c>
      <c r="U7" s="219">
        <f>SUM(U8:U24)</f>
        <v>0</v>
      </c>
      <c r="V7" s="219">
        <f>SUM(V8:V24)</f>
        <v>3009</v>
      </c>
      <c r="W7" s="219">
        <f>SUM(W8:W24)</f>
        <v>16</v>
      </c>
      <c r="X7" s="219">
        <f>SUM(X8:X24)</f>
        <v>1252</v>
      </c>
      <c r="Y7" s="219">
        <f>SUM(Y8:Y24)</f>
        <v>13721</v>
      </c>
      <c r="Z7" s="219">
        <f>SUM(Z8:Z24)</f>
        <v>10584</v>
      </c>
      <c r="AA7" s="219">
        <f>SUM(AA8:AA24)</f>
        <v>23</v>
      </c>
      <c r="AB7" s="219">
        <f>SUM(AB8:AB24)</f>
        <v>419</v>
      </c>
      <c r="AC7" s="219">
        <f>SUM(AC8:AC24)</f>
        <v>738</v>
      </c>
      <c r="AD7" s="219">
        <f>SUM(AD8:AD24)</f>
        <v>986</v>
      </c>
      <c r="AE7" s="219">
        <f>SUM(AE8:AE24)</f>
        <v>242</v>
      </c>
      <c r="AF7" s="219">
        <f>SUM(AF8:AF24)</f>
        <v>2</v>
      </c>
      <c r="AG7" s="219">
        <f>SUM(AG8:AG24)</f>
        <v>177</v>
      </c>
      <c r="AH7" s="219">
        <f>SUM(AH8:AH24)</f>
        <v>0</v>
      </c>
      <c r="AI7" s="219">
        <f>SUM(AI8:AI24)</f>
        <v>291</v>
      </c>
      <c r="AJ7" s="219">
        <f>SUM(AJ8:AJ24)</f>
        <v>0</v>
      </c>
      <c r="AK7" s="219">
        <f>SUM(AK8:AK24)</f>
        <v>0</v>
      </c>
      <c r="AL7" s="219">
        <f>SUM(AL8:AL24)</f>
        <v>0</v>
      </c>
      <c r="AM7" s="219">
        <f>SUM(AM8:AM24)</f>
        <v>0</v>
      </c>
      <c r="AN7" s="219">
        <f>SUM(AN8:AN24)</f>
        <v>0</v>
      </c>
      <c r="AO7" s="219">
        <f>SUM(AO8:AO24)</f>
        <v>0</v>
      </c>
      <c r="AP7" s="219">
        <f>SUM(AP8:AP24)</f>
        <v>0</v>
      </c>
      <c r="AQ7" s="219">
        <f>SUM(AQ8:AQ24)</f>
        <v>0</v>
      </c>
      <c r="AR7" s="219">
        <f>SUM(AR8:AR24)</f>
        <v>5</v>
      </c>
      <c r="AS7" s="219">
        <f>SUM(AS8:AS24)</f>
        <v>254</v>
      </c>
      <c r="AT7" s="219">
        <f>SUM(AT8:AT24)</f>
        <v>45412</v>
      </c>
      <c r="AU7" s="219">
        <f>SUM(AU8:AU24)</f>
        <v>17198</v>
      </c>
      <c r="AV7" s="219">
        <f>SUM(AV8:AV24)</f>
        <v>21</v>
      </c>
      <c r="AW7" s="219">
        <f>SUM(AW8:AW24)</f>
        <v>285</v>
      </c>
      <c r="AX7" s="219">
        <f>SUM(AX8:AX24)</f>
        <v>4621</v>
      </c>
      <c r="AY7" s="219">
        <f>SUM(AY8:AY24)</f>
        <v>4077</v>
      </c>
      <c r="AZ7" s="219">
        <f>SUM(AZ8:AZ24)</f>
        <v>1584</v>
      </c>
      <c r="BA7" s="219">
        <f>SUM(BA8:BA24)</f>
        <v>6</v>
      </c>
      <c r="BB7" s="219">
        <f>SUM(BB8:BB24)</f>
        <v>5574</v>
      </c>
      <c r="BC7" s="219">
        <f>SUM(BC8:BC24)</f>
        <v>0</v>
      </c>
      <c r="BD7" s="219">
        <f>SUM(BD8:BD24)</f>
        <v>1467</v>
      </c>
      <c r="BE7" s="219">
        <f>SUM(BE8:BE24)</f>
        <v>0</v>
      </c>
      <c r="BF7" s="219">
        <f>SUM(BF8:BF24)</f>
        <v>0</v>
      </c>
      <c r="BG7" s="219">
        <f>SUM(BG8:BG24)</f>
        <v>4718</v>
      </c>
      <c r="BH7" s="219">
        <f>SUM(BH8:BH24)</f>
        <v>1843</v>
      </c>
      <c r="BI7" s="219">
        <f>SUM(BI8:BI24)</f>
        <v>0</v>
      </c>
      <c r="BJ7" s="219">
        <f>SUM(BJ8:BJ24)</f>
        <v>0</v>
      </c>
      <c r="BK7" s="219">
        <f>SUM(BK8:BK24)</f>
        <v>0</v>
      </c>
      <c r="BL7" s="219">
        <f>SUM(BL8:BL24)</f>
        <v>3009</v>
      </c>
      <c r="BM7" s="219">
        <f>SUM(BM8:BM24)</f>
        <v>11</v>
      </c>
      <c r="BN7" s="219">
        <f>SUM(BN8:BN24)</f>
        <v>998</v>
      </c>
      <c r="BO7" s="219">
        <f>SUM(BO8:BO24)</f>
        <v>4085</v>
      </c>
      <c r="BP7" s="219">
        <f>SUM(BP8:BP24)</f>
        <v>3621</v>
      </c>
      <c r="BQ7" s="219">
        <f>SUM(BQ8:BQ24)</f>
        <v>20</v>
      </c>
      <c r="BR7" s="219">
        <f>SUM(BR8:BR24)</f>
        <v>131</v>
      </c>
      <c r="BS7" s="219">
        <f>SUM(BS8:BS24)</f>
        <v>41</v>
      </c>
      <c r="BT7" s="219">
        <f>SUM(BT8:BT24)</f>
        <v>14</v>
      </c>
      <c r="BU7" s="219">
        <f>SUM(BU8:BU24)</f>
        <v>1</v>
      </c>
      <c r="BV7" s="219">
        <f>SUM(BV8:BV24)</f>
        <v>0</v>
      </c>
      <c r="BW7" s="219">
        <f>SUM(BW8:BW24)</f>
        <v>0</v>
      </c>
      <c r="BX7" s="219">
        <f>SUM(BX8:BX24)</f>
        <v>0</v>
      </c>
      <c r="BY7" s="219">
        <f>SUM(BY8:BY24)</f>
        <v>257</v>
      </c>
      <c r="BZ7" s="219">
        <f>SUM(BZ8:BZ24)</f>
        <v>0</v>
      </c>
      <c r="CA7" s="219">
        <f>SUM(CA8:CA24)</f>
        <v>0</v>
      </c>
      <c r="CB7" s="219">
        <f>SUM(CB8:CB24)</f>
        <v>0</v>
      </c>
      <c r="CC7" s="219">
        <f>SUM(CC8:CC24)</f>
        <v>0</v>
      </c>
      <c r="CD7" s="219">
        <f>SUM(CD8:CD24)</f>
        <v>0</v>
      </c>
      <c r="CE7" s="219">
        <f>SUM(CE8:CE24)</f>
        <v>0</v>
      </c>
      <c r="CF7" s="219">
        <f>SUM(CF8:CF24)</f>
        <v>0</v>
      </c>
      <c r="CG7" s="219">
        <f>SUM(CG8:CG24)</f>
        <v>0</v>
      </c>
      <c r="CH7" s="219">
        <f>SUM(CH8:CH24)</f>
        <v>0</v>
      </c>
      <c r="CI7" s="219">
        <f>SUM(CI8:CI24)</f>
        <v>0</v>
      </c>
      <c r="CJ7" s="201">
        <f>+COUNTIF(CJ8:CJ24,"有る")</f>
        <v>13</v>
      </c>
    </row>
    <row r="8" spans="1:88" s="190" customFormat="1" ht="12" customHeight="1">
      <c r="A8" s="188" t="s">
        <v>52</v>
      </c>
      <c r="B8" s="202" t="s">
        <v>54</v>
      </c>
      <c r="C8" s="188" t="s">
        <v>55</v>
      </c>
      <c r="D8" s="220">
        <f>SUM(Y8,AT8,BO8)</f>
        <v>30351</v>
      </c>
      <c r="E8" s="220">
        <f>SUM(Z8,AU8,BP8)</f>
        <v>15806</v>
      </c>
      <c r="F8" s="220">
        <f>SUM(AA8,AV8,BQ8)</f>
        <v>0</v>
      </c>
      <c r="G8" s="220">
        <f>SUM(AB8,AW8,BR8)</f>
        <v>0</v>
      </c>
      <c r="H8" s="220">
        <f>SUM(AC8,AX8,BS8)</f>
        <v>2922</v>
      </c>
      <c r="I8" s="220">
        <f>SUM(AD8,AY8,BT8)</f>
        <v>1637</v>
      </c>
      <c r="J8" s="220">
        <f>SUM(AE8,AZ8,BU8)</f>
        <v>861</v>
      </c>
      <c r="K8" s="220">
        <f>SUM(AF8,BA8,BV8)</f>
        <v>0</v>
      </c>
      <c r="L8" s="220">
        <f>SUM(AG8,BB8,BW8)</f>
        <v>4683</v>
      </c>
      <c r="M8" s="220">
        <f>SUM(AH8,BC8,BX8)</f>
        <v>0</v>
      </c>
      <c r="N8" s="220">
        <f>SUM(AI8,BD8,BY8)</f>
        <v>1015</v>
      </c>
      <c r="O8" s="220">
        <f>SUM(AJ8,BE8,BZ8)</f>
        <v>0</v>
      </c>
      <c r="P8" s="220">
        <f>SUM(AK8,BF8,CA8)</f>
        <v>0</v>
      </c>
      <c r="Q8" s="220">
        <f>SUM(AL8,BG8,CB8)</f>
        <v>1393</v>
      </c>
      <c r="R8" s="220">
        <f>SUM(AM8,BH8,CC8)</f>
        <v>0</v>
      </c>
      <c r="S8" s="220">
        <f>SUM(AN8,BI8,CD8)</f>
        <v>0</v>
      </c>
      <c r="T8" s="220">
        <f>SUM(AO8,BJ8,CE8)</f>
        <v>0</v>
      </c>
      <c r="U8" s="220">
        <f>SUM(AP8,BK8,CF8)</f>
        <v>0</v>
      </c>
      <c r="V8" s="220">
        <f>SUM(AQ8,BL8,CG8)</f>
        <v>1887</v>
      </c>
      <c r="W8" s="220">
        <f>SUM(AR8,BM8,CH8)</f>
        <v>0</v>
      </c>
      <c r="X8" s="220">
        <f>SUM(AS8,BN8,CI8)</f>
        <v>147</v>
      </c>
      <c r="Y8" s="220">
        <f>SUM(Z8:AS8)</f>
        <v>76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1" t="s">
        <v>275</v>
      </c>
      <c r="AK8" s="221" t="s">
        <v>276</v>
      </c>
      <c r="AL8" s="221" t="s">
        <v>276</v>
      </c>
      <c r="AM8" s="221" t="s">
        <v>276</v>
      </c>
      <c r="AN8" s="221" t="s">
        <v>276</v>
      </c>
      <c r="AO8" s="221" t="s">
        <v>276</v>
      </c>
      <c r="AP8" s="221" t="s">
        <v>276</v>
      </c>
      <c r="AQ8" s="221" t="s">
        <v>276</v>
      </c>
      <c r="AR8" s="220">
        <v>0</v>
      </c>
      <c r="AS8" s="220">
        <v>76</v>
      </c>
      <c r="AT8" s="220">
        <f>'施設資源化量内訳'!D8</f>
        <v>30275</v>
      </c>
      <c r="AU8" s="220">
        <f>'施設資源化量内訳'!E8</f>
        <v>15806</v>
      </c>
      <c r="AV8" s="220">
        <f>'施設資源化量内訳'!F8</f>
        <v>0</v>
      </c>
      <c r="AW8" s="220">
        <f>'施設資源化量内訳'!G8</f>
        <v>0</v>
      </c>
      <c r="AX8" s="220">
        <f>'施設資源化量内訳'!H8</f>
        <v>2922</v>
      </c>
      <c r="AY8" s="220">
        <f>'施設資源化量内訳'!I8</f>
        <v>1637</v>
      </c>
      <c r="AZ8" s="220">
        <f>'施設資源化量内訳'!J8</f>
        <v>861</v>
      </c>
      <c r="BA8" s="220">
        <f>'施設資源化量内訳'!K8</f>
        <v>0</v>
      </c>
      <c r="BB8" s="220">
        <f>'施設資源化量内訳'!L8</f>
        <v>4683</v>
      </c>
      <c r="BC8" s="220">
        <f>'施設資源化量内訳'!M8</f>
        <v>0</v>
      </c>
      <c r="BD8" s="220">
        <f>'施設資源化量内訳'!N8</f>
        <v>1015</v>
      </c>
      <c r="BE8" s="220">
        <f>'施設資源化量内訳'!O8</f>
        <v>0</v>
      </c>
      <c r="BF8" s="220">
        <f>'施設資源化量内訳'!P8</f>
        <v>0</v>
      </c>
      <c r="BG8" s="220">
        <f>'施設資源化量内訳'!Q8</f>
        <v>1393</v>
      </c>
      <c r="BH8" s="220">
        <f>'施設資源化量内訳'!R8</f>
        <v>0</v>
      </c>
      <c r="BI8" s="220">
        <f>'施設資源化量内訳'!S8</f>
        <v>0</v>
      </c>
      <c r="BJ8" s="220">
        <f>'施設資源化量内訳'!T8</f>
        <v>0</v>
      </c>
      <c r="BK8" s="220">
        <f>'施設資源化量内訳'!U8</f>
        <v>0</v>
      </c>
      <c r="BL8" s="220">
        <f>'施設資源化量内訳'!V8</f>
        <v>1887</v>
      </c>
      <c r="BM8" s="220">
        <f>'施設資源化量内訳'!W8</f>
        <v>0</v>
      </c>
      <c r="BN8" s="220">
        <f>'施設資源化量内訳'!X8</f>
        <v>71</v>
      </c>
      <c r="BO8" s="220">
        <f>SUM(BP8:CI8)</f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1" t="s">
        <v>277</v>
      </c>
      <c r="CA8" s="221" t="s">
        <v>277</v>
      </c>
      <c r="CB8" s="221" t="s">
        <v>277</v>
      </c>
      <c r="CC8" s="221" t="s">
        <v>277</v>
      </c>
      <c r="CD8" s="221" t="s">
        <v>277</v>
      </c>
      <c r="CE8" s="221" t="s">
        <v>277</v>
      </c>
      <c r="CF8" s="221" t="s">
        <v>277</v>
      </c>
      <c r="CG8" s="221" t="s">
        <v>277</v>
      </c>
      <c r="CH8" s="221">
        <v>0</v>
      </c>
      <c r="CI8" s="220">
        <v>0</v>
      </c>
      <c r="CJ8" s="203" t="s">
        <v>278</v>
      </c>
    </row>
    <row r="9" spans="1:88" s="190" customFormat="1" ht="12" customHeight="1">
      <c r="A9" s="188" t="s">
        <v>279</v>
      </c>
      <c r="B9" s="189" t="s">
        <v>280</v>
      </c>
      <c r="C9" s="188" t="s">
        <v>281</v>
      </c>
      <c r="D9" s="220">
        <f>SUM(Y9,AT9,BO9)</f>
        <v>4908</v>
      </c>
      <c r="E9" s="220">
        <f>SUM(Z9,AU9,BP9)</f>
        <v>3096</v>
      </c>
      <c r="F9" s="220">
        <f>SUM(AA9,AV9,BQ9)</f>
        <v>11</v>
      </c>
      <c r="G9" s="220">
        <f>SUM(AB9,AW9,BR9)</f>
        <v>0</v>
      </c>
      <c r="H9" s="220">
        <f>SUM(AC9,AX9,BS9)</f>
        <v>565</v>
      </c>
      <c r="I9" s="220">
        <f>SUM(AD9,AY9,BT9)</f>
        <v>633</v>
      </c>
      <c r="J9" s="220">
        <f>SUM(AE9,AZ9,BU9)</f>
        <v>212</v>
      </c>
      <c r="K9" s="220">
        <f>SUM(AF9,BA9,BV9)</f>
        <v>0</v>
      </c>
      <c r="L9" s="220">
        <f>SUM(AG9,BB9,BW9)</f>
        <v>0</v>
      </c>
      <c r="M9" s="220">
        <f>SUM(AH9,BC9,BX9)</f>
        <v>0</v>
      </c>
      <c r="N9" s="220">
        <f>SUM(AI9,BD9,BY9)</f>
        <v>349</v>
      </c>
      <c r="O9" s="220">
        <f>SUM(AJ9,BE9,BZ9)</f>
        <v>0</v>
      </c>
      <c r="P9" s="220">
        <f>SUM(AK9,BF9,CA9)</f>
        <v>0</v>
      </c>
      <c r="Q9" s="220">
        <f>SUM(AL9,BG9,CB9)</f>
        <v>0</v>
      </c>
      <c r="R9" s="220">
        <f>SUM(AM9,BH9,CC9)</f>
        <v>0</v>
      </c>
      <c r="S9" s="220">
        <f>SUM(AN9,BI9,CD9)</f>
        <v>0</v>
      </c>
      <c r="T9" s="220">
        <f>SUM(AO9,BJ9,CE9)</f>
        <v>0</v>
      </c>
      <c r="U9" s="220">
        <f>SUM(AP9,BK9,CF9)</f>
        <v>0</v>
      </c>
      <c r="V9" s="220">
        <f>SUM(AQ9,BL9,CG9)</f>
        <v>0</v>
      </c>
      <c r="W9" s="220">
        <f>SUM(AR9,BM9,CH9)</f>
        <v>0</v>
      </c>
      <c r="X9" s="220">
        <f>SUM(AS9,BN9,CI9)</f>
        <v>42</v>
      </c>
      <c r="Y9" s="220">
        <f>SUM(Z9:AS9)</f>
        <v>3096</v>
      </c>
      <c r="Z9" s="220">
        <v>3096</v>
      </c>
      <c r="AA9" s="220"/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1" t="s">
        <v>277</v>
      </c>
      <c r="AK9" s="221" t="s">
        <v>277</v>
      </c>
      <c r="AL9" s="221" t="s">
        <v>277</v>
      </c>
      <c r="AM9" s="221" t="s">
        <v>277</v>
      </c>
      <c r="AN9" s="221" t="s">
        <v>277</v>
      </c>
      <c r="AO9" s="221" t="s">
        <v>277</v>
      </c>
      <c r="AP9" s="221" t="s">
        <v>277</v>
      </c>
      <c r="AQ9" s="221" t="s">
        <v>277</v>
      </c>
      <c r="AR9" s="220">
        <v>0</v>
      </c>
      <c r="AS9" s="220">
        <v>0</v>
      </c>
      <c r="AT9" s="220">
        <f>'施設資源化量内訳'!D9</f>
        <v>1812</v>
      </c>
      <c r="AU9" s="220">
        <f>'施設資源化量内訳'!E9</f>
        <v>0</v>
      </c>
      <c r="AV9" s="220">
        <f>'施設資源化量内訳'!F9</f>
        <v>11</v>
      </c>
      <c r="AW9" s="220">
        <f>'施設資源化量内訳'!G9</f>
        <v>0</v>
      </c>
      <c r="AX9" s="220">
        <f>'施設資源化量内訳'!H9</f>
        <v>565</v>
      </c>
      <c r="AY9" s="220">
        <f>'施設資源化量内訳'!I9</f>
        <v>633</v>
      </c>
      <c r="AZ9" s="220">
        <f>'施設資源化量内訳'!J9</f>
        <v>212</v>
      </c>
      <c r="BA9" s="220">
        <f>'施設資源化量内訳'!K9</f>
        <v>0</v>
      </c>
      <c r="BB9" s="220">
        <f>'施設資源化量内訳'!L9</f>
        <v>0</v>
      </c>
      <c r="BC9" s="220">
        <f>'施設資源化量内訳'!M9</f>
        <v>0</v>
      </c>
      <c r="BD9" s="220">
        <f>'施設資源化量内訳'!N9</f>
        <v>349</v>
      </c>
      <c r="BE9" s="220">
        <f>'施設資源化量内訳'!O9</f>
        <v>0</v>
      </c>
      <c r="BF9" s="220">
        <f>'施設資源化量内訳'!P9</f>
        <v>0</v>
      </c>
      <c r="BG9" s="220">
        <f>'施設資源化量内訳'!Q9</f>
        <v>0</v>
      </c>
      <c r="BH9" s="220">
        <f>'施設資源化量内訳'!R9</f>
        <v>0</v>
      </c>
      <c r="BI9" s="220">
        <f>'施設資源化量内訳'!S9</f>
        <v>0</v>
      </c>
      <c r="BJ9" s="220">
        <f>'施設資源化量内訳'!T9</f>
        <v>0</v>
      </c>
      <c r="BK9" s="220">
        <f>'施設資源化量内訳'!U9</f>
        <v>0</v>
      </c>
      <c r="BL9" s="220">
        <f>'施設資源化量内訳'!V9</f>
        <v>0</v>
      </c>
      <c r="BM9" s="220">
        <f>'施設資源化量内訳'!W9</f>
        <v>0</v>
      </c>
      <c r="BN9" s="220">
        <f>'施設資源化量内訳'!X9</f>
        <v>42</v>
      </c>
      <c r="BO9" s="220">
        <f>SUM(BP9:CI9)</f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1" t="s">
        <v>276</v>
      </c>
      <c r="CA9" s="221" t="s">
        <v>276</v>
      </c>
      <c r="CB9" s="221" t="s">
        <v>276</v>
      </c>
      <c r="CC9" s="221" t="s">
        <v>276</v>
      </c>
      <c r="CD9" s="221" t="s">
        <v>276</v>
      </c>
      <c r="CE9" s="221" t="s">
        <v>276</v>
      </c>
      <c r="CF9" s="221" t="s">
        <v>276</v>
      </c>
      <c r="CG9" s="221" t="s">
        <v>276</v>
      </c>
      <c r="CH9" s="221">
        <v>0</v>
      </c>
      <c r="CI9" s="220">
        <v>0</v>
      </c>
      <c r="CJ9" s="203" t="s">
        <v>282</v>
      </c>
    </row>
    <row r="10" spans="1:88" s="190" customFormat="1" ht="12" customHeight="1">
      <c r="A10" s="188" t="s">
        <v>52</v>
      </c>
      <c r="B10" s="189" t="s">
        <v>172</v>
      </c>
      <c r="C10" s="188" t="s">
        <v>173</v>
      </c>
      <c r="D10" s="220">
        <f>SUM(Y10,AT10,BO10)</f>
        <v>2422</v>
      </c>
      <c r="E10" s="220">
        <f>SUM(Z10,AU10,BP10)</f>
        <v>1540</v>
      </c>
      <c r="F10" s="220">
        <f>SUM(AA10,AV10,BQ10)</f>
        <v>7</v>
      </c>
      <c r="G10" s="220">
        <f>SUM(AB10,AW10,BR10)</f>
        <v>0</v>
      </c>
      <c r="H10" s="220">
        <f>SUM(AC10,AX10,BS10)</f>
        <v>324</v>
      </c>
      <c r="I10" s="220">
        <f>SUM(AD10,AY10,BT10)</f>
        <v>332</v>
      </c>
      <c r="J10" s="220">
        <f>SUM(AE10,AZ10,BU10)</f>
        <v>89</v>
      </c>
      <c r="K10" s="220">
        <f>SUM(AF10,BA10,BV10)</f>
        <v>0</v>
      </c>
      <c r="L10" s="220">
        <f>SUM(AG10,BB10,BW10)</f>
        <v>117</v>
      </c>
      <c r="M10" s="220">
        <f>SUM(AH10,BC10,BX10)</f>
        <v>0</v>
      </c>
      <c r="N10" s="220">
        <f>SUM(AI10,BD10,BY10)</f>
        <v>13</v>
      </c>
      <c r="O10" s="220">
        <f>SUM(AJ10,BE10,BZ10)</f>
        <v>0</v>
      </c>
      <c r="P10" s="220">
        <f>SUM(AK10,BF10,CA10)</f>
        <v>0</v>
      </c>
      <c r="Q10" s="220">
        <f>SUM(AL10,BG10,CB10)</f>
        <v>0</v>
      </c>
      <c r="R10" s="220">
        <f>SUM(AM10,BH10,CC10)</f>
        <v>0</v>
      </c>
      <c r="S10" s="220">
        <f>SUM(AN10,BI10,CD10)</f>
        <v>0</v>
      </c>
      <c r="T10" s="220">
        <f>SUM(AO10,BJ10,CE10)</f>
        <v>0</v>
      </c>
      <c r="U10" s="220">
        <f>SUM(AP10,BK10,CF10)</f>
        <v>0</v>
      </c>
      <c r="V10" s="220">
        <f>SUM(AQ10,BL10,CG10)</f>
        <v>0</v>
      </c>
      <c r="W10" s="220">
        <f>SUM(AR10,BM10,CH10)</f>
        <v>0</v>
      </c>
      <c r="X10" s="220">
        <f>SUM(AS10,BN10,CI10)</f>
        <v>0</v>
      </c>
      <c r="Y10" s="220">
        <f>SUM(Z10:AS10)</f>
        <v>1182</v>
      </c>
      <c r="Z10" s="220">
        <v>1175</v>
      </c>
      <c r="AA10" s="220">
        <v>7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1" t="s">
        <v>276</v>
      </c>
      <c r="AK10" s="221" t="s">
        <v>276</v>
      </c>
      <c r="AL10" s="221" t="s">
        <v>276</v>
      </c>
      <c r="AM10" s="221" t="s">
        <v>276</v>
      </c>
      <c r="AN10" s="221" t="s">
        <v>276</v>
      </c>
      <c r="AO10" s="221" t="s">
        <v>276</v>
      </c>
      <c r="AP10" s="221" t="s">
        <v>276</v>
      </c>
      <c r="AQ10" s="221" t="s">
        <v>276</v>
      </c>
      <c r="AR10" s="220">
        <v>0</v>
      </c>
      <c r="AS10" s="220">
        <v>0</v>
      </c>
      <c r="AT10" s="220">
        <f>'施設資源化量内訳'!D10</f>
        <v>855</v>
      </c>
      <c r="AU10" s="220">
        <f>'施設資源化量内訳'!E10</f>
        <v>0</v>
      </c>
      <c r="AV10" s="220">
        <f>'施設資源化量内訳'!F10</f>
        <v>0</v>
      </c>
      <c r="AW10" s="220">
        <f>'施設資源化量内訳'!G10</f>
        <v>0</v>
      </c>
      <c r="AX10" s="220">
        <f>'施設資源化量内訳'!H10</f>
        <v>317</v>
      </c>
      <c r="AY10" s="220">
        <f>'施設資源化量内訳'!I10</f>
        <v>332</v>
      </c>
      <c r="AZ10" s="220">
        <f>'施設資源化量内訳'!J10</f>
        <v>89</v>
      </c>
      <c r="BA10" s="220">
        <f>'施設資源化量内訳'!K10</f>
        <v>0</v>
      </c>
      <c r="BB10" s="220">
        <f>'施設資源化量内訳'!L10</f>
        <v>117</v>
      </c>
      <c r="BC10" s="220">
        <f>'施設資源化量内訳'!M10</f>
        <v>0</v>
      </c>
      <c r="BD10" s="220">
        <f>'施設資源化量内訳'!N10</f>
        <v>0</v>
      </c>
      <c r="BE10" s="220">
        <f>'施設資源化量内訳'!O10</f>
        <v>0</v>
      </c>
      <c r="BF10" s="220">
        <f>'施設資源化量内訳'!P10</f>
        <v>0</v>
      </c>
      <c r="BG10" s="220">
        <f>'施設資源化量内訳'!Q10</f>
        <v>0</v>
      </c>
      <c r="BH10" s="220">
        <f>'施設資源化量内訳'!R10</f>
        <v>0</v>
      </c>
      <c r="BI10" s="220">
        <f>'施設資源化量内訳'!S10</f>
        <v>0</v>
      </c>
      <c r="BJ10" s="220">
        <f>'施設資源化量内訳'!T10</f>
        <v>0</v>
      </c>
      <c r="BK10" s="220">
        <f>'施設資源化量内訳'!U10</f>
        <v>0</v>
      </c>
      <c r="BL10" s="220">
        <f>'施設資源化量内訳'!V10</f>
        <v>0</v>
      </c>
      <c r="BM10" s="220">
        <f>'施設資源化量内訳'!W10</f>
        <v>0</v>
      </c>
      <c r="BN10" s="220">
        <f>'施設資源化量内訳'!X10</f>
        <v>0</v>
      </c>
      <c r="BO10" s="220">
        <f>SUM(BP10:CI10)</f>
        <v>385</v>
      </c>
      <c r="BP10" s="220">
        <v>365</v>
      </c>
      <c r="BQ10" s="220">
        <v>0</v>
      </c>
      <c r="BR10" s="220">
        <v>0</v>
      </c>
      <c r="BS10" s="220">
        <v>7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13</v>
      </c>
      <c r="BZ10" s="221" t="s">
        <v>283</v>
      </c>
      <c r="CA10" s="221" t="s">
        <v>283</v>
      </c>
      <c r="CB10" s="221" t="s">
        <v>283</v>
      </c>
      <c r="CC10" s="221" t="s">
        <v>283</v>
      </c>
      <c r="CD10" s="221" t="s">
        <v>283</v>
      </c>
      <c r="CE10" s="221" t="s">
        <v>283</v>
      </c>
      <c r="CF10" s="221" t="s">
        <v>283</v>
      </c>
      <c r="CG10" s="221" t="s">
        <v>283</v>
      </c>
      <c r="CH10" s="221">
        <v>0</v>
      </c>
      <c r="CI10" s="220">
        <v>0</v>
      </c>
      <c r="CJ10" s="203" t="s">
        <v>284</v>
      </c>
    </row>
    <row r="11" spans="1:88" s="190" customFormat="1" ht="12" customHeight="1">
      <c r="A11" s="188" t="s">
        <v>122</v>
      </c>
      <c r="B11" s="189" t="s">
        <v>127</v>
      </c>
      <c r="C11" s="188" t="s">
        <v>128</v>
      </c>
      <c r="D11" s="220">
        <f>SUM(Y11,AT11,BO11)</f>
        <v>1719</v>
      </c>
      <c r="E11" s="220">
        <f>SUM(Z11,AU11,BP11)</f>
        <v>1025</v>
      </c>
      <c r="F11" s="220">
        <f>SUM(AA11,AV11,BQ11)</f>
        <v>7</v>
      </c>
      <c r="G11" s="220">
        <f>SUM(AB11,AW11,BR11)</f>
        <v>3</v>
      </c>
      <c r="H11" s="220">
        <f>SUM(AC11,AX11,BS11)</f>
        <v>113</v>
      </c>
      <c r="I11" s="220">
        <f>SUM(AD11,AY11,BT11)</f>
        <v>203</v>
      </c>
      <c r="J11" s="220">
        <f>SUM(AE11,AZ11,BU11)</f>
        <v>58</v>
      </c>
      <c r="K11" s="220">
        <f>SUM(AF11,BA11,BV11)</f>
        <v>0</v>
      </c>
      <c r="L11" s="220">
        <f>SUM(AG11,BB11,BW11)</f>
        <v>129</v>
      </c>
      <c r="M11" s="220">
        <f>SUM(AH11,BC11,BX11)</f>
        <v>0</v>
      </c>
      <c r="N11" s="220">
        <f>SUM(AI11,BD11,BY11)</f>
        <v>95</v>
      </c>
      <c r="O11" s="220">
        <f>SUM(AJ11,BE11,BZ11)</f>
        <v>0</v>
      </c>
      <c r="P11" s="220">
        <f>SUM(AK11,BF11,CA11)</f>
        <v>0</v>
      </c>
      <c r="Q11" s="220">
        <f>SUM(AL11,BG11,CB11)</f>
        <v>0</v>
      </c>
      <c r="R11" s="220">
        <f>SUM(AM11,BH11,CC11)</f>
        <v>0</v>
      </c>
      <c r="S11" s="220">
        <f>SUM(AN11,BI11,CD11)</f>
        <v>0</v>
      </c>
      <c r="T11" s="220">
        <f>SUM(AO11,BJ11,CE11)</f>
        <v>0</v>
      </c>
      <c r="U11" s="220">
        <f>SUM(AP11,BK11,CF11)</f>
        <v>0</v>
      </c>
      <c r="V11" s="220">
        <f>SUM(AQ11,BL11,CG11)</f>
        <v>0</v>
      </c>
      <c r="W11" s="220">
        <f>SUM(AR11,BM11,CH11)</f>
        <v>6</v>
      </c>
      <c r="X11" s="220">
        <f>SUM(AS11,BN11,CI11)</f>
        <v>80</v>
      </c>
      <c r="Y11" s="220">
        <f>SUM(Z11:AS11)</f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1" t="s">
        <v>283</v>
      </c>
      <c r="AK11" s="221" t="s">
        <v>283</v>
      </c>
      <c r="AL11" s="221" t="s">
        <v>283</v>
      </c>
      <c r="AM11" s="221" t="s">
        <v>283</v>
      </c>
      <c r="AN11" s="221" t="s">
        <v>283</v>
      </c>
      <c r="AO11" s="221" t="s">
        <v>283</v>
      </c>
      <c r="AP11" s="221" t="s">
        <v>283</v>
      </c>
      <c r="AQ11" s="221" t="s">
        <v>283</v>
      </c>
      <c r="AR11" s="220">
        <v>0</v>
      </c>
      <c r="AS11" s="220">
        <v>0</v>
      </c>
      <c r="AT11" s="220">
        <f>'施設資源化量内訳'!D11</f>
        <v>1719</v>
      </c>
      <c r="AU11" s="220">
        <f>'施設資源化量内訳'!E11</f>
        <v>1025</v>
      </c>
      <c r="AV11" s="220">
        <f>'施設資源化量内訳'!F11</f>
        <v>7</v>
      </c>
      <c r="AW11" s="220">
        <f>'施設資源化量内訳'!G11</f>
        <v>3</v>
      </c>
      <c r="AX11" s="220">
        <f>'施設資源化量内訳'!H11</f>
        <v>113</v>
      </c>
      <c r="AY11" s="220">
        <f>'施設資源化量内訳'!I11</f>
        <v>203</v>
      </c>
      <c r="AZ11" s="220">
        <f>'施設資源化量内訳'!J11</f>
        <v>58</v>
      </c>
      <c r="BA11" s="220">
        <f>'施設資源化量内訳'!K11</f>
        <v>0</v>
      </c>
      <c r="BB11" s="220">
        <f>'施設資源化量内訳'!L11</f>
        <v>129</v>
      </c>
      <c r="BC11" s="220">
        <f>'施設資源化量内訳'!M11</f>
        <v>0</v>
      </c>
      <c r="BD11" s="220">
        <f>'施設資源化量内訳'!N11</f>
        <v>95</v>
      </c>
      <c r="BE11" s="220">
        <f>'施設資源化量内訳'!O11</f>
        <v>0</v>
      </c>
      <c r="BF11" s="220">
        <f>'施設資源化量内訳'!P11</f>
        <v>0</v>
      </c>
      <c r="BG11" s="220">
        <f>'施設資源化量内訳'!Q11</f>
        <v>0</v>
      </c>
      <c r="BH11" s="220">
        <f>'施設資源化量内訳'!R11</f>
        <v>0</v>
      </c>
      <c r="BI11" s="220">
        <f>'施設資源化量内訳'!S11</f>
        <v>0</v>
      </c>
      <c r="BJ11" s="220">
        <f>'施設資源化量内訳'!T11</f>
        <v>0</v>
      </c>
      <c r="BK11" s="220">
        <f>'施設資源化量内訳'!U11</f>
        <v>0</v>
      </c>
      <c r="BL11" s="220">
        <f>'施設資源化量内訳'!V11</f>
        <v>0</v>
      </c>
      <c r="BM11" s="220">
        <f>'施設資源化量内訳'!W11</f>
        <v>6</v>
      </c>
      <c r="BN11" s="220">
        <f>'施設資源化量内訳'!X11</f>
        <v>80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1" t="s">
        <v>283</v>
      </c>
      <c r="CA11" s="221" t="s">
        <v>283</v>
      </c>
      <c r="CB11" s="221" t="s">
        <v>283</v>
      </c>
      <c r="CC11" s="221" t="s">
        <v>283</v>
      </c>
      <c r="CD11" s="221" t="s">
        <v>283</v>
      </c>
      <c r="CE11" s="221" t="s">
        <v>283</v>
      </c>
      <c r="CF11" s="221" t="s">
        <v>283</v>
      </c>
      <c r="CG11" s="221" t="s">
        <v>283</v>
      </c>
      <c r="CH11" s="221">
        <v>0</v>
      </c>
      <c r="CI11" s="220">
        <v>0</v>
      </c>
      <c r="CJ11" s="203" t="s">
        <v>284</v>
      </c>
    </row>
    <row r="12" spans="1:88" s="190" customFormat="1" ht="12" customHeight="1">
      <c r="A12" s="191" t="s">
        <v>122</v>
      </c>
      <c r="B12" s="192" t="s">
        <v>129</v>
      </c>
      <c r="C12" s="191" t="s">
        <v>130</v>
      </c>
      <c r="D12" s="222">
        <f>SUM(Y12,AT12,BO12)</f>
        <v>4092</v>
      </c>
      <c r="E12" s="222">
        <f>SUM(Z12,AU12,BP12)</f>
        <v>1504</v>
      </c>
      <c r="F12" s="222">
        <f>SUM(AA12,AV12,BQ12)</f>
        <v>6</v>
      </c>
      <c r="G12" s="222">
        <f>SUM(AB12,AW12,BR12)</f>
        <v>272</v>
      </c>
      <c r="H12" s="222">
        <f>SUM(AC12,AX12,BS12)</f>
        <v>296</v>
      </c>
      <c r="I12" s="222">
        <f>SUM(AD12,AY12,BT12)</f>
        <v>408</v>
      </c>
      <c r="J12" s="222">
        <f>SUM(AE12,AZ12,BU12)</f>
        <v>130</v>
      </c>
      <c r="K12" s="222">
        <f>SUM(AF12,BA12,BV12)</f>
        <v>0</v>
      </c>
      <c r="L12" s="222">
        <f>SUM(AG12,BB12,BW12)</f>
        <v>0</v>
      </c>
      <c r="M12" s="222">
        <f>SUM(AH12,BC12,BX12)</f>
        <v>0</v>
      </c>
      <c r="N12" s="222">
        <f>SUM(AI12,BD12,BY12)</f>
        <v>61</v>
      </c>
      <c r="O12" s="222">
        <f>SUM(AJ12,BE12,BZ12)</f>
        <v>0</v>
      </c>
      <c r="P12" s="222">
        <f>SUM(AK12,BF12,CA12)</f>
        <v>0</v>
      </c>
      <c r="Q12" s="222">
        <f>SUM(AL12,BG12,CB12)</f>
        <v>0</v>
      </c>
      <c r="R12" s="222">
        <f>SUM(AM12,BH12,CC12)</f>
        <v>1251</v>
      </c>
      <c r="S12" s="222">
        <f>SUM(AN12,BI12,CD12)</f>
        <v>0</v>
      </c>
      <c r="T12" s="222">
        <f>SUM(AO12,BJ12,CE12)</f>
        <v>0</v>
      </c>
      <c r="U12" s="222">
        <f>SUM(AP12,BK12,CF12)</f>
        <v>0</v>
      </c>
      <c r="V12" s="222">
        <f>SUM(AQ12,BL12,CG12)</f>
        <v>0</v>
      </c>
      <c r="W12" s="222">
        <f>SUM(AR12,BM12,CH12)</f>
        <v>0</v>
      </c>
      <c r="X12" s="222">
        <f>SUM(AS12,BN12,CI12)</f>
        <v>164</v>
      </c>
      <c r="Y12" s="222">
        <f>SUM(Z12:AS12)</f>
        <v>1750</v>
      </c>
      <c r="Z12" s="222">
        <v>595</v>
      </c>
      <c r="AA12" s="222">
        <v>0</v>
      </c>
      <c r="AB12" s="222">
        <v>164</v>
      </c>
      <c r="AC12" s="222">
        <v>278</v>
      </c>
      <c r="AD12" s="222">
        <v>402</v>
      </c>
      <c r="AE12" s="222">
        <v>130</v>
      </c>
      <c r="AF12" s="222">
        <v>0</v>
      </c>
      <c r="AG12" s="222">
        <v>0</v>
      </c>
      <c r="AH12" s="222">
        <v>0</v>
      </c>
      <c r="AI12" s="222">
        <v>17</v>
      </c>
      <c r="AJ12" s="222" t="s">
        <v>283</v>
      </c>
      <c r="AK12" s="222" t="s">
        <v>283</v>
      </c>
      <c r="AL12" s="222" t="s">
        <v>283</v>
      </c>
      <c r="AM12" s="222" t="s">
        <v>283</v>
      </c>
      <c r="AN12" s="222" t="s">
        <v>283</v>
      </c>
      <c r="AO12" s="222" t="s">
        <v>283</v>
      </c>
      <c r="AP12" s="222" t="s">
        <v>283</v>
      </c>
      <c r="AQ12" s="222" t="s">
        <v>283</v>
      </c>
      <c r="AR12" s="222">
        <v>0</v>
      </c>
      <c r="AS12" s="222">
        <v>164</v>
      </c>
      <c r="AT12" s="222">
        <f>'施設資源化量内訳'!D12</f>
        <v>1251</v>
      </c>
      <c r="AU12" s="222">
        <f>'施設資源化量内訳'!E12</f>
        <v>0</v>
      </c>
      <c r="AV12" s="222">
        <f>'施設資源化量内訳'!F12</f>
        <v>0</v>
      </c>
      <c r="AW12" s="222">
        <f>'施設資源化量内訳'!G12</f>
        <v>0</v>
      </c>
      <c r="AX12" s="222">
        <f>'施設資源化量内訳'!H12</f>
        <v>0</v>
      </c>
      <c r="AY12" s="222">
        <f>'施設資源化量内訳'!I12</f>
        <v>0</v>
      </c>
      <c r="AZ12" s="222">
        <f>'施設資源化量内訳'!J12</f>
        <v>0</v>
      </c>
      <c r="BA12" s="222">
        <f>'施設資源化量内訳'!K12</f>
        <v>0</v>
      </c>
      <c r="BB12" s="222">
        <f>'施設資源化量内訳'!L12</f>
        <v>0</v>
      </c>
      <c r="BC12" s="222">
        <f>'施設資源化量内訳'!M12</f>
        <v>0</v>
      </c>
      <c r="BD12" s="222">
        <f>'施設資源化量内訳'!N12</f>
        <v>0</v>
      </c>
      <c r="BE12" s="222">
        <f>'施設資源化量内訳'!O12</f>
        <v>0</v>
      </c>
      <c r="BF12" s="222">
        <f>'施設資源化量内訳'!P12</f>
        <v>0</v>
      </c>
      <c r="BG12" s="222">
        <f>'施設資源化量内訳'!Q12</f>
        <v>0</v>
      </c>
      <c r="BH12" s="222">
        <f>'施設資源化量内訳'!R12</f>
        <v>1251</v>
      </c>
      <c r="BI12" s="222">
        <f>'施設資源化量内訳'!S12</f>
        <v>0</v>
      </c>
      <c r="BJ12" s="222">
        <f>'施設資源化量内訳'!T12</f>
        <v>0</v>
      </c>
      <c r="BK12" s="222">
        <f>'施設資源化量内訳'!U12</f>
        <v>0</v>
      </c>
      <c r="BL12" s="222">
        <f>'施設資源化量内訳'!V12</f>
        <v>0</v>
      </c>
      <c r="BM12" s="222">
        <f>'施設資源化量内訳'!W12</f>
        <v>0</v>
      </c>
      <c r="BN12" s="222">
        <f>'施設資源化量内訳'!X12</f>
        <v>0</v>
      </c>
      <c r="BO12" s="222">
        <f>SUM(BP12:CI12)</f>
        <v>1091</v>
      </c>
      <c r="BP12" s="222">
        <v>909</v>
      </c>
      <c r="BQ12" s="222">
        <v>6</v>
      </c>
      <c r="BR12" s="222">
        <v>108</v>
      </c>
      <c r="BS12" s="222">
        <v>18</v>
      </c>
      <c r="BT12" s="222">
        <v>6</v>
      </c>
      <c r="BU12" s="222">
        <v>0</v>
      </c>
      <c r="BV12" s="222">
        <v>0</v>
      </c>
      <c r="BW12" s="222">
        <v>0</v>
      </c>
      <c r="BX12" s="222">
        <v>0</v>
      </c>
      <c r="BY12" s="222">
        <v>44</v>
      </c>
      <c r="BZ12" s="222" t="s">
        <v>283</v>
      </c>
      <c r="CA12" s="222" t="s">
        <v>283</v>
      </c>
      <c r="CB12" s="222" t="s">
        <v>283</v>
      </c>
      <c r="CC12" s="222" t="s">
        <v>283</v>
      </c>
      <c r="CD12" s="222" t="s">
        <v>283</v>
      </c>
      <c r="CE12" s="222" t="s">
        <v>283</v>
      </c>
      <c r="CF12" s="222" t="s">
        <v>283</v>
      </c>
      <c r="CG12" s="222" t="s">
        <v>283</v>
      </c>
      <c r="CH12" s="222">
        <v>0</v>
      </c>
      <c r="CI12" s="222">
        <v>0</v>
      </c>
      <c r="CJ12" s="204" t="s">
        <v>284</v>
      </c>
    </row>
    <row r="13" spans="1:88" s="190" customFormat="1" ht="12" customHeight="1">
      <c r="A13" s="191" t="s">
        <v>122</v>
      </c>
      <c r="B13" s="192" t="s">
        <v>285</v>
      </c>
      <c r="C13" s="191" t="s">
        <v>286</v>
      </c>
      <c r="D13" s="222">
        <f>SUM(Y13,AT13,BO13)</f>
        <v>4307</v>
      </c>
      <c r="E13" s="222">
        <f>SUM(Z13,AU13,BP13)</f>
        <v>1273</v>
      </c>
      <c r="F13" s="222">
        <f>SUM(AA13,AV13,BQ13)</f>
        <v>0</v>
      </c>
      <c r="G13" s="222">
        <f>SUM(AB13,AW13,BR13)</f>
        <v>0</v>
      </c>
      <c r="H13" s="222">
        <f>SUM(AC13,AX13,BS13)</f>
        <v>181</v>
      </c>
      <c r="I13" s="222">
        <f>SUM(AD13,AY13,BT13)</f>
        <v>312</v>
      </c>
      <c r="J13" s="222">
        <f>SUM(AE13,AZ13,BU13)</f>
        <v>59</v>
      </c>
      <c r="K13" s="222">
        <f>SUM(AF13,BA13,BV13)</f>
        <v>0</v>
      </c>
      <c r="L13" s="222">
        <f>SUM(AG13,BB13,BW13)</f>
        <v>0</v>
      </c>
      <c r="M13" s="222">
        <f>SUM(AH13,BC13,BX13)</f>
        <v>0</v>
      </c>
      <c r="N13" s="222">
        <f>SUM(AI13,BD13,BY13)</f>
        <v>66</v>
      </c>
      <c r="O13" s="222">
        <f>SUM(AJ13,BE13,BZ13)</f>
        <v>0</v>
      </c>
      <c r="P13" s="222">
        <f>SUM(AK13,BF13,CA13)</f>
        <v>0</v>
      </c>
      <c r="Q13" s="222">
        <f>SUM(AL13,BG13,CB13)</f>
        <v>1565</v>
      </c>
      <c r="R13" s="222">
        <f>SUM(AM13,BH13,CC13)</f>
        <v>0</v>
      </c>
      <c r="S13" s="222">
        <f>SUM(AN13,BI13,CD13)</f>
        <v>0</v>
      </c>
      <c r="T13" s="222">
        <f>SUM(AO13,BJ13,CE13)</f>
        <v>0</v>
      </c>
      <c r="U13" s="222">
        <f>SUM(AP13,BK13,CF13)</f>
        <v>0</v>
      </c>
      <c r="V13" s="222">
        <f>SUM(AQ13,BL13,CG13)</f>
        <v>539</v>
      </c>
      <c r="W13" s="222">
        <f>SUM(AR13,BM13,CH13)</f>
        <v>0</v>
      </c>
      <c r="X13" s="222">
        <f>SUM(AS13,BN13,CI13)</f>
        <v>312</v>
      </c>
      <c r="Y13" s="222">
        <f>SUM(Z13:AS13)</f>
        <v>1454</v>
      </c>
      <c r="Z13" s="222">
        <v>1273</v>
      </c>
      <c r="AA13" s="222">
        <v>0</v>
      </c>
      <c r="AB13" s="222">
        <v>0</v>
      </c>
      <c r="AC13" s="222">
        <v>115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66</v>
      </c>
      <c r="AJ13" s="222" t="s">
        <v>283</v>
      </c>
      <c r="AK13" s="222" t="s">
        <v>283</v>
      </c>
      <c r="AL13" s="222" t="s">
        <v>283</v>
      </c>
      <c r="AM13" s="222" t="s">
        <v>283</v>
      </c>
      <c r="AN13" s="222" t="s">
        <v>283</v>
      </c>
      <c r="AO13" s="222" t="s">
        <v>283</v>
      </c>
      <c r="AP13" s="222" t="s">
        <v>283</v>
      </c>
      <c r="AQ13" s="222" t="s">
        <v>283</v>
      </c>
      <c r="AR13" s="222">
        <v>0</v>
      </c>
      <c r="AS13" s="222">
        <v>0</v>
      </c>
      <c r="AT13" s="222">
        <f>'施設資源化量内訳'!D13</f>
        <v>2853</v>
      </c>
      <c r="AU13" s="222">
        <f>'施設資源化量内訳'!E13</f>
        <v>0</v>
      </c>
      <c r="AV13" s="222">
        <f>'施設資源化量内訳'!F13</f>
        <v>0</v>
      </c>
      <c r="AW13" s="222">
        <f>'施設資源化量内訳'!G13</f>
        <v>0</v>
      </c>
      <c r="AX13" s="222">
        <f>'施設資源化量内訳'!H13</f>
        <v>66</v>
      </c>
      <c r="AY13" s="222">
        <f>'施設資源化量内訳'!I13</f>
        <v>312</v>
      </c>
      <c r="AZ13" s="222">
        <f>'施設資源化量内訳'!J13</f>
        <v>59</v>
      </c>
      <c r="BA13" s="222">
        <f>'施設資源化量内訳'!K13</f>
        <v>0</v>
      </c>
      <c r="BB13" s="222">
        <f>'施設資源化量内訳'!L13</f>
        <v>0</v>
      </c>
      <c r="BC13" s="222">
        <f>'施設資源化量内訳'!M13</f>
        <v>0</v>
      </c>
      <c r="BD13" s="222">
        <f>'施設資源化量内訳'!N13</f>
        <v>0</v>
      </c>
      <c r="BE13" s="222">
        <f>'施設資源化量内訳'!O13</f>
        <v>0</v>
      </c>
      <c r="BF13" s="222">
        <f>'施設資源化量内訳'!P13</f>
        <v>0</v>
      </c>
      <c r="BG13" s="222">
        <f>'施設資源化量内訳'!Q13</f>
        <v>1565</v>
      </c>
      <c r="BH13" s="222">
        <f>'施設資源化量内訳'!R13</f>
        <v>0</v>
      </c>
      <c r="BI13" s="222">
        <f>'施設資源化量内訳'!S13</f>
        <v>0</v>
      </c>
      <c r="BJ13" s="222">
        <f>'施設資源化量内訳'!T13</f>
        <v>0</v>
      </c>
      <c r="BK13" s="222">
        <f>'施設資源化量内訳'!U13</f>
        <v>0</v>
      </c>
      <c r="BL13" s="222">
        <f>'施設資源化量内訳'!V13</f>
        <v>539</v>
      </c>
      <c r="BM13" s="222">
        <f>'施設資源化量内訳'!W13</f>
        <v>0</v>
      </c>
      <c r="BN13" s="222">
        <f>'施設資源化量内訳'!X13</f>
        <v>312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 t="s">
        <v>283</v>
      </c>
      <c r="CA13" s="222" t="s">
        <v>283</v>
      </c>
      <c r="CB13" s="222" t="s">
        <v>283</v>
      </c>
      <c r="CC13" s="222" t="s">
        <v>283</v>
      </c>
      <c r="CD13" s="222" t="s">
        <v>283</v>
      </c>
      <c r="CE13" s="222" t="s">
        <v>283</v>
      </c>
      <c r="CF13" s="222" t="s">
        <v>283</v>
      </c>
      <c r="CG13" s="222" t="s">
        <v>283</v>
      </c>
      <c r="CH13" s="222">
        <v>0</v>
      </c>
      <c r="CI13" s="222">
        <v>0</v>
      </c>
      <c r="CJ13" s="204" t="s">
        <v>287</v>
      </c>
    </row>
    <row r="14" spans="1:88" s="190" customFormat="1" ht="12" customHeight="1">
      <c r="A14" s="191" t="s">
        <v>122</v>
      </c>
      <c r="B14" s="192" t="s">
        <v>288</v>
      </c>
      <c r="C14" s="191" t="s">
        <v>289</v>
      </c>
      <c r="D14" s="222">
        <f>SUM(Y14,AT14,BO14)</f>
        <v>2861</v>
      </c>
      <c r="E14" s="222">
        <f>SUM(Z14,AU14,BP14)</f>
        <v>920</v>
      </c>
      <c r="F14" s="222">
        <f>SUM(AA14,AV14,BQ14)</f>
        <v>1</v>
      </c>
      <c r="G14" s="222">
        <f>SUM(AB14,AW14,BR14)</f>
        <v>0</v>
      </c>
      <c r="H14" s="222">
        <f>SUM(AC14,AX14,BS14)</f>
        <v>114</v>
      </c>
      <c r="I14" s="222">
        <f>SUM(AD14,AY14,BT14)</f>
        <v>230</v>
      </c>
      <c r="J14" s="222">
        <f>SUM(AE14,AZ14,BU14)</f>
        <v>39</v>
      </c>
      <c r="K14" s="222">
        <f>SUM(AF14,BA14,BV14)</f>
        <v>0</v>
      </c>
      <c r="L14" s="222">
        <f>SUM(AG14,BB14,BW14)</f>
        <v>0</v>
      </c>
      <c r="M14" s="222">
        <f>SUM(AH14,BC14,BX14)</f>
        <v>0</v>
      </c>
      <c r="N14" s="222">
        <f>SUM(AI14,BD14,BY14)</f>
        <v>10</v>
      </c>
      <c r="O14" s="222">
        <f>SUM(AJ14,BE14,BZ14)</f>
        <v>0</v>
      </c>
      <c r="P14" s="222">
        <f>SUM(AK14,BF14,CA14)</f>
        <v>0</v>
      </c>
      <c r="Q14" s="222">
        <f>SUM(AL14,BG14,CB14)</f>
        <v>1002</v>
      </c>
      <c r="R14" s="222">
        <f>SUM(AM14,BH14,CC14)</f>
        <v>0</v>
      </c>
      <c r="S14" s="222">
        <f>SUM(AN14,BI14,CD14)</f>
        <v>0</v>
      </c>
      <c r="T14" s="222">
        <f>SUM(AO14,BJ14,CE14)</f>
        <v>0</v>
      </c>
      <c r="U14" s="222">
        <f>SUM(AP14,BK14,CF14)</f>
        <v>0</v>
      </c>
      <c r="V14" s="222">
        <f>SUM(AQ14,BL14,CG14)</f>
        <v>345</v>
      </c>
      <c r="W14" s="222">
        <f>SUM(AR14,BM14,CH14)</f>
        <v>0</v>
      </c>
      <c r="X14" s="222">
        <f>SUM(AS14,BN14,CI14)</f>
        <v>200</v>
      </c>
      <c r="Y14" s="222">
        <f>SUM(Z14:AS14)</f>
        <v>921</v>
      </c>
      <c r="Z14" s="222">
        <v>640</v>
      </c>
      <c r="AA14" s="222">
        <v>0</v>
      </c>
      <c r="AB14" s="222">
        <v>0</v>
      </c>
      <c r="AC14" s="222">
        <v>51</v>
      </c>
      <c r="AD14" s="222">
        <v>230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283</v>
      </c>
      <c r="AK14" s="222" t="s">
        <v>283</v>
      </c>
      <c r="AL14" s="222" t="s">
        <v>283</v>
      </c>
      <c r="AM14" s="222" t="s">
        <v>283</v>
      </c>
      <c r="AN14" s="222" t="s">
        <v>283</v>
      </c>
      <c r="AO14" s="222" t="s">
        <v>283</v>
      </c>
      <c r="AP14" s="222" t="s">
        <v>283</v>
      </c>
      <c r="AQ14" s="222" t="s">
        <v>283</v>
      </c>
      <c r="AR14" s="222">
        <v>0</v>
      </c>
      <c r="AS14" s="222">
        <v>0</v>
      </c>
      <c r="AT14" s="222">
        <f>'施設資源化量内訳'!D14</f>
        <v>1638</v>
      </c>
      <c r="AU14" s="222">
        <f>'施設資源化量内訳'!E14</f>
        <v>0</v>
      </c>
      <c r="AV14" s="222">
        <f>'施設資源化量内訳'!F14</f>
        <v>0</v>
      </c>
      <c r="AW14" s="222">
        <f>'施設資源化量内訳'!G14</f>
        <v>0</v>
      </c>
      <c r="AX14" s="222">
        <f>'施設資源化量内訳'!H14</f>
        <v>52</v>
      </c>
      <c r="AY14" s="222">
        <f>'施設資源化量内訳'!I14</f>
        <v>0</v>
      </c>
      <c r="AZ14" s="222">
        <f>'施設資源化量内訳'!J14</f>
        <v>39</v>
      </c>
      <c r="BA14" s="222">
        <f>'施設資源化量内訳'!K14</f>
        <v>0</v>
      </c>
      <c r="BB14" s="222">
        <f>'施設資源化量内訳'!L14</f>
        <v>0</v>
      </c>
      <c r="BC14" s="222">
        <f>'施設資源化量内訳'!M14</f>
        <v>0</v>
      </c>
      <c r="BD14" s="222">
        <f>'施設資源化量内訳'!N14</f>
        <v>0</v>
      </c>
      <c r="BE14" s="222">
        <f>'施設資源化量内訳'!O14</f>
        <v>0</v>
      </c>
      <c r="BF14" s="222">
        <f>'施設資源化量内訳'!P14</f>
        <v>0</v>
      </c>
      <c r="BG14" s="222">
        <f>'施設資源化量内訳'!Q14</f>
        <v>1002</v>
      </c>
      <c r="BH14" s="222">
        <f>'施設資源化量内訳'!R14</f>
        <v>0</v>
      </c>
      <c r="BI14" s="222">
        <f>'施設資源化量内訳'!S14</f>
        <v>0</v>
      </c>
      <c r="BJ14" s="222">
        <f>'施設資源化量内訳'!T14</f>
        <v>0</v>
      </c>
      <c r="BK14" s="222">
        <f>'施設資源化量内訳'!U14</f>
        <v>0</v>
      </c>
      <c r="BL14" s="222">
        <f>'施設資源化量内訳'!V14</f>
        <v>345</v>
      </c>
      <c r="BM14" s="222">
        <f>'施設資源化量内訳'!W14</f>
        <v>0</v>
      </c>
      <c r="BN14" s="222">
        <f>'施設資源化量内訳'!X14</f>
        <v>200</v>
      </c>
      <c r="BO14" s="222">
        <f>SUM(BP14:CI14)</f>
        <v>302</v>
      </c>
      <c r="BP14" s="222">
        <v>280</v>
      </c>
      <c r="BQ14" s="222">
        <v>1</v>
      </c>
      <c r="BR14" s="222">
        <v>0</v>
      </c>
      <c r="BS14" s="222">
        <v>11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10</v>
      </c>
      <c r="BZ14" s="222" t="s">
        <v>283</v>
      </c>
      <c r="CA14" s="222" t="s">
        <v>283</v>
      </c>
      <c r="CB14" s="222" t="s">
        <v>283</v>
      </c>
      <c r="CC14" s="222" t="s">
        <v>283</v>
      </c>
      <c r="CD14" s="222" t="s">
        <v>283</v>
      </c>
      <c r="CE14" s="222" t="s">
        <v>283</v>
      </c>
      <c r="CF14" s="222" t="s">
        <v>283</v>
      </c>
      <c r="CG14" s="222" t="s">
        <v>283</v>
      </c>
      <c r="CH14" s="222">
        <v>0</v>
      </c>
      <c r="CI14" s="222">
        <v>0</v>
      </c>
      <c r="CJ14" s="204" t="s">
        <v>287</v>
      </c>
    </row>
    <row r="15" spans="1:88" s="190" customFormat="1" ht="12" customHeight="1">
      <c r="A15" s="191" t="s">
        <v>122</v>
      </c>
      <c r="B15" s="192" t="s">
        <v>290</v>
      </c>
      <c r="C15" s="191" t="s">
        <v>291</v>
      </c>
      <c r="D15" s="222">
        <f>SUM(Y15,AT15,BO15)</f>
        <v>3802</v>
      </c>
      <c r="E15" s="222">
        <f>SUM(Z15,AU15,BP15)</f>
        <v>1679</v>
      </c>
      <c r="F15" s="222">
        <f>SUM(AA15,AV15,BQ15)</f>
        <v>11</v>
      </c>
      <c r="G15" s="222">
        <f>SUM(AB15,AW15,BR15)</f>
        <v>170</v>
      </c>
      <c r="H15" s="222">
        <f>SUM(AC15,AX15,BS15)</f>
        <v>229</v>
      </c>
      <c r="I15" s="222">
        <f>SUM(AD15,AY15,BT15)</f>
        <v>348</v>
      </c>
      <c r="J15" s="222">
        <f>SUM(AE15,AZ15,BU15)</f>
        <v>94</v>
      </c>
      <c r="K15" s="222">
        <f>SUM(AF15,BA15,BV15)</f>
        <v>0</v>
      </c>
      <c r="L15" s="222">
        <f>SUM(AG15,BB15,BW15)</f>
        <v>376</v>
      </c>
      <c r="M15" s="222">
        <f>SUM(AH15,BC15,BX15)</f>
        <v>0</v>
      </c>
      <c r="N15" s="222">
        <f>SUM(AI15,BD15,BY15)</f>
        <v>189</v>
      </c>
      <c r="O15" s="222">
        <f>SUM(AJ15,BE15,BZ15)</f>
        <v>0</v>
      </c>
      <c r="P15" s="222">
        <f>SUM(AK15,BF15,CA15)</f>
        <v>0</v>
      </c>
      <c r="Q15" s="222">
        <f>SUM(AL15,BG15,CB15)</f>
        <v>0</v>
      </c>
      <c r="R15" s="222">
        <f>SUM(AM15,BH15,CC15)</f>
        <v>592</v>
      </c>
      <c r="S15" s="222">
        <f>SUM(AN15,BI15,CD15)</f>
        <v>0</v>
      </c>
      <c r="T15" s="222">
        <f>SUM(AO15,BJ15,CE15)</f>
        <v>0</v>
      </c>
      <c r="U15" s="222">
        <f>SUM(AP15,BK15,CF15)</f>
        <v>0</v>
      </c>
      <c r="V15" s="222">
        <f>SUM(AQ15,BL15,CG15)</f>
        <v>0</v>
      </c>
      <c r="W15" s="222">
        <f>SUM(AR15,BM15,CH15)</f>
        <v>5</v>
      </c>
      <c r="X15" s="222">
        <f>SUM(AS15,BN15,CI15)</f>
        <v>109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283</v>
      </c>
      <c r="AK15" s="222" t="s">
        <v>283</v>
      </c>
      <c r="AL15" s="222" t="s">
        <v>283</v>
      </c>
      <c r="AM15" s="222" t="s">
        <v>283</v>
      </c>
      <c r="AN15" s="222" t="s">
        <v>283</v>
      </c>
      <c r="AO15" s="222" t="s">
        <v>283</v>
      </c>
      <c r="AP15" s="222" t="s">
        <v>283</v>
      </c>
      <c r="AQ15" s="222" t="s">
        <v>283</v>
      </c>
      <c r="AR15" s="222">
        <v>0</v>
      </c>
      <c r="AS15" s="222">
        <v>0</v>
      </c>
      <c r="AT15" s="222">
        <f>'施設資源化量内訳'!D15</f>
        <v>1962</v>
      </c>
      <c r="AU15" s="222">
        <f>'施設資源化量内訳'!E15</f>
        <v>31</v>
      </c>
      <c r="AV15" s="222">
        <f>'施設資源化量内訳'!F15</f>
        <v>0</v>
      </c>
      <c r="AW15" s="222">
        <f>'施設資源化量内訳'!G15</f>
        <v>170</v>
      </c>
      <c r="AX15" s="222">
        <f>'施設資源化量内訳'!H15</f>
        <v>229</v>
      </c>
      <c r="AY15" s="222">
        <f>'施設資源化量内訳'!I15</f>
        <v>348</v>
      </c>
      <c r="AZ15" s="222">
        <f>'施設資源化量内訳'!J15</f>
        <v>94</v>
      </c>
      <c r="BA15" s="222">
        <f>'施設資源化量内訳'!K15</f>
        <v>0</v>
      </c>
      <c r="BB15" s="222">
        <f>'施設資源化量内訳'!L15</f>
        <v>376</v>
      </c>
      <c r="BC15" s="222">
        <f>'施設資源化量内訳'!M15</f>
        <v>0</v>
      </c>
      <c r="BD15" s="222">
        <f>'施設資源化量内訳'!N15</f>
        <v>8</v>
      </c>
      <c r="BE15" s="222">
        <f>'施設資源化量内訳'!O15</f>
        <v>0</v>
      </c>
      <c r="BF15" s="222">
        <f>'施設資源化量内訳'!P15</f>
        <v>0</v>
      </c>
      <c r="BG15" s="222">
        <f>'施設資源化量内訳'!Q15</f>
        <v>0</v>
      </c>
      <c r="BH15" s="222">
        <f>'施設資源化量内訳'!R15</f>
        <v>592</v>
      </c>
      <c r="BI15" s="222">
        <f>'施設資源化量内訳'!S15</f>
        <v>0</v>
      </c>
      <c r="BJ15" s="222">
        <f>'施設資源化量内訳'!T15</f>
        <v>0</v>
      </c>
      <c r="BK15" s="222">
        <f>'施設資源化量内訳'!U15</f>
        <v>0</v>
      </c>
      <c r="BL15" s="222">
        <f>'施設資源化量内訳'!V15</f>
        <v>0</v>
      </c>
      <c r="BM15" s="222">
        <f>'施設資源化量内訳'!W15</f>
        <v>5</v>
      </c>
      <c r="BN15" s="222">
        <f>'施設資源化量内訳'!X15</f>
        <v>109</v>
      </c>
      <c r="BO15" s="222">
        <f>SUM(BP15:CI15)</f>
        <v>1840</v>
      </c>
      <c r="BP15" s="222">
        <v>1648</v>
      </c>
      <c r="BQ15" s="222">
        <v>11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181</v>
      </c>
      <c r="BZ15" s="222" t="s">
        <v>283</v>
      </c>
      <c r="CA15" s="222" t="s">
        <v>283</v>
      </c>
      <c r="CB15" s="222" t="s">
        <v>283</v>
      </c>
      <c r="CC15" s="222" t="s">
        <v>283</v>
      </c>
      <c r="CD15" s="222" t="s">
        <v>283</v>
      </c>
      <c r="CE15" s="222" t="s">
        <v>283</v>
      </c>
      <c r="CF15" s="222" t="s">
        <v>283</v>
      </c>
      <c r="CG15" s="222" t="s">
        <v>283</v>
      </c>
      <c r="CH15" s="222">
        <v>0</v>
      </c>
      <c r="CI15" s="222">
        <v>0</v>
      </c>
      <c r="CJ15" s="204" t="s">
        <v>287</v>
      </c>
    </row>
    <row r="16" spans="1:88" s="190" customFormat="1" ht="12" customHeight="1">
      <c r="A16" s="191" t="s">
        <v>122</v>
      </c>
      <c r="B16" s="192" t="s">
        <v>292</v>
      </c>
      <c r="C16" s="191" t="s">
        <v>293</v>
      </c>
      <c r="D16" s="222">
        <f>SUM(Y16,AT16,BO16)</f>
        <v>622</v>
      </c>
      <c r="E16" s="222">
        <f>SUM(Z16,AU16,BP16)</f>
        <v>484</v>
      </c>
      <c r="F16" s="222">
        <f>SUM(AA16,AV16,BQ16)</f>
        <v>2</v>
      </c>
      <c r="G16" s="222">
        <f>SUM(AB16,AW16,BR16)</f>
        <v>0</v>
      </c>
      <c r="H16" s="222">
        <f>SUM(AC16,AX16,BS16)</f>
        <v>16</v>
      </c>
      <c r="I16" s="222">
        <f>SUM(AD16,AY16,BT16)</f>
        <v>92</v>
      </c>
      <c r="J16" s="222">
        <f>SUM(AE16,AZ16,BU16)</f>
        <v>24</v>
      </c>
      <c r="K16" s="222">
        <f>SUM(AF16,BA16,BV16)</f>
        <v>4</v>
      </c>
      <c r="L16" s="222">
        <f>SUM(AG16,BB16,BW16)</f>
        <v>0</v>
      </c>
      <c r="M16" s="222">
        <f>SUM(AH16,BC16,BX16)</f>
        <v>0</v>
      </c>
      <c r="N16" s="222">
        <f>SUM(AI16,BD16,BY16)</f>
        <v>0</v>
      </c>
      <c r="O16" s="222">
        <f>SUM(AJ16,BE16,BZ16)</f>
        <v>0</v>
      </c>
      <c r="P16" s="222">
        <f>SUM(AK16,BF16,CA16)</f>
        <v>0</v>
      </c>
      <c r="Q16" s="222">
        <f>SUM(AL16,BG16,CB16)</f>
        <v>0</v>
      </c>
      <c r="R16" s="222">
        <f>SUM(AM16,BH16,CC16)</f>
        <v>0</v>
      </c>
      <c r="S16" s="222">
        <f>SUM(AN16,BI16,CD16)</f>
        <v>0</v>
      </c>
      <c r="T16" s="222">
        <f>SUM(AO16,BJ16,CE16)</f>
        <v>0</v>
      </c>
      <c r="U16" s="222">
        <f>SUM(AP16,BK16,CF16)</f>
        <v>0</v>
      </c>
      <c r="V16" s="222">
        <f>SUM(AQ16,BL16,CG16)</f>
        <v>0</v>
      </c>
      <c r="W16" s="222">
        <f>SUM(AR16,BM16,CH16)</f>
        <v>0</v>
      </c>
      <c r="X16" s="222">
        <f>SUM(AS16,BN16,CI16)</f>
        <v>0</v>
      </c>
      <c r="Y16" s="222">
        <f>SUM(Z16:AS16)</f>
        <v>486</v>
      </c>
      <c r="Z16" s="222">
        <v>484</v>
      </c>
      <c r="AA16" s="222">
        <v>2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283</v>
      </c>
      <c r="AK16" s="222" t="s">
        <v>283</v>
      </c>
      <c r="AL16" s="222" t="s">
        <v>283</v>
      </c>
      <c r="AM16" s="222" t="s">
        <v>283</v>
      </c>
      <c r="AN16" s="222" t="s">
        <v>283</v>
      </c>
      <c r="AO16" s="222" t="s">
        <v>283</v>
      </c>
      <c r="AP16" s="222" t="s">
        <v>283</v>
      </c>
      <c r="AQ16" s="222" t="s">
        <v>283</v>
      </c>
      <c r="AR16" s="222">
        <v>0</v>
      </c>
      <c r="AS16" s="222">
        <v>0</v>
      </c>
      <c r="AT16" s="222">
        <f>'施設資源化量内訳'!D16</f>
        <v>136</v>
      </c>
      <c r="AU16" s="222">
        <f>'施設資源化量内訳'!E16</f>
        <v>0</v>
      </c>
      <c r="AV16" s="222">
        <f>'施設資源化量内訳'!F16</f>
        <v>0</v>
      </c>
      <c r="AW16" s="222">
        <f>'施設資源化量内訳'!G16</f>
        <v>0</v>
      </c>
      <c r="AX16" s="222">
        <f>'施設資源化量内訳'!H16</f>
        <v>16</v>
      </c>
      <c r="AY16" s="222">
        <f>'施設資源化量内訳'!I16</f>
        <v>92</v>
      </c>
      <c r="AZ16" s="222">
        <f>'施設資源化量内訳'!J16</f>
        <v>24</v>
      </c>
      <c r="BA16" s="222">
        <f>'施設資源化量内訳'!K16</f>
        <v>4</v>
      </c>
      <c r="BB16" s="222">
        <f>'施設資源化量内訳'!L16</f>
        <v>0</v>
      </c>
      <c r="BC16" s="222">
        <f>'施設資源化量内訳'!M16</f>
        <v>0</v>
      </c>
      <c r="BD16" s="222">
        <f>'施設資源化量内訳'!N16</f>
        <v>0</v>
      </c>
      <c r="BE16" s="222">
        <f>'施設資源化量内訳'!O16</f>
        <v>0</v>
      </c>
      <c r="BF16" s="222">
        <f>'施設資源化量内訳'!P16</f>
        <v>0</v>
      </c>
      <c r="BG16" s="222">
        <f>'施設資源化量内訳'!Q16</f>
        <v>0</v>
      </c>
      <c r="BH16" s="222">
        <f>'施設資源化量内訳'!R16</f>
        <v>0</v>
      </c>
      <c r="BI16" s="222">
        <f>'施設資源化量内訳'!S16</f>
        <v>0</v>
      </c>
      <c r="BJ16" s="222">
        <f>'施設資源化量内訳'!T16</f>
        <v>0</v>
      </c>
      <c r="BK16" s="222">
        <f>'施設資源化量内訳'!U16</f>
        <v>0</v>
      </c>
      <c r="BL16" s="222">
        <f>'施設資源化量内訳'!V16</f>
        <v>0</v>
      </c>
      <c r="BM16" s="222">
        <f>'施設資源化量内訳'!W16</f>
        <v>0</v>
      </c>
      <c r="BN16" s="222">
        <f>'施設資源化量内訳'!X16</f>
        <v>0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 t="s">
        <v>283</v>
      </c>
      <c r="CA16" s="222" t="s">
        <v>283</v>
      </c>
      <c r="CB16" s="222" t="s">
        <v>283</v>
      </c>
      <c r="CC16" s="222" t="s">
        <v>283</v>
      </c>
      <c r="CD16" s="222" t="s">
        <v>283</v>
      </c>
      <c r="CE16" s="222" t="s">
        <v>283</v>
      </c>
      <c r="CF16" s="222" t="s">
        <v>283</v>
      </c>
      <c r="CG16" s="222" t="s">
        <v>283</v>
      </c>
      <c r="CH16" s="222">
        <v>0</v>
      </c>
      <c r="CI16" s="222">
        <v>0</v>
      </c>
      <c r="CJ16" s="204" t="s">
        <v>284</v>
      </c>
    </row>
    <row r="17" spans="1:88" s="190" customFormat="1" ht="12" customHeight="1">
      <c r="A17" s="191" t="s">
        <v>122</v>
      </c>
      <c r="B17" s="192" t="s">
        <v>139</v>
      </c>
      <c r="C17" s="191" t="s">
        <v>140</v>
      </c>
      <c r="D17" s="222">
        <f>SUM(Y17,AT17,BO17)</f>
        <v>728</v>
      </c>
      <c r="E17" s="222">
        <f>SUM(Z17,AU17,BP17)</f>
        <v>438</v>
      </c>
      <c r="F17" s="222">
        <f>SUM(AA17,AV17,BQ17)</f>
        <v>3</v>
      </c>
      <c r="G17" s="222">
        <f>SUM(AB17,AW17,BR17)</f>
        <v>112</v>
      </c>
      <c r="H17" s="222">
        <f>SUM(AC17,AX17,BS17)</f>
        <v>30</v>
      </c>
      <c r="I17" s="222">
        <f>SUM(AD17,AY17,BT17)</f>
        <v>104</v>
      </c>
      <c r="J17" s="222">
        <f>SUM(AE17,AZ17,BU17)</f>
        <v>35</v>
      </c>
      <c r="K17" s="222">
        <f>SUM(AF17,BA17,BV17)</f>
        <v>1</v>
      </c>
      <c r="L17" s="222">
        <f>SUM(AG17,BB17,BW17)</f>
        <v>5</v>
      </c>
      <c r="M17" s="222">
        <f>SUM(AH17,BC17,BX17)</f>
        <v>0</v>
      </c>
      <c r="N17" s="222">
        <f>SUM(AI17,BD17,BY17)</f>
        <v>0</v>
      </c>
      <c r="O17" s="222">
        <f>SUM(AJ17,BE17,BZ17)</f>
        <v>0</v>
      </c>
      <c r="P17" s="222">
        <f>SUM(AK17,BF17,CA17)</f>
        <v>0</v>
      </c>
      <c r="Q17" s="222">
        <f>SUM(AL17,BG17,CB17)</f>
        <v>0</v>
      </c>
      <c r="R17" s="222">
        <f>SUM(AM17,BH17,CC17)</f>
        <v>0</v>
      </c>
      <c r="S17" s="222">
        <f>SUM(AN17,BI17,CD17)</f>
        <v>0</v>
      </c>
      <c r="T17" s="222">
        <f>SUM(AO17,BJ17,CE17)</f>
        <v>0</v>
      </c>
      <c r="U17" s="222">
        <f>SUM(AP17,BK17,CF17)</f>
        <v>0</v>
      </c>
      <c r="V17" s="222">
        <f>SUM(AQ17,BL17,CG17)</f>
        <v>0</v>
      </c>
      <c r="W17" s="222">
        <f>SUM(AR17,BM17,CH17)</f>
        <v>0</v>
      </c>
      <c r="X17" s="222">
        <f>SUM(AS17,BN17,CI17)</f>
        <v>0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283</v>
      </c>
      <c r="AK17" s="222" t="s">
        <v>283</v>
      </c>
      <c r="AL17" s="222" t="s">
        <v>283</v>
      </c>
      <c r="AM17" s="222" t="s">
        <v>283</v>
      </c>
      <c r="AN17" s="222" t="s">
        <v>283</v>
      </c>
      <c r="AO17" s="222" t="s">
        <v>283</v>
      </c>
      <c r="AP17" s="222" t="s">
        <v>283</v>
      </c>
      <c r="AQ17" s="222" t="s">
        <v>283</v>
      </c>
      <c r="AR17" s="222">
        <v>0</v>
      </c>
      <c r="AS17" s="222">
        <v>0</v>
      </c>
      <c r="AT17" s="222">
        <f>'施設資源化量内訳'!D17</f>
        <v>626</v>
      </c>
      <c r="AU17" s="222">
        <f>'施設資源化量内訳'!E17</f>
        <v>336</v>
      </c>
      <c r="AV17" s="222">
        <f>'施設資源化量内訳'!F17</f>
        <v>3</v>
      </c>
      <c r="AW17" s="222">
        <f>'施設資源化量内訳'!G17</f>
        <v>112</v>
      </c>
      <c r="AX17" s="222">
        <f>'施設資源化量内訳'!H17</f>
        <v>30</v>
      </c>
      <c r="AY17" s="222">
        <f>'施設資源化量内訳'!I17</f>
        <v>104</v>
      </c>
      <c r="AZ17" s="222">
        <f>'施設資源化量内訳'!J17</f>
        <v>35</v>
      </c>
      <c r="BA17" s="222">
        <f>'施設資源化量内訳'!K17</f>
        <v>1</v>
      </c>
      <c r="BB17" s="222">
        <f>'施設資源化量内訳'!L17</f>
        <v>5</v>
      </c>
      <c r="BC17" s="222">
        <f>'施設資源化量内訳'!M17</f>
        <v>0</v>
      </c>
      <c r="BD17" s="222">
        <f>'施設資源化量内訳'!N17</f>
        <v>0</v>
      </c>
      <c r="BE17" s="222">
        <f>'施設資源化量内訳'!O17</f>
        <v>0</v>
      </c>
      <c r="BF17" s="222">
        <f>'施設資源化量内訳'!P17</f>
        <v>0</v>
      </c>
      <c r="BG17" s="222">
        <f>'施設資源化量内訳'!Q17</f>
        <v>0</v>
      </c>
      <c r="BH17" s="222">
        <f>'施設資源化量内訳'!R17</f>
        <v>0</v>
      </c>
      <c r="BI17" s="222">
        <f>'施設資源化量内訳'!S17</f>
        <v>0</v>
      </c>
      <c r="BJ17" s="222">
        <f>'施設資源化量内訳'!T17</f>
        <v>0</v>
      </c>
      <c r="BK17" s="222">
        <f>'施設資源化量内訳'!U17</f>
        <v>0</v>
      </c>
      <c r="BL17" s="222">
        <f>'施設資源化量内訳'!V17</f>
        <v>0</v>
      </c>
      <c r="BM17" s="222">
        <f>'施設資源化量内訳'!W17</f>
        <v>0</v>
      </c>
      <c r="BN17" s="222">
        <f>'施設資源化量内訳'!X17</f>
        <v>0</v>
      </c>
      <c r="BO17" s="222">
        <f>SUM(BP17:CI17)</f>
        <v>102</v>
      </c>
      <c r="BP17" s="222">
        <v>102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 t="s">
        <v>283</v>
      </c>
      <c r="CA17" s="222" t="s">
        <v>283</v>
      </c>
      <c r="CB17" s="222" t="s">
        <v>283</v>
      </c>
      <c r="CC17" s="222" t="s">
        <v>283</v>
      </c>
      <c r="CD17" s="222" t="s">
        <v>283</v>
      </c>
      <c r="CE17" s="222" t="s">
        <v>283</v>
      </c>
      <c r="CF17" s="222" t="s">
        <v>283</v>
      </c>
      <c r="CG17" s="222" t="s">
        <v>283</v>
      </c>
      <c r="CH17" s="222">
        <v>0</v>
      </c>
      <c r="CI17" s="222">
        <v>0</v>
      </c>
      <c r="CJ17" s="204" t="s">
        <v>284</v>
      </c>
    </row>
    <row r="18" spans="1:88" s="190" customFormat="1" ht="12" customHeight="1">
      <c r="A18" s="191" t="s">
        <v>122</v>
      </c>
      <c r="B18" s="192" t="s">
        <v>141</v>
      </c>
      <c r="C18" s="191" t="s">
        <v>142</v>
      </c>
      <c r="D18" s="222">
        <f>SUM(Y18,AT18,BO18)</f>
        <v>2277</v>
      </c>
      <c r="E18" s="222">
        <f>SUM(Z18,AU18,BP18)</f>
        <v>762</v>
      </c>
      <c r="F18" s="222">
        <f>SUM(AA18,AV18,BQ18)</f>
        <v>3</v>
      </c>
      <c r="G18" s="222">
        <f>SUM(AB18,AW18,BR18)</f>
        <v>0</v>
      </c>
      <c r="H18" s="222">
        <f>SUM(AC18,AX18,BS18)</f>
        <v>107</v>
      </c>
      <c r="I18" s="222">
        <f>SUM(AD18,AY18,BT18)</f>
        <v>184</v>
      </c>
      <c r="J18" s="222">
        <f>SUM(AE18,AZ18,BU18)</f>
        <v>36</v>
      </c>
      <c r="K18" s="222">
        <f>SUM(AF18,BA18,BV18)</f>
        <v>0</v>
      </c>
      <c r="L18" s="222">
        <f>SUM(AG18,BB18,BW18)</f>
        <v>0</v>
      </c>
      <c r="M18" s="222">
        <f>SUM(AH18,BC18,BX18)</f>
        <v>0</v>
      </c>
      <c r="N18" s="222">
        <f>SUM(AI18,BD18,BY18)</f>
        <v>117</v>
      </c>
      <c r="O18" s="222">
        <f>SUM(AJ18,BE18,BZ18)</f>
        <v>0</v>
      </c>
      <c r="P18" s="222">
        <f>SUM(AK18,BF18,CA18)</f>
        <v>0</v>
      </c>
      <c r="Q18" s="222">
        <f>SUM(AL18,BG18,CB18)</f>
        <v>692</v>
      </c>
      <c r="R18" s="222">
        <f>SUM(AM18,BH18,CC18)</f>
        <v>0</v>
      </c>
      <c r="S18" s="222">
        <f>SUM(AN18,BI18,CD18)</f>
        <v>0</v>
      </c>
      <c r="T18" s="222">
        <f>SUM(AO18,BJ18,CE18)</f>
        <v>0</v>
      </c>
      <c r="U18" s="222">
        <f>SUM(AP18,BK18,CF18)</f>
        <v>0</v>
      </c>
      <c r="V18" s="222">
        <f>SUM(AQ18,BL18,CG18)</f>
        <v>238</v>
      </c>
      <c r="W18" s="222">
        <f>SUM(AR18,BM18,CH18)</f>
        <v>0</v>
      </c>
      <c r="X18" s="222">
        <f>SUM(AS18,BN18,CI18)</f>
        <v>138</v>
      </c>
      <c r="Y18" s="222">
        <f>SUM(Z18:AS18)</f>
        <v>856</v>
      </c>
      <c r="Z18" s="222">
        <v>738</v>
      </c>
      <c r="AA18" s="222">
        <v>2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116</v>
      </c>
      <c r="AJ18" s="222" t="s">
        <v>283</v>
      </c>
      <c r="AK18" s="222" t="s">
        <v>283</v>
      </c>
      <c r="AL18" s="222" t="s">
        <v>283</v>
      </c>
      <c r="AM18" s="222" t="s">
        <v>283</v>
      </c>
      <c r="AN18" s="222" t="s">
        <v>283</v>
      </c>
      <c r="AO18" s="222" t="s">
        <v>283</v>
      </c>
      <c r="AP18" s="222" t="s">
        <v>283</v>
      </c>
      <c r="AQ18" s="222" t="s">
        <v>283</v>
      </c>
      <c r="AR18" s="222">
        <v>0</v>
      </c>
      <c r="AS18" s="222">
        <v>0</v>
      </c>
      <c r="AT18" s="222">
        <f>'施設資源化量内訳'!D18</f>
        <v>1395</v>
      </c>
      <c r="AU18" s="222">
        <f>'施設資源化量内訳'!E18</f>
        <v>0</v>
      </c>
      <c r="AV18" s="222">
        <f>'施設資源化量内訳'!F18</f>
        <v>0</v>
      </c>
      <c r="AW18" s="222">
        <f>'施設資源化量内訳'!G18</f>
        <v>0</v>
      </c>
      <c r="AX18" s="222">
        <f>'施設資源化量内訳'!H18</f>
        <v>107</v>
      </c>
      <c r="AY18" s="222">
        <f>'施設資源化量内訳'!I18</f>
        <v>184</v>
      </c>
      <c r="AZ18" s="222">
        <f>'施設資源化量内訳'!J18</f>
        <v>36</v>
      </c>
      <c r="BA18" s="222">
        <f>'施設資源化量内訳'!K18</f>
        <v>0</v>
      </c>
      <c r="BB18" s="222">
        <f>'施設資源化量内訳'!L18</f>
        <v>0</v>
      </c>
      <c r="BC18" s="222">
        <f>'施設資源化量内訳'!M18</f>
        <v>0</v>
      </c>
      <c r="BD18" s="222">
        <f>'施設資源化量内訳'!N18</f>
        <v>0</v>
      </c>
      <c r="BE18" s="222">
        <f>'施設資源化量内訳'!O18</f>
        <v>0</v>
      </c>
      <c r="BF18" s="222">
        <f>'施設資源化量内訳'!P18</f>
        <v>0</v>
      </c>
      <c r="BG18" s="222">
        <f>'施設資源化量内訳'!Q18</f>
        <v>692</v>
      </c>
      <c r="BH18" s="222">
        <f>'施設資源化量内訳'!R18</f>
        <v>0</v>
      </c>
      <c r="BI18" s="222">
        <f>'施設資源化量内訳'!S18</f>
        <v>0</v>
      </c>
      <c r="BJ18" s="222">
        <f>'施設資源化量内訳'!T18</f>
        <v>0</v>
      </c>
      <c r="BK18" s="222">
        <f>'施設資源化量内訳'!U18</f>
        <v>0</v>
      </c>
      <c r="BL18" s="222">
        <f>'施設資源化量内訳'!V18</f>
        <v>238</v>
      </c>
      <c r="BM18" s="222">
        <f>'施設資源化量内訳'!W18</f>
        <v>0</v>
      </c>
      <c r="BN18" s="222">
        <f>'施設資源化量内訳'!X18</f>
        <v>138</v>
      </c>
      <c r="BO18" s="222">
        <f>SUM(BP18:CI18)</f>
        <v>26</v>
      </c>
      <c r="BP18" s="222">
        <v>24</v>
      </c>
      <c r="BQ18" s="222">
        <v>1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1</v>
      </c>
      <c r="BZ18" s="222" t="s">
        <v>283</v>
      </c>
      <c r="CA18" s="222" t="s">
        <v>283</v>
      </c>
      <c r="CB18" s="222" t="s">
        <v>283</v>
      </c>
      <c r="CC18" s="222" t="s">
        <v>283</v>
      </c>
      <c r="CD18" s="222" t="s">
        <v>283</v>
      </c>
      <c r="CE18" s="222" t="s">
        <v>283</v>
      </c>
      <c r="CF18" s="222" t="s">
        <v>283</v>
      </c>
      <c r="CG18" s="222" t="s">
        <v>283</v>
      </c>
      <c r="CH18" s="222">
        <v>0</v>
      </c>
      <c r="CI18" s="222">
        <v>0</v>
      </c>
      <c r="CJ18" s="204" t="s">
        <v>284</v>
      </c>
    </row>
    <row r="19" spans="1:88" s="190" customFormat="1" ht="12" customHeight="1">
      <c r="A19" s="191" t="s">
        <v>122</v>
      </c>
      <c r="B19" s="192" t="s">
        <v>143</v>
      </c>
      <c r="C19" s="191" t="s">
        <v>144</v>
      </c>
      <c r="D19" s="222">
        <f>SUM(Y19,AT19,BO19)</f>
        <v>376</v>
      </c>
      <c r="E19" s="222">
        <f>SUM(Z19,AU19,BP19)</f>
        <v>186</v>
      </c>
      <c r="F19" s="222">
        <f>SUM(AA19,AV19,BQ19)</f>
        <v>0</v>
      </c>
      <c r="G19" s="222">
        <f>SUM(AB19,AW19,BR19)</f>
        <v>0</v>
      </c>
      <c r="H19" s="222">
        <f>SUM(AC19,AX19,BS19)</f>
        <v>73</v>
      </c>
      <c r="I19" s="222">
        <f>SUM(AD19,AY19,BT19)</f>
        <v>33</v>
      </c>
      <c r="J19" s="222">
        <f>SUM(AE19,AZ19,BU19)</f>
        <v>14</v>
      </c>
      <c r="K19" s="222">
        <f>SUM(AF19,BA19,BV19)</f>
        <v>1</v>
      </c>
      <c r="L19" s="222">
        <f>SUM(AG19,BB19,BW19)</f>
        <v>1</v>
      </c>
      <c r="M19" s="222">
        <f>SUM(AH19,BC19,BX19)</f>
        <v>0</v>
      </c>
      <c r="N19" s="222">
        <f>SUM(AI19,BD19,BY19)</f>
        <v>0</v>
      </c>
      <c r="O19" s="222">
        <f>SUM(AJ19,BE19,BZ19)</f>
        <v>0</v>
      </c>
      <c r="P19" s="222">
        <f>SUM(AK19,BF19,CA19)</f>
        <v>0</v>
      </c>
      <c r="Q19" s="222">
        <f>SUM(AL19,BG19,CB19)</f>
        <v>66</v>
      </c>
      <c r="R19" s="222">
        <f>SUM(AM19,BH19,CC19)</f>
        <v>0</v>
      </c>
      <c r="S19" s="222">
        <f>SUM(AN19,BI19,CD19)</f>
        <v>0</v>
      </c>
      <c r="T19" s="222">
        <f>SUM(AO19,BJ19,CE19)</f>
        <v>0</v>
      </c>
      <c r="U19" s="222">
        <f>SUM(AP19,BK19,CF19)</f>
        <v>0</v>
      </c>
      <c r="V19" s="222">
        <f>SUM(AQ19,BL19,CG19)</f>
        <v>0</v>
      </c>
      <c r="W19" s="222">
        <f>SUM(AR19,BM19,CH19)</f>
        <v>0</v>
      </c>
      <c r="X19" s="222">
        <f>SUM(AS19,BN19,CI19)</f>
        <v>2</v>
      </c>
      <c r="Y19" s="222">
        <f>SUM(Z19:AS19)</f>
        <v>186</v>
      </c>
      <c r="Z19" s="222">
        <v>186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283</v>
      </c>
      <c r="AK19" s="222" t="s">
        <v>283</v>
      </c>
      <c r="AL19" s="222" t="s">
        <v>283</v>
      </c>
      <c r="AM19" s="222" t="s">
        <v>283</v>
      </c>
      <c r="AN19" s="222" t="s">
        <v>283</v>
      </c>
      <c r="AO19" s="222" t="s">
        <v>283</v>
      </c>
      <c r="AP19" s="222" t="s">
        <v>283</v>
      </c>
      <c r="AQ19" s="222" t="s">
        <v>283</v>
      </c>
      <c r="AR19" s="222">
        <v>0</v>
      </c>
      <c r="AS19" s="222">
        <v>0</v>
      </c>
      <c r="AT19" s="222">
        <f>'施設資源化量内訳'!D19</f>
        <v>190</v>
      </c>
      <c r="AU19" s="222">
        <f>'施設資源化量内訳'!E19</f>
        <v>0</v>
      </c>
      <c r="AV19" s="222">
        <f>'施設資源化量内訳'!F19</f>
        <v>0</v>
      </c>
      <c r="AW19" s="222">
        <f>'施設資源化量内訳'!G19</f>
        <v>0</v>
      </c>
      <c r="AX19" s="222">
        <f>'施設資源化量内訳'!H19</f>
        <v>73</v>
      </c>
      <c r="AY19" s="222">
        <f>'施設資源化量内訳'!I19</f>
        <v>33</v>
      </c>
      <c r="AZ19" s="222">
        <f>'施設資源化量内訳'!J19</f>
        <v>14</v>
      </c>
      <c r="BA19" s="222">
        <f>'施設資源化量内訳'!K19</f>
        <v>1</v>
      </c>
      <c r="BB19" s="222">
        <f>'施設資源化量内訳'!L19</f>
        <v>1</v>
      </c>
      <c r="BC19" s="222">
        <f>'施設資源化量内訳'!M19</f>
        <v>0</v>
      </c>
      <c r="BD19" s="222">
        <f>'施設資源化量内訳'!N19</f>
        <v>0</v>
      </c>
      <c r="BE19" s="222">
        <f>'施設資源化量内訳'!O19</f>
        <v>0</v>
      </c>
      <c r="BF19" s="222">
        <f>'施設資源化量内訳'!P19</f>
        <v>0</v>
      </c>
      <c r="BG19" s="222">
        <f>'施設資源化量内訳'!Q19</f>
        <v>66</v>
      </c>
      <c r="BH19" s="222">
        <f>'施設資源化量内訳'!R19</f>
        <v>0</v>
      </c>
      <c r="BI19" s="222">
        <f>'施設資源化量内訳'!S19</f>
        <v>0</v>
      </c>
      <c r="BJ19" s="222">
        <f>'施設資源化量内訳'!T19</f>
        <v>0</v>
      </c>
      <c r="BK19" s="222">
        <f>'施設資源化量内訳'!U19</f>
        <v>0</v>
      </c>
      <c r="BL19" s="222">
        <f>'施設資源化量内訳'!V19</f>
        <v>0</v>
      </c>
      <c r="BM19" s="222">
        <f>'施設資源化量内訳'!W19</f>
        <v>0</v>
      </c>
      <c r="BN19" s="222">
        <f>'施設資源化量内訳'!X19</f>
        <v>2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 t="s">
        <v>283</v>
      </c>
      <c r="CA19" s="222" t="s">
        <v>283</v>
      </c>
      <c r="CB19" s="222" t="s">
        <v>283</v>
      </c>
      <c r="CC19" s="222" t="s">
        <v>283</v>
      </c>
      <c r="CD19" s="222" t="s">
        <v>283</v>
      </c>
      <c r="CE19" s="222" t="s">
        <v>283</v>
      </c>
      <c r="CF19" s="222" t="s">
        <v>283</v>
      </c>
      <c r="CG19" s="222" t="s">
        <v>283</v>
      </c>
      <c r="CH19" s="222">
        <v>0</v>
      </c>
      <c r="CI19" s="222">
        <v>0</v>
      </c>
      <c r="CJ19" s="204" t="s">
        <v>284</v>
      </c>
    </row>
    <row r="20" spans="1:88" s="190" customFormat="1" ht="12" customHeight="1">
      <c r="A20" s="191" t="s">
        <v>122</v>
      </c>
      <c r="B20" s="192" t="s">
        <v>145</v>
      </c>
      <c r="C20" s="191" t="s">
        <v>146</v>
      </c>
      <c r="D20" s="222">
        <f>SUM(Y20,AT20,BO20)</f>
        <v>1035</v>
      </c>
      <c r="E20" s="222">
        <f>SUM(Z20,AU20,BP20)</f>
        <v>473</v>
      </c>
      <c r="F20" s="222">
        <f>SUM(AA20,AV20,BQ20)</f>
        <v>4</v>
      </c>
      <c r="G20" s="222">
        <f>SUM(AB20,AW20,BR20)</f>
        <v>149</v>
      </c>
      <c r="H20" s="222">
        <f>SUM(AC20,AX20,BS20)</f>
        <v>51</v>
      </c>
      <c r="I20" s="222">
        <f>SUM(AD20,AY20,BT20)</f>
        <v>127</v>
      </c>
      <c r="J20" s="222">
        <f>SUM(AE20,AZ20,BU20)</f>
        <v>50</v>
      </c>
      <c r="K20" s="222">
        <f>SUM(AF20,BA20,BV20)</f>
        <v>0</v>
      </c>
      <c r="L20" s="222">
        <f>SUM(AG20,BB20,BW20)</f>
        <v>177</v>
      </c>
      <c r="M20" s="222">
        <f>SUM(AH20,BC20,BX20)</f>
        <v>0</v>
      </c>
      <c r="N20" s="222">
        <f>SUM(AI20,BD20,BY20)</f>
        <v>3</v>
      </c>
      <c r="O20" s="222">
        <f>SUM(AJ20,BE20,BZ20)</f>
        <v>0</v>
      </c>
      <c r="P20" s="222">
        <f>SUM(AK20,BF20,CA20)</f>
        <v>0</v>
      </c>
      <c r="Q20" s="222">
        <f>SUM(AL20,BG20,CB20)</f>
        <v>0</v>
      </c>
      <c r="R20" s="222">
        <f>SUM(AM20,BH20,CC20)</f>
        <v>0</v>
      </c>
      <c r="S20" s="222">
        <f>SUM(AN20,BI20,CD20)</f>
        <v>0</v>
      </c>
      <c r="T20" s="222">
        <f>SUM(AO20,BJ20,CE20)</f>
        <v>0</v>
      </c>
      <c r="U20" s="222">
        <f>SUM(AP20,BK20,CF20)</f>
        <v>0</v>
      </c>
      <c r="V20" s="222">
        <f>SUM(AQ20,BL20,CG20)</f>
        <v>0</v>
      </c>
      <c r="W20" s="222">
        <f>SUM(AR20,BM20,CH20)</f>
        <v>1</v>
      </c>
      <c r="X20" s="222">
        <f>SUM(AS20,BN20,CI20)</f>
        <v>0</v>
      </c>
      <c r="Y20" s="222">
        <f>SUM(Z20:AS20)</f>
        <v>1035</v>
      </c>
      <c r="Z20" s="222">
        <v>473</v>
      </c>
      <c r="AA20" s="222">
        <v>4</v>
      </c>
      <c r="AB20" s="222">
        <v>149</v>
      </c>
      <c r="AC20" s="222">
        <v>51</v>
      </c>
      <c r="AD20" s="222">
        <v>127</v>
      </c>
      <c r="AE20" s="222">
        <v>50</v>
      </c>
      <c r="AF20" s="222">
        <v>0</v>
      </c>
      <c r="AG20" s="222">
        <v>177</v>
      </c>
      <c r="AH20" s="222">
        <v>0</v>
      </c>
      <c r="AI20" s="222">
        <v>3</v>
      </c>
      <c r="AJ20" s="222" t="s">
        <v>283</v>
      </c>
      <c r="AK20" s="222" t="s">
        <v>283</v>
      </c>
      <c r="AL20" s="222" t="s">
        <v>283</v>
      </c>
      <c r="AM20" s="222" t="s">
        <v>283</v>
      </c>
      <c r="AN20" s="222" t="s">
        <v>283</v>
      </c>
      <c r="AO20" s="222" t="s">
        <v>283</v>
      </c>
      <c r="AP20" s="222" t="s">
        <v>283</v>
      </c>
      <c r="AQ20" s="222" t="s">
        <v>283</v>
      </c>
      <c r="AR20" s="222">
        <v>1</v>
      </c>
      <c r="AS20" s="222">
        <v>0</v>
      </c>
      <c r="AT20" s="222">
        <f>'施設資源化量内訳'!D20</f>
        <v>0</v>
      </c>
      <c r="AU20" s="222">
        <f>'施設資源化量内訳'!E20</f>
        <v>0</v>
      </c>
      <c r="AV20" s="222">
        <f>'施設資源化量内訳'!F20</f>
        <v>0</v>
      </c>
      <c r="AW20" s="222">
        <f>'施設資源化量内訳'!G20</f>
        <v>0</v>
      </c>
      <c r="AX20" s="222">
        <f>'施設資源化量内訳'!H20</f>
        <v>0</v>
      </c>
      <c r="AY20" s="222">
        <f>'施設資源化量内訳'!I20</f>
        <v>0</v>
      </c>
      <c r="AZ20" s="222">
        <f>'施設資源化量内訳'!J20</f>
        <v>0</v>
      </c>
      <c r="BA20" s="222">
        <f>'施設資源化量内訳'!K20</f>
        <v>0</v>
      </c>
      <c r="BB20" s="222">
        <f>'施設資源化量内訳'!L20</f>
        <v>0</v>
      </c>
      <c r="BC20" s="222">
        <f>'施設資源化量内訳'!M20</f>
        <v>0</v>
      </c>
      <c r="BD20" s="222">
        <f>'施設資源化量内訳'!N20</f>
        <v>0</v>
      </c>
      <c r="BE20" s="222">
        <f>'施設資源化量内訳'!O20</f>
        <v>0</v>
      </c>
      <c r="BF20" s="222">
        <f>'施設資源化量内訳'!P20</f>
        <v>0</v>
      </c>
      <c r="BG20" s="222">
        <f>'施設資源化量内訳'!Q20</f>
        <v>0</v>
      </c>
      <c r="BH20" s="222">
        <f>'施設資源化量内訳'!R20</f>
        <v>0</v>
      </c>
      <c r="BI20" s="222">
        <f>'施設資源化量内訳'!S20</f>
        <v>0</v>
      </c>
      <c r="BJ20" s="222">
        <f>'施設資源化量内訳'!T20</f>
        <v>0</v>
      </c>
      <c r="BK20" s="222">
        <f>'施設資源化量内訳'!U20</f>
        <v>0</v>
      </c>
      <c r="BL20" s="222">
        <f>'施設資源化量内訳'!V20</f>
        <v>0</v>
      </c>
      <c r="BM20" s="222">
        <f>'施設資源化量内訳'!W20</f>
        <v>0</v>
      </c>
      <c r="BN20" s="222">
        <f>'施設資源化量内訳'!X20</f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 t="s">
        <v>283</v>
      </c>
      <c r="CA20" s="222" t="s">
        <v>283</v>
      </c>
      <c r="CB20" s="222" t="s">
        <v>283</v>
      </c>
      <c r="CC20" s="222" t="s">
        <v>283</v>
      </c>
      <c r="CD20" s="222" t="s">
        <v>283</v>
      </c>
      <c r="CE20" s="222" t="s">
        <v>283</v>
      </c>
      <c r="CF20" s="222" t="s">
        <v>283</v>
      </c>
      <c r="CG20" s="222" t="s">
        <v>283</v>
      </c>
      <c r="CH20" s="222">
        <v>0</v>
      </c>
      <c r="CI20" s="222">
        <v>0</v>
      </c>
      <c r="CJ20" s="204" t="s">
        <v>287</v>
      </c>
    </row>
    <row r="21" spans="1:88" s="190" customFormat="1" ht="12" customHeight="1">
      <c r="A21" s="191" t="s">
        <v>122</v>
      </c>
      <c r="B21" s="192" t="s">
        <v>238</v>
      </c>
      <c r="C21" s="191" t="s">
        <v>239</v>
      </c>
      <c r="D21" s="222">
        <f>SUM(Y21,AT21,BO21)</f>
        <v>1320</v>
      </c>
      <c r="E21" s="222">
        <f>SUM(Z21,AU21,BP21)</f>
        <v>664</v>
      </c>
      <c r="F21" s="222">
        <f>SUM(AA21,AV21,BQ21)</f>
        <v>2</v>
      </c>
      <c r="G21" s="222">
        <f>SUM(AB21,AW21,BR21)</f>
        <v>129</v>
      </c>
      <c r="H21" s="222">
        <f>SUM(AC21,AX21,BS21)</f>
        <v>131</v>
      </c>
      <c r="I21" s="222">
        <f>SUM(AD21,AY21,BT21)</f>
        <v>160</v>
      </c>
      <c r="J21" s="222">
        <f>SUM(AE21,AZ21,BU21)</f>
        <v>45</v>
      </c>
      <c r="K21" s="222">
        <f>SUM(AF21,BA21,BV21)</f>
        <v>0</v>
      </c>
      <c r="L21" s="222">
        <f>SUM(AG21,BB21,BW21)</f>
        <v>174</v>
      </c>
      <c r="M21" s="222">
        <f>SUM(AH21,BC21,BX21)</f>
        <v>0</v>
      </c>
      <c r="N21" s="222">
        <f>SUM(AI21,BD21,BY21)</f>
        <v>6</v>
      </c>
      <c r="O21" s="222">
        <f>SUM(AJ21,BE21,BZ21)</f>
        <v>0</v>
      </c>
      <c r="P21" s="222">
        <f>SUM(AK21,BF21,CA21)</f>
        <v>0</v>
      </c>
      <c r="Q21" s="222">
        <f>SUM(AL21,BG21,CB21)</f>
        <v>0</v>
      </c>
      <c r="R21" s="222">
        <f>SUM(AM21,BH21,CC21)</f>
        <v>0</v>
      </c>
      <c r="S21" s="222">
        <f>SUM(AN21,BI21,CD21)</f>
        <v>0</v>
      </c>
      <c r="T21" s="222">
        <f>SUM(AO21,BJ21,CE21)</f>
        <v>0</v>
      </c>
      <c r="U21" s="222">
        <f>SUM(AP21,BK21,CF21)</f>
        <v>0</v>
      </c>
      <c r="V21" s="222">
        <f>SUM(AQ21,BL21,CG21)</f>
        <v>0</v>
      </c>
      <c r="W21" s="222">
        <f>SUM(AR21,BM21,CH21)</f>
        <v>0</v>
      </c>
      <c r="X21" s="222">
        <f>SUM(AS21,BN21,CI21)</f>
        <v>9</v>
      </c>
      <c r="Y21" s="222">
        <f>SUM(Z21:AS21)</f>
        <v>671</v>
      </c>
      <c r="Z21" s="222">
        <v>503</v>
      </c>
      <c r="AA21" s="222">
        <v>1</v>
      </c>
      <c r="AB21" s="222">
        <v>106</v>
      </c>
      <c r="AC21" s="222">
        <v>61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283</v>
      </c>
      <c r="AK21" s="222" t="s">
        <v>283</v>
      </c>
      <c r="AL21" s="222" t="s">
        <v>283</v>
      </c>
      <c r="AM21" s="222" t="s">
        <v>283</v>
      </c>
      <c r="AN21" s="222" t="s">
        <v>283</v>
      </c>
      <c r="AO21" s="222" t="s">
        <v>283</v>
      </c>
      <c r="AP21" s="222" t="s">
        <v>283</v>
      </c>
      <c r="AQ21" s="222" t="s">
        <v>283</v>
      </c>
      <c r="AR21" s="222">
        <v>0</v>
      </c>
      <c r="AS21" s="222">
        <v>0</v>
      </c>
      <c r="AT21" s="222">
        <f>'施設資源化量内訳'!D21</f>
        <v>447</v>
      </c>
      <c r="AU21" s="222">
        <f>'施設資源化量内訳'!E21</f>
        <v>0</v>
      </c>
      <c r="AV21" s="222">
        <f>'施設資源化量内訳'!F21</f>
        <v>0</v>
      </c>
      <c r="AW21" s="222">
        <f>'施設資源化量内訳'!G21</f>
        <v>0</v>
      </c>
      <c r="AX21" s="222">
        <f>'施設資源化量内訳'!H21</f>
        <v>67</v>
      </c>
      <c r="AY21" s="222">
        <f>'施設資源化量内訳'!I21</f>
        <v>152</v>
      </c>
      <c r="AZ21" s="222">
        <f>'施設資源化量内訳'!J21</f>
        <v>45</v>
      </c>
      <c r="BA21" s="222">
        <f>'施設資源化量内訳'!K21</f>
        <v>0</v>
      </c>
      <c r="BB21" s="222">
        <f>'施設資源化量内訳'!L21</f>
        <v>174</v>
      </c>
      <c r="BC21" s="222">
        <f>'施設資源化量内訳'!M21</f>
        <v>0</v>
      </c>
      <c r="BD21" s="222">
        <f>'施設資源化量内訳'!N21</f>
        <v>0</v>
      </c>
      <c r="BE21" s="222">
        <f>'施設資源化量内訳'!O21</f>
        <v>0</v>
      </c>
      <c r="BF21" s="222">
        <f>'施設資源化量内訳'!P21</f>
        <v>0</v>
      </c>
      <c r="BG21" s="222">
        <f>'施設資源化量内訳'!Q21</f>
        <v>0</v>
      </c>
      <c r="BH21" s="222">
        <f>'施設資源化量内訳'!R21</f>
        <v>0</v>
      </c>
      <c r="BI21" s="222">
        <f>'施設資源化量内訳'!S21</f>
        <v>0</v>
      </c>
      <c r="BJ21" s="222">
        <f>'施設資源化量内訳'!T21</f>
        <v>0</v>
      </c>
      <c r="BK21" s="222">
        <f>'施設資源化量内訳'!U21</f>
        <v>0</v>
      </c>
      <c r="BL21" s="222">
        <f>'施設資源化量内訳'!V21</f>
        <v>0</v>
      </c>
      <c r="BM21" s="222">
        <f>'施設資源化量内訳'!W21</f>
        <v>0</v>
      </c>
      <c r="BN21" s="222">
        <f>'施設資源化量内訳'!X21</f>
        <v>9</v>
      </c>
      <c r="BO21" s="222">
        <f>SUM(BP21:CI21)</f>
        <v>202</v>
      </c>
      <c r="BP21" s="222">
        <v>161</v>
      </c>
      <c r="BQ21" s="222">
        <v>1</v>
      </c>
      <c r="BR21" s="222">
        <v>23</v>
      </c>
      <c r="BS21" s="222">
        <v>3</v>
      </c>
      <c r="BT21" s="222">
        <v>8</v>
      </c>
      <c r="BU21" s="222">
        <v>0</v>
      </c>
      <c r="BV21" s="222">
        <v>0</v>
      </c>
      <c r="BW21" s="222">
        <v>0</v>
      </c>
      <c r="BX21" s="222">
        <v>0</v>
      </c>
      <c r="BY21" s="222">
        <v>6</v>
      </c>
      <c r="BZ21" s="222" t="s">
        <v>283</v>
      </c>
      <c r="CA21" s="222" t="s">
        <v>283</v>
      </c>
      <c r="CB21" s="222" t="s">
        <v>283</v>
      </c>
      <c r="CC21" s="222" t="s">
        <v>283</v>
      </c>
      <c r="CD21" s="222" t="s">
        <v>283</v>
      </c>
      <c r="CE21" s="222" t="s">
        <v>283</v>
      </c>
      <c r="CF21" s="222" t="s">
        <v>283</v>
      </c>
      <c r="CG21" s="222" t="s">
        <v>283</v>
      </c>
      <c r="CH21" s="222">
        <v>0</v>
      </c>
      <c r="CI21" s="222">
        <v>0</v>
      </c>
      <c r="CJ21" s="204" t="s">
        <v>284</v>
      </c>
    </row>
    <row r="22" spans="1:88" s="190" customFormat="1" ht="12" customHeight="1">
      <c r="A22" s="191" t="s">
        <v>122</v>
      </c>
      <c r="B22" s="192" t="s">
        <v>240</v>
      </c>
      <c r="C22" s="191" t="s">
        <v>241</v>
      </c>
      <c r="D22" s="222">
        <f>SUM(Y22,AT22,BO22)</f>
        <v>422</v>
      </c>
      <c r="E22" s="222">
        <f>SUM(Z22,AU22,BP22)</f>
        <v>297</v>
      </c>
      <c r="F22" s="222">
        <f>SUM(AA22,AV22,BQ22)</f>
        <v>0</v>
      </c>
      <c r="G22" s="222">
        <f>SUM(AB22,AW22,BR22)</f>
        <v>0</v>
      </c>
      <c r="H22" s="222">
        <f>SUM(AC22,AX22,BS22)</f>
        <v>18</v>
      </c>
      <c r="I22" s="222">
        <f>SUM(AD22,AY22,BT22)</f>
        <v>47</v>
      </c>
      <c r="J22" s="222">
        <f>SUM(AE22,AZ22,BU22)</f>
        <v>18</v>
      </c>
      <c r="K22" s="222">
        <f>SUM(AF22,BA22,BV22)</f>
        <v>0</v>
      </c>
      <c r="L22" s="222">
        <f>SUM(AG22,BB22,BW22)</f>
        <v>42</v>
      </c>
      <c r="M22" s="222">
        <f>SUM(AH22,BC22,BX22)</f>
        <v>0</v>
      </c>
      <c r="N22" s="222">
        <f>SUM(AI22,BD22,BY22)</f>
        <v>0</v>
      </c>
      <c r="O22" s="222">
        <f>SUM(AJ22,BE22,BZ22)</f>
        <v>0</v>
      </c>
      <c r="P22" s="222">
        <f>SUM(AK22,BF22,CA22)</f>
        <v>0</v>
      </c>
      <c r="Q22" s="222">
        <f>SUM(AL22,BG22,CB22)</f>
        <v>0</v>
      </c>
      <c r="R22" s="222">
        <f>SUM(AM22,BH22,CC22)</f>
        <v>0</v>
      </c>
      <c r="S22" s="222">
        <f>SUM(AN22,BI22,CD22)</f>
        <v>0</v>
      </c>
      <c r="T22" s="222">
        <f>SUM(AO22,BJ22,CE22)</f>
        <v>0</v>
      </c>
      <c r="U22" s="222">
        <f>SUM(AP22,BK22,CF22)</f>
        <v>0</v>
      </c>
      <c r="V22" s="222">
        <f>SUM(AQ22,BL22,CG22)</f>
        <v>0</v>
      </c>
      <c r="W22" s="222">
        <f>SUM(AR22,BM22,CH22)</f>
        <v>0</v>
      </c>
      <c r="X22" s="222">
        <f>SUM(AS22,BN22,CI22)</f>
        <v>0</v>
      </c>
      <c r="Y22" s="222">
        <f>SUM(Z22:AS22)</f>
        <v>315</v>
      </c>
      <c r="Z22" s="222">
        <v>297</v>
      </c>
      <c r="AA22" s="222">
        <v>0</v>
      </c>
      <c r="AB22" s="222">
        <v>0</v>
      </c>
      <c r="AC22" s="222">
        <v>18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283</v>
      </c>
      <c r="AK22" s="222" t="s">
        <v>283</v>
      </c>
      <c r="AL22" s="222" t="s">
        <v>283</v>
      </c>
      <c r="AM22" s="222" t="s">
        <v>283</v>
      </c>
      <c r="AN22" s="222" t="s">
        <v>283</v>
      </c>
      <c r="AO22" s="222" t="s">
        <v>283</v>
      </c>
      <c r="AP22" s="222" t="s">
        <v>283</v>
      </c>
      <c r="AQ22" s="222" t="s">
        <v>283</v>
      </c>
      <c r="AR22" s="222">
        <v>0</v>
      </c>
      <c r="AS22" s="222">
        <v>0</v>
      </c>
      <c r="AT22" s="222">
        <f>'施設資源化量内訳'!D22</f>
        <v>107</v>
      </c>
      <c r="AU22" s="222">
        <f>'施設資源化量内訳'!E22</f>
        <v>0</v>
      </c>
      <c r="AV22" s="222">
        <f>'施設資源化量内訳'!F22</f>
        <v>0</v>
      </c>
      <c r="AW22" s="222">
        <f>'施設資源化量内訳'!G22</f>
        <v>0</v>
      </c>
      <c r="AX22" s="222">
        <f>'施設資源化量内訳'!H22</f>
        <v>0</v>
      </c>
      <c r="AY22" s="222">
        <f>'施設資源化量内訳'!I22</f>
        <v>47</v>
      </c>
      <c r="AZ22" s="222">
        <f>'施設資源化量内訳'!J22</f>
        <v>18</v>
      </c>
      <c r="BA22" s="222">
        <f>'施設資源化量内訳'!K22</f>
        <v>0</v>
      </c>
      <c r="BB22" s="222">
        <f>'施設資源化量内訳'!L22</f>
        <v>42</v>
      </c>
      <c r="BC22" s="222">
        <f>'施設資源化量内訳'!M22</f>
        <v>0</v>
      </c>
      <c r="BD22" s="222">
        <f>'施設資源化量内訳'!N22</f>
        <v>0</v>
      </c>
      <c r="BE22" s="222">
        <f>'施設資源化量内訳'!O22</f>
        <v>0</v>
      </c>
      <c r="BF22" s="222">
        <f>'施設資源化量内訳'!P22</f>
        <v>0</v>
      </c>
      <c r="BG22" s="222">
        <f>'施設資源化量内訳'!Q22</f>
        <v>0</v>
      </c>
      <c r="BH22" s="222">
        <f>'施設資源化量内訳'!R22</f>
        <v>0</v>
      </c>
      <c r="BI22" s="222">
        <f>'施設資源化量内訳'!S22</f>
        <v>0</v>
      </c>
      <c r="BJ22" s="222">
        <f>'施設資源化量内訳'!T22</f>
        <v>0</v>
      </c>
      <c r="BK22" s="222">
        <f>'施設資源化量内訳'!U22</f>
        <v>0</v>
      </c>
      <c r="BL22" s="222">
        <f>'施設資源化量内訳'!V22</f>
        <v>0</v>
      </c>
      <c r="BM22" s="222">
        <f>'施設資源化量内訳'!W22</f>
        <v>0</v>
      </c>
      <c r="BN22" s="222">
        <f>'施設資源化量内訳'!X22</f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 t="s">
        <v>3</v>
      </c>
      <c r="CA22" s="222" t="s">
        <v>3</v>
      </c>
      <c r="CB22" s="222" t="s">
        <v>3</v>
      </c>
      <c r="CC22" s="222" t="s">
        <v>3</v>
      </c>
      <c r="CD22" s="222" t="s">
        <v>3</v>
      </c>
      <c r="CE22" s="222" t="s">
        <v>3</v>
      </c>
      <c r="CF22" s="222" t="s">
        <v>3</v>
      </c>
      <c r="CG22" s="222" t="s">
        <v>3</v>
      </c>
      <c r="CH22" s="222">
        <v>0</v>
      </c>
      <c r="CI22" s="222">
        <v>0</v>
      </c>
      <c r="CJ22" s="204" t="s">
        <v>294</v>
      </c>
    </row>
    <row r="23" spans="1:88" s="190" customFormat="1" ht="12" customHeight="1">
      <c r="A23" s="191" t="s">
        <v>67</v>
      </c>
      <c r="B23" s="192" t="s">
        <v>149</v>
      </c>
      <c r="C23" s="191" t="s">
        <v>150</v>
      </c>
      <c r="D23" s="222">
        <f>SUM(Y23,AT23,BO23)</f>
        <v>1324</v>
      </c>
      <c r="E23" s="222">
        <f>SUM(Z23,AU23,BP23)</f>
        <v>835</v>
      </c>
      <c r="F23" s="222">
        <f>SUM(AA23,AV23,BQ23)</f>
        <v>5</v>
      </c>
      <c r="G23" s="222">
        <f>SUM(AB23,AW23,BR23)</f>
        <v>0</v>
      </c>
      <c r="H23" s="222">
        <f>SUM(AC23,AX23,BS23)</f>
        <v>199</v>
      </c>
      <c r="I23" s="222">
        <f>SUM(AD23,AY23,BT23)</f>
        <v>131</v>
      </c>
      <c r="J23" s="222">
        <f>SUM(AE23,AZ23,BU23)</f>
        <v>40</v>
      </c>
      <c r="K23" s="222">
        <f>SUM(AF23,BA23,BV23)</f>
        <v>2</v>
      </c>
      <c r="L23" s="222">
        <f>SUM(AG23,BB23,BW23)</f>
        <v>0</v>
      </c>
      <c r="M23" s="222">
        <f>SUM(AH23,BC23,BX23)</f>
        <v>0</v>
      </c>
      <c r="N23" s="222">
        <f>SUM(AI23,BD23,BY23)</f>
        <v>65</v>
      </c>
      <c r="O23" s="222">
        <f>SUM(AJ23,BE23,BZ23)</f>
        <v>0</v>
      </c>
      <c r="P23" s="222">
        <f>SUM(AK23,BF23,CA23)</f>
        <v>0</v>
      </c>
      <c r="Q23" s="222">
        <f>SUM(AL23,BG23,CB23)</f>
        <v>0</v>
      </c>
      <c r="R23" s="222">
        <f>SUM(AM23,BH23,CC23)</f>
        <v>0</v>
      </c>
      <c r="S23" s="222">
        <f>SUM(AN23,BI23,CD23)</f>
        <v>0</v>
      </c>
      <c r="T23" s="222">
        <f>SUM(AO23,BJ23,CE23)</f>
        <v>0</v>
      </c>
      <c r="U23" s="222">
        <f>SUM(AP23,BK23,CF23)</f>
        <v>0</v>
      </c>
      <c r="V23" s="222">
        <f>SUM(AQ23,BL23,CG23)</f>
        <v>0</v>
      </c>
      <c r="W23" s="222">
        <f>SUM(AR23,BM23,CH23)</f>
        <v>4</v>
      </c>
      <c r="X23" s="222">
        <f>SUM(AS23,BN23,CI23)</f>
        <v>43</v>
      </c>
      <c r="Y23" s="222">
        <f>SUM(Z23:AS23)</f>
        <v>1088</v>
      </c>
      <c r="Z23" s="222">
        <v>703</v>
      </c>
      <c r="AA23" s="222">
        <v>5</v>
      </c>
      <c r="AB23" s="222">
        <v>0</v>
      </c>
      <c r="AC23" s="222">
        <v>133</v>
      </c>
      <c r="AD23" s="222">
        <v>131</v>
      </c>
      <c r="AE23" s="222">
        <v>39</v>
      </c>
      <c r="AF23" s="222">
        <v>2</v>
      </c>
      <c r="AG23" s="222">
        <v>0</v>
      </c>
      <c r="AH23" s="222">
        <v>0</v>
      </c>
      <c r="AI23" s="222">
        <v>63</v>
      </c>
      <c r="AJ23" s="222" t="s">
        <v>3</v>
      </c>
      <c r="AK23" s="222" t="s">
        <v>3</v>
      </c>
      <c r="AL23" s="222" t="s">
        <v>3</v>
      </c>
      <c r="AM23" s="222" t="s">
        <v>3</v>
      </c>
      <c r="AN23" s="222" t="s">
        <v>3</v>
      </c>
      <c r="AO23" s="222" t="s">
        <v>3</v>
      </c>
      <c r="AP23" s="222" t="s">
        <v>3</v>
      </c>
      <c r="AQ23" s="222" t="s">
        <v>3</v>
      </c>
      <c r="AR23" s="222">
        <v>4</v>
      </c>
      <c r="AS23" s="222">
        <v>8</v>
      </c>
      <c r="AT23" s="222">
        <f>'施設資源化量内訳'!D23</f>
        <v>99</v>
      </c>
      <c r="AU23" s="222">
        <f>'施設資源化量内訳'!E23</f>
        <v>0</v>
      </c>
      <c r="AV23" s="222">
        <f>'施設資源化量内訳'!F23</f>
        <v>0</v>
      </c>
      <c r="AW23" s="222">
        <f>'施設資源化量内訳'!G23</f>
        <v>0</v>
      </c>
      <c r="AX23" s="222">
        <f>'施設資源化量内訳'!H23</f>
        <v>64</v>
      </c>
      <c r="AY23" s="222">
        <f>'施設資源化量内訳'!I23</f>
        <v>0</v>
      </c>
      <c r="AZ23" s="222">
        <f>'施設資源化量内訳'!J23</f>
        <v>0</v>
      </c>
      <c r="BA23" s="222">
        <f>'施設資源化量内訳'!K23</f>
        <v>0</v>
      </c>
      <c r="BB23" s="222">
        <f>'施設資源化量内訳'!L23</f>
        <v>0</v>
      </c>
      <c r="BC23" s="222">
        <f>'施設資源化量内訳'!M23</f>
        <v>0</v>
      </c>
      <c r="BD23" s="222">
        <f>'施設資源化量内訳'!N23</f>
        <v>0</v>
      </c>
      <c r="BE23" s="222">
        <f>'施設資源化量内訳'!O23</f>
        <v>0</v>
      </c>
      <c r="BF23" s="222">
        <f>'施設資源化量内訳'!P23</f>
        <v>0</v>
      </c>
      <c r="BG23" s="222">
        <f>'施設資源化量内訳'!Q23</f>
        <v>0</v>
      </c>
      <c r="BH23" s="222">
        <f>'施設資源化量内訳'!R23</f>
        <v>0</v>
      </c>
      <c r="BI23" s="222">
        <f>'施設資源化量内訳'!S23</f>
        <v>0</v>
      </c>
      <c r="BJ23" s="222">
        <f>'施設資源化量内訳'!T23</f>
        <v>0</v>
      </c>
      <c r="BK23" s="222">
        <f>'施設資源化量内訳'!U23</f>
        <v>0</v>
      </c>
      <c r="BL23" s="222">
        <f>'施設資源化量内訳'!V23</f>
        <v>0</v>
      </c>
      <c r="BM23" s="222">
        <f>'施設資源化量内訳'!W23</f>
        <v>0</v>
      </c>
      <c r="BN23" s="222">
        <f>'施設資源化量内訳'!X23</f>
        <v>35</v>
      </c>
      <c r="BO23" s="222">
        <f>SUM(BP23:CI23)</f>
        <v>137</v>
      </c>
      <c r="BP23" s="222">
        <v>132</v>
      </c>
      <c r="BQ23" s="222">
        <v>0</v>
      </c>
      <c r="BR23" s="222">
        <v>0</v>
      </c>
      <c r="BS23" s="222">
        <v>2</v>
      </c>
      <c r="BT23" s="222">
        <v>0</v>
      </c>
      <c r="BU23" s="222">
        <v>1</v>
      </c>
      <c r="BV23" s="222">
        <v>0</v>
      </c>
      <c r="BW23" s="222">
        <v>0</v>
      </c>
      <c r="BX23" s="222">
        <v>0</v>
      </c>
      <c r="BY23" s="222">
        <v>2</v>
      </c>
      <c r="BZ23" s="222" t="s">
        <v>3</v>
      </c>
      <c r="CA23" s="222" t="s">
        <v>3</v>
      </c>
      <c r="CB23" s="222" t="s">
        <v>3</v>
      </c>
      <c r="CC23" s="222" t="s">
        <v>3</v>
      </c>
      <c r="CD23" s="222" t="s">
        <v>3</v>
      </c>
      <c r="CE23" s="222" t="s">
        <v>3</v>
      </c>
      <c r="CF23" s="222" t="s">
        <v>3</v>
      </c>
      <c r="CG23" s="222" t="s">
        <v>3</v>
      </c>
      <c r="CH23" s="222">
        <v>0</v>
      </c>
      <c r="CI23" s="222">
        <v>0</v>
      </c>
      <c r="CJ23" s="204" t="s">
        <v>294</v>
      </c>
    </row>
    <row r="24" spans="1:88" s="190" customFormat="1" ht="12" customHeight="1">
      <c r="A24" s="191" t="s">
        <v>67</v>
      </c>
      <c r="B24" s="192" t="s">
        <v>151</v>
      </c>
      <c r="C24" s="191" t="s">
        <v>152</v>
      </c>
      <c r="D24" s="222">
        <f>SUM(Y24,AT24,BO24)</f>
        <v>652</v>
      </c>
      <c r="E24" s="222">
        <f>SUM(Z24,AU24,BP24)</f>
        <v>421</v>
      </c>
      <c r="F24" s="222">
        <f>SUM(AA24,AV24,BQ24)</f>
        <v>2</v>
      </c>
      <c r="G24" s="222">
        <f>SUM(AB24,AW24,BR24)</f>
        <v>0</v>
      </c>
      <c r="H24" s="222">
        <f>SUM(AC24,AX24,BS24)</f>
        <v>31</v>
      </c>
      <c r="I24" s="222">
        <f>SUM(AD24,AY24,BT24)</f>
        <v>96</v>
      </c>
      <c r="J24" s="222">
        <f>SUM(AE24,AZ24,BU24)</f>
        <v>23</v>
      </c>
      <c r="K24" s="222">
        <f>SUM(AF24,BA24,BV24)</f>
        <v>0</v>
      </c>
      <c r="L24" s="222">
        <f>SUM(AG24,BB24,BW24)</f>
        <v>47</v>
      </c>
      <c r="M24" s="222">
        <f>SUM(AH24,BC24,BX24)</f>
        <v>0</v>
      </c>
      <c r="N24" s="222">
        <f>SUM(AI24,BD24,BY24)</f>
        <v>26</v>
      </c>
      <c r="O24" s="222">
        <f>SUM(AJ24,BE24,BZ24)</f>
        <v>0</v>
      </c>
      <c r="P24" s="222">
        <f>SUM(AK24,BF24,CA24)</f>
        <v>0</v>
      </c>
      <c r="Q24" s="222">
        <f>SUM(AL24,BG24,CB24)</f>
        <v>0</v>
      </c>
      <c r="R24" s="222">
        <f>SUM(AM24,BH24,CC24)</f>
        <v>0</v>
      </c>
      <c r="S24" s="222">
        <f>SUM(AN24,BI24,CD24)</f>
        <v>0</v>
      </c>
      <c r="T24" s="222">
        <f>SUM(AO24,BJ24,CE24)</f>
        <v>0</v>
      </c>
      <c r="U24" s="222">
        <f>SUM(AP24,BK24,CF24)</f>
        <v>0</v>
      </c>
      <c r="V24" s="222">
        <f>SUM(AQ24,BL24,CG24)</f>
        <v>0</v>
      </c>
      <c r="W24" s="222">
        <f>SUM(AR24,BM24,CH24)</f>
        <v>0</v>
      </c>
      <c r="X24" s="222">
        <f>SUM(AS24,BN24,CI24)</f>
        <v>6</v>
      </c>
      <c r="Y24" s="222">
        <f>SUM(Z24:AS24)</f>
        <v>605</v>
      </c>
      <c r="Z24" s="222">
        <v>421</v>
      </c>
      <c r="AA24" s="222">
        <v>2</v>
      </c>
      <c r="AB24" s="222">
        <v>0</v>
      </c>
      <c r="AC24" s="222">
        <v>31</v>
      </c>
      <c r="AD24" s="222">
        <v>96</v>
      </c>
      <c r="AE24" s="222">
        <v>23</v>
      </c>
      <c r="AF24" s="222">
        <v>0</v>
      </c>
      <c r="AG24" s="222">
        <v>0</v>
      </c>
      <c r="AH24" s="222">
        <v>0</v>
      </c>
      <c r="AI24" s="222">
        <v>26</v>
      </c>
      <c r="AJ24" s="222" t="s">
        <v>3</v>
      </c>
      <c r="AK24" s="222" t="s">
        <v>3</v>
      </c>
      <c r="AL24" s="222" t="s">
        <v>3</v>
      </c>
      <c r="AM24" s="222" t="s">
        <v>3</v>
      </c>
      <c r="AN24" s="222" t="s">
        <v>3</v>
      </c>
      <c r="AO24" s="222" t="s">
        <v>3</v>
      </c>
      <c r="AP24" s="222" t="s">
        <v>3</v>
      </c>
      <c r="AQ24" s="222" t="s">
        <v>3</v>
      </c>
      <c r="AR24" s="222">
        <v>0</v>
      </c>
      <c r="AS24" s="222">
        <v>6</v>
      </c>
      <c r="AT24" s="222">
        <f>'施設資源化量内訳'!D24</f>
        <v>47</v>
      </c>
      <c r="AU24" s="222">
        <f>'施設資源化量内訳'!E24</f>
        <v>0</v>
      </c>
      <c r="AV24" s="222">
        <f>'施設資源化量内訳'!F24</f>
        <v>0</v>
      </c>
      <c r="AW24" s="222">
        <f>'施設資源化量内訳'!G24</f>
        <v>0</v>
      </c>
      <c r="AX24" s="222">
        <f>'施設資源化量内訳'!H24</f>
        <v>0</v>
      </c>
      <c r="AY24" s="222">
        <f>'施設資源化量内訳'!I24</f>
        <v>0</v>
      </c>
      <c r="AZ24" s="222">
        <f>'施設資源化量内訳'!J24</f>
        <v>0</v>
      </c>
      <c r="BA24" s="222">
        <f>'施設資源化量内訳'!K24</f>
        <v>0</v>
      </c>
      <c r="BB24" s="222">
        <f>'施設資源化量内訳'!L24</f>
        <v>47</v>
      </c>
      <c r="BC24" s="222">
        <f>'施設資源化量内訳'!M24</f>
        <v>0</v>
      </c>
      <c r="BD24" s="222">
        <f>'施設資源化量内訳'!N24</f>
        <v>0</v>
      </c>
      <c r="BE24" s="222">
        <f>'施設資源化量内訳'!O24</f>
        <v>0</v>
      </c>
      <c r="BF24" s="222">
        <f>'施設資源化量内訳'!P24</f>
        <v>0</v>
      </c>
      <c r="BG24" s="222">
        <f>'施設資源化量内訳'!Q24</f>
        <v>0</v>
      </c>
      <c r="BH24" s="222">
        <f>'施設資源化量内訳'!R24</f>
        <v>0</v>
      </c>
      <c r="BI24" s="222">
        <f>'施設資源化量内訳'!S24</f>
        <v>0</v>
      </c>
      <c r="BJ24" s="222">
        <f>'施設資源化量内訳'!T24</f>
        <v>0</v>
      </c>
      <c r="BK24" s="222">
        <f>'施設資源化量内訳'!U24</f>
        <v>0</v>
      </c>
      <c r="BL24" s="222">
        <f>'施設資源化量内訳'!V24</f>
        <v>0</v>
      </c>
      <c r="BM24" s="222">
        <f>'施設資源化量内訳'!W24</f>
        <v>0</v>
      </c>
      <c r="BN24" s="222">
        <f>'施設資源化量内訳'!X24</f>
        <v>0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 t="s">
        <v>3</v>
      </c>
      <c r="CA24" s="222" t="s">
        <v>3</v>
      </c>
      <c r="CB24" s="222" t="s">
        <v>3</v>
      </c>
      <c r="CC24" s="222" t="s">
        <v>3</v>
      </c>
      <c r="CD24" s="222" t="s">
        <v>3</v>
      </c>
      <c r="CE24" s="222" t="s">
        <v>3</v>
      </c>
      <c r="CF24" s="222" t="s">
        <v>3</v>
      </c>
      <c r="CG24" s="222" t="s">
        <v>3</v>
      </c>
      <c r="CH24" s="222">
        <v>0</v>
      </c>
      <c r="CI24" s="222">
        <v>0</v>
      </c>
      <c r="CJ24" s="204" t="s">
        <v>294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71" width="10.59765625" style="223" customWidth="1"/>
    <col min="172" max="16384" width="9" style="180" customWidth="1"/>
  </cols>
  <sheetData>
    <row r="1" spans="1:171" ht="17.25">
      <c r="A1" s="287" t="s">
        <v>295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213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213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213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213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</row>
    <row r="2" spans="1:171" s="197" customFormat="1" ht="25.5" customHeight="1">
      <c r="A2" s="322" t="s">
        <v>9</v>
      </c>
      <c r="B2" s="322" t="s">
        <v>92</v>
      </c>
      <c r="C2" s="325" t="s">
        <v>93</v>
      </c>
      <c r="D2" s="271" t="s">
        <v>249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6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6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6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6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7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8"/>
    </row>
    <row r="3" spans="1:171" s="197" customFormat="1" ht="25.5" customHeight="1">
      <c r="A3" s="323"/>
      <c r="B3" s="323"/>
      <c r="C3" s="326"/>
      <c r="D3" s="363" t="s">
        <v>252</v>
      </c>
      <c r="E3" s="361" t="s">
        <v>253</v>
      </c>
      <c r="F3" s="361" t="s">
        <v>254</v>
      </c>
      <c r="G3" s="361" t="s">
        <v>255</v>
      </c>
      <c r="H3" s="361" t="s">
        <v>296</v>
      </c>
      <c r="I3" s="361" t="s">
        <v>297</v>
      </c>
      <c r="J3" s="359" t="s">
        <v>298</v>
      </c>
      <c r="K3" s="361" t="s">
        <v>299</v>
      </c>
      <c r="L3" s="359" t="s">
        <v>300</v>
      </c>
      <c r="M3" s="359" t="s">
        <v>301</v>
      </c>
      <c r="N3" s="361" t="s">
        <v>302</v>
      </c>
      <c r="O3" s="361" t="s">
        <v>303</v>
      </c>
      <c r="P3" s="361" t="s">
        <v>304</v>
      </c>
      <c r="Q3" s="361" t="s">
        <v>305</v>
      </c>
      <c r="R3" s="331" t="s">
        <v>306</v>
      </c>
      <c r="S3" s="329" t="s">
        <v>307</v>
      </c>
      <c r="T3" s="361" t="s">
        <v>268</v>
      </c>
      <c r="U3" s="359" t="s">
        <v>269</v>
      </c>
      <c r="V3" s="359" t="s">
        <v>270</v>
      </c>
      <c r="W3" s="359" t="s">
        <v>271</v>
      </c>
      <c r="X3" s="359" t="s">
        <v>171</v>
      </c>
      <c r="Y3" s="279" t="s">
        <v>308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  <c r="AR3" s="281"/>
      <c r="AS3" s="282"/>
      <c r="AT3" s="279" t="s">
        <v>309</v>
      </c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1"/>
      <c r="BM3" s="281"/>
      <c r="BN3" s="282"/>
      <c r="BO3" s="279" t="s">
        <v>310</v>
      </c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1"/>
      <c r="CI3" s="282"/>
      <c r="CJ3" s="279" t="s">
        <v>311</v>
      </c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1"/>
      <c r="DC3" s="281"/>
      <c r="DD3" s="282"/>
      <c r="DE3" s="279" t="s">
        <v>312</v>
      </c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1"/>
      <c r="DX3" s="281"/>
      <c r="DY3" s="282"/>
      <c r="DZ3" s="279" t="s">
        <v>313</v>
      </c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1"/>
      <c r="ES3" s="281"/>
      <c r="ET3" s="282"/>
      <c r="EU3" s="279" t="s">
        <v>314</v>
      </c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1"/>
      <c r="FN3" s="281"/>
      <c r="FO3" s="282"/>
    </row>
    <row r="4" spans="1:171" s="197" customFormat="1" ht="25.5" customHeight="1">
      <c r="A4" s="323"/>
      <c r="B4" s="323"/>
      <c r="C4" s="32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39"/>
      <c r="S4" s="339"/>
      <c r="T4" s="360"/>
      <c r="U4" s="362"/>
      <c r="V4" s="362"/>
      <c r="W4" s="362"/>
      <c r="X4" s="362"/>
      <c r="Y4" s="363" t="s">
        <v>28</v>
      </c>
      <c r="Z4" s="361" t="s">
        <v>272</v>
      </c>
      <c r="AA4" s="361" t="s">
        <v>273</v>
      </c>
      <c r="AB4" s="361" t="s">
        <v>274</v>
      </c>
      <c r="AC4" s="361" t="s">
        <v>256</v>
      </c>
      <c r="AD4" s="361" t="s">
        <v>257</v>
      </c>
      <c r="AE4" s="359" t="s">
        <v>258</v>
      </c>
      <c r="AF4" s="361" t="s">
        <v>259</v>
      </c>
      <c r="AG4" s="359" t="s">
        <v>315</v>
      </c>
      <c r="AH4" s="361" t="s">
        <v>261</v>
      </c>
      <c r="AI4" s="361" t="s">
        <v>262</v>
      </c>
      <c r="AJ4" s="361" t="s">
        <v>263</v>
      </c>
      <c r="AK4" s="361" t="s">
        <v>264</v>
      </c>
      <c r="AL4" s="361" t="s">
        <v>265</v>
      </c>
      <c r="AM4" s="359" t="s">
        <v>266</v>
      </c>
      <c r="AN4" s="361" t="s">
        <v>307</v>
      </c>
      <c r="AO4" s="361" t="s">
        <v>268</v>
      </c>
      <c r="AP4" s="359" t="s">
        <v>269</v>
      </c>
      <c r="AQ4" s="359" t="s">
        <v>270</v>
      </c>
      <c r="AR4" s="359" t="s">
        <v>271</v>
      </c>
      <c r="AS4" s="359" t="s">
        <v>171</v>
      </c>
      <c r="AT4" s="363" t="s">
        <v>28</v>
      </c>
      <c r="AU4" s="361" t="s">
        <v>272</v>
      </c>
      <c r="AV4" s="361" t="s">
        <v>273</v>
      </c>
      <c r="AW4" s="361" t="s">
        <v>274</v>
      </c>
      <c r="AX4" s="361" t="s">
        <v>256</v>
      </c>
      <c r="AY4" s="361" t="s">
        <v>257</v>
      </c>
      <c r="AZ4" s="359" t="s">
        <v>258</v>
      </c>
      <c r="BA4" s="361" t="s">
        <v>259</v>
      </c>
      <c r="BB4" s="359" t="s">
        <v>315</v>
      </c>
      <c r="BC4" s="361" t="s">
        <v>261</v>
      </c>
      <c r="BD4" s="361" t="s">
        <v>262</v>
      </c>
      <c r="BE4" s="361" t="s">
        <v>263</v>
      </c>
      <c r="BF4" s="361" t="s">
        <v>264</v>
      </c>
      <c r="BG4" s="361" t="s">
        <v>265</v>
      </c>
      <c r="BH4" s="359" t="s">
        <v>266</v>
      </c>
      <c r="BI4" s="361" t="s">
        <v>307</v>
      </c>
      <c r="BJ4" s="361" t="s">
        <v>268</v>
      </c>
      <c r="BK4" s="359" t="s">
        <v>269</v>
      </c>
      <c r="BL4" s="359" t="s">
        <v>270</v>
      </c>
      <c r="BM4" s="359" t="s">
        <v>271</v>
      </c>
      <c r="BN4" s="359" t="s">
        <v>171</v>
      </c>
      <c r="BO4" s="363" t="s">
        <v>28</v>
      </c>
      <c r="BP4" s="361" t="s">
        <v>272</v>
      </c>
      <c r="BQ4" s="361" t="s">
        <v>273</v>
      </c>
      <c r="BR4" s="361" t="s">
        <v>274</v>
      </c>
      <c r="BS4" s="361" t="s">
        <v>256</v>
      </c>
      <c r="BT4" s="361" t="s">
        <v>257</v>
      </c>
      <c r="BU4" s="359" t="s">
        <v>258</v>
      </c>
      <c r="BV4" s="361" t="s">
        <v>259</v>
      </c>
      <c r="BW4" s="359" t="s">
        <v>315</v>
      </c>
      <c r="BX4" s="361" t="s">
        <v>261</v>
      </c>
      <c r="BY4" s="361" t="s">
        <v>262</v>
      </c>
      <c r="BZ4" s="361" t="s">
        <v>263</v>
      </c>
      <c r="CA4" s="361" t="s">
        <v>264</v>
      </c>
      <c r="CB4" s="361" t="s">
        <v>265</v>
      </c>
      <c r="CC4" s="359" t="s">
        <v>266</v>
      </c>
      <c r="CD4" s="361" t="s">
        <v>307</v>
      </c>
      <c r="CE4" s="361" t="s">
        <v>268</v>
      </c>
      <c r="CF4" s="359" t="s">
        <v>269</v>
      </c>
      <c r="CG4" s="359" t="s">
        <v>270</v>
      </c>
      <c r="CH4" s="359" t="s">
        <v>271</v>
      </c>
      <c r="CI4" s="359" t="s">
        <v>171</v>
      </c>
      <c r="CJ4" s="363" t="s">
        <v>28</v>
      </c>
      <c r="CK4" s="361" t="s">
        <v>272</v>
      </c>
      <c r="CL4" s="361" t="s">
        <v>273</v>
      </c>
      <c r="CM4" s="361" t="s">
        <v>274</v>
      </c>
      <c r="CN4" s="361" t="s">
        <v>256</v>
      </c>
      <c r="CO4" s="361" t="s">
        <v>257</v>
      </c>
      <c r="CP4" s="359" t="s">
        <v>258</v>
      </c>
      <c r="CQ4" s="361" t="s">
        <v>259</v>
      </c>
      <c r="CR4" s="359" t="s">
        <v>315</v>
      </c>
      <c r="CS4" s="361" t="s">
        <v>261</v>
      </c>
      <c r="CT4" s="361" t="s">
        <v>262</v>
      </c>
      <c r="CU4" s="361" t="s">
        <v>263</v>
      </c>
      <c r="CV4" s="361" t="s">
        <v>264</v>
      </c>
      <c r="CW4" s="361" t="s">
        <v>265</v>
      </c>
      <c r="CX4" s="359" t="s">
        <v>266</v>
      </c>
      <c r="CY4" s="361" t="s">
        <v>307</v>
      </c>
      <c r="CZ4" s="361" t="s">
        <v>268</v>
      </c>
      <c r="DA4" s="359" t="s">
        <v>269</v>
      </c>
      <c r="DB4" s="359" t="s">
        <v>270</v>
      </c>
      <c r="DC4" s="359" t="s">
        <v>271</v>
      </c>
      <c r="DD4" s="359" t="s">
        <v>171</v>
      </c>
      <c r="DE4" s="363" t="s">
        <v>28</v>
      </c>
      <c r="DF4" s="361" t="s">
        <v>272</v>
      </c>
      <c r="DG4" s="361" t="s">
        <v>273</v>
      </c>
      <c r="DH4" s="361" t="s">
        <v>274</v>
      </c>
      <c r="DI4" s="361" t="s">
        <v>256</v>
      </c>
      <c r="DJ4" s="361" t="s">
        <v>257</v>
      </c>
      <c r="DK4" s="359" t="s">
        <v>258</v>
      </c>
      <c r="DL4" s="361" t="s">
        <v>259</v>
      </c>
      <c r="DM4" s="359" t="s">
        <v>315</v>
      </c>
      <c r="DN4" s="361" t="s">
        <v>261</v>
      </c>
      <c r="DO4" s="361" t="s">
        <v>262</v>
      </c>
      <c r="DP4" s="361" t="s">
        <v>263</v>
      </c>
      <c r="DQ4" s="361" t="s">
        <v>264</v>
      </c>
      <c r="DR4" s="361" t="s">
        <v>265</v>
      </c>
      <c r="DS4" s="359" t="s">
        <v>266</v>
      </c>
      <c r="DT4" s="361" t="s">
        <v>307</v>
      </c>
      <c r="DU4" s="361" t="s">
        <v>268</v>
      </c>
      <c r="DV4" s="359" t="s">
        <v>269</v>
      </c>
      <c r="DW4" s="359" t="s">
        <v>270</v>
      </c>
      <c r="DX4" s="359" t="s">
        <v>271</v>
      </c>
      <c r="DY4" s="359" t="s">
        <v>171</v>
      </c>
      <c r="DZ4" s="363" t="s">
        <v>28</v>
      </c>
      <c r="EA4" s="361" t="s">
        <v>272</v>
      </c>
      <c r="EB4" s="361" t="s">
        <v>273</v>
      </c>
      <c r="EC4" s="361" t="s">
        <v>274</v>
      </c>
      <c r="ED4" s="361" t="s">
        <v>256</v>
      </c>
      <c r="EE4" s="361" t="s">
        <v>257</v>
      </c>
      <c r="EF4" s="359" t="s">
        <v>258</v>
      </c>
      <c r="EG4" s="361" t="s">
        <v>259</v>
      </c>
      <c r="EH4" s="359" t="s">
        <v>315</v>
      </c>
      <c r="EI4" s="361" t="s">
        <v>261</v>
      </c>
      <c r="EJ4" s="361" t="s">
        <v>262</v>
      </c>
      <c r="EK4" s="361" t="s">
        <v>263</v>
      </c>
      <c r="EL4" s="361" t="s">
        <v>264</v>
      </c>
      <c r="EM4" s="361" t="s">
        <v>265</v>
      </c>
      <c r="EN4" s="359" t="s">
        <v>266</v>
      </c>
      <c r="EO4" s="361" t="s">
        <v>307</v>
      </c>
      <c r="EP4" s="361" t="s">
        <v>268</v>
      </c>
      <c r="EQ4" s="359" t="s">
        <v>269</v>
      </c>
      <c r="ER4" s="359" t="s">
        <v>270</v>
      </c>
      <c r="ES4" s="359" t="s">
        <v>271</v>
      </c>
      <c r="ET4" s="359" t="s">
        <v>171</v>
      </c>
      <c r="EU4" s="363" t="s">
        <v>28</v>
      </c>
      <c r="EV4" s="361" t="s">
        <v>272</v>
      </c>
      <c r="EW4" s="361" t="s">
        <v>273</v>
      </c>
      <c r="EX4" s="361" t="s">
        <v>274</v>
      </c>
      <c r="EY4" s="361" t="s">
        <v>256</v>
      </c>
      <c r="EZ4" s="361" t="s">
        <v>257</v>
      </c>
      <c r="FA4" s="359" t="s">
        <v>258</v>
      </c>
      <c r="FB4" s="361" t="s">
        <v>259</v>
      </c>
      <c r="FC4" s="359" t="s">
        <v>315</v>
      </c>
      <c r="FD4" s="361" t="s">
        <v>261</v>
      </c>
      <c r="FE4" s="361" t="s">
        <v>262</v>
      </c>
      <c r="FF4" s="361" t="s">
        <v>263</v>
      </c>
      <c r="FG4" s="361" t="s">
        <v>264</v>
      </c>
      <c r="FH4" s="361" t="s">
        <v>265</v>
      </c>
      <c r="FI4" s="359" t="s">
        <v>266</v>
      </c>
      <c r="FJ4" s="361" t="s">
        <v>307</v>
      </c>
      <c r="FK4" s="361" t="s">
        <v>268</v>
      </c>
      <c r="FL4" s="359" t="s">
        <v>269</v>
      </c>
      <c r="FM4" s="359" t="s">
        <v>270</v>
      </c>
      <c r="FN4" s="359" t="s">
        <v>271</v>
      </c>
      <c r="FO4" s="359" t="s">
        <v>171</v>
      </c>
    </row>
    <row r="5" spans="1:171" s="197" customFormat="1" ht="25.5" customHeight="1">
      <c r="A5" s="323"/>
      <c r="B5" s="323"/>
      <c r="C5" s="32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39"/>
      <c r="S5" s="339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98" customFormat="1" ht="13.5">
      <c r="A6" s="324"/>
      <c r="B6" s="324"/>
      <c r="C6" s="326"/>
      <c r="D6" s="283" t="s">
        <v>49</v>
      </c>
      <c r="E6" s="273" t="s">
        <v>49</v>
      </c>
      <c r="F6" s="273" t="s">
        <v>49</v>
      </c>
      <c r="G6" s="273" t="s">
        <v>49</v>
      </c>
      <c r="H6" s="273" t="s">
        <v>49</v>
      </c>
      <c r="I6" s="273" t="s">
        <v>49</v>
      </c>
      <c r="J6" s="273" t="s">
        <v>49</v>
      </c>
      <c r="K6" s="273" t="s">
        <v>49</v>
      </c>
      <c r="L6" s="273"/>
      <c r="M6" s="273" t="s">
        <v>49</v>
      </c>
      <c r="N6" s="273" t="s">
        <v>49</v>
      </c>
      <c r="O6" s="273" t="s">
        <v>49</v>
      </c>
      <c r="P6" s="273" t="s">
        <v>49</v>
      </c>
      <c r="Q6" s="273" t="s">
        <v>49</v>
      </c>
      <c r="R6" s="273" t="s">
        <v>49</v>
      </c>
      <c r="S6" s="273" t="s">
        <v>49</v>
      </c>
      <c r="T6" s="273" t="s">
        <v>49</v>
      </c>
      <c r="U6" s="274" t="s">
        <v>121</v>
      </c>
      <c r="V6" s="273" t="s">
        <v>49</v>
      </c>
      <c r="W6" s="273" t="s">
        <v>49</v>
      </c>
      <c r="X6" s="273" t="s">
        <v>49</v>
      </c>
      <c r="Y6" s="273" t="s">
        <v>49</v>
      </c>
      <c r="Z6" s="273" t="s">
        <v>49</v>
      </c>
      <c r="AA6" s="273" t="s">
        <v>49</v>
      </c>
      <c r="AB6" s="273" t="s">
        <v>49</v>
      </c>
      <c r="AC6" s="273" t="s">
        <v>49</v>
      </c>
      <c r="AD6" s="273" t="s">
        <v>49</v>
      </c>
      <c r="AE6" s="273" t="s">
        <v>49</v>
      </c>
      <c r="AF6" s="273" t="s">
        <v>49</v>
      </c>
      <c r="AG6" s="273" t="s">
        <v>49</v>
      </c>
      <c r="AH6" s="273" t="s">
        <v>49</v>
      </c>
      <c r="AI6" s="273" t="s">
        <v>49</v>
      </c>
      <c r="AJ6" s="273" t="s">
        <v>49</v>
      </c>
      <c r="AK6" s="273" t="s">
        <v>49</v>
      </c>
      <c r="AL6" s="273" t="s">
        <v>49</v>
      </c>
      <c r="AM6" s="273" t="s">
        <v>49</v>
      </c>
      <c r="AN6" s="273" t="s">
        <v>49</v>
      </c>
      <c r="AO6" s="273" t="s">
        <v>49</v>
      </c>
      <c r="AP6" s="274" t="s">
        <v>121</v>
      </c>
      <c r="AQ6" s="273" t="s">
        <v>49</v>
      </c>
      <c r="AR6" s="273" t="s">
        <v>49</v>
      </c>
      <c r="AS6" s="273" t="s">
        <v>49</v>
      </c>
      <c r="AT6" s="273" t="s">
        <v>49</v>
      </c>
      <c r="AU6" s="273" t="s">
        <v>49</v>
      </c>
      <c r="AV6" s="273" t="s">
        <v>49</v>
      </c>
      <c r="AW6" s="273" t="s">
        <v>49</v>
      </c>
      <c r="AX6" s="273" t="s">
        <v>49</v>
      </c>
      <c r="AY6" s="273" t="s">
        <v>49</v>
      </c>
      <c r="AZ6" s="273" t="s">
        <v>49</v>
      </c>
      <c r="BA6" s="273" t="s">
        <v>49</v>
      </c>
      <c r="BB6" s="273" t="s">
        <v>49</v>
      </c>
      <c r="BC6" s="273" t="s">
        <v>49</v>
      </c>
      <c r="BD6" s="273" t="s">
        <v>49</v>
      </c>
      <c r="BE6" s="273" t="s">
        <v>49</v>
      </c>
      <c r="BF6" s="273" t="s">
        <v>49</v>
      </c>
      <c r="BG6" s="273" t="s">
        <v>49</v>
      </c>
      <c r="BH6" s="273" t="s">
        <v>49</v>
      </c>
      <c r="BI6" s="273" t="s">
        <v>49</v>
      </c>
      <c r="BJ6" s="273" t="s">
        <v>49</v>
      </c>
      <c r="BK6" s="274" t="s">
        <v>121</v>
      </c>
      <c r="BL6" s="273" t="s">
        <v>49</v>
      </c>
      <c r="BM6" s="273" t="s">
        <v>49</v>
      </c>
      <c r="BN6" s="273" t="s">
        <v>49</v>
      </c>
      <c r="BO6" s="273" t="s">
        <v>49</v>
      </c>
      <c r="BP6" s="273" t="s">
        <v>49</v>
      </c>
      <c r="BQ6" s="273" t="s">
        <v>49</v>
      </c>
      <c r="BR6" s="273" t="s">
        <v>49</v>
      </c>
      <c r="BS6" s="273" t="s">
        <v>49</v>
      </c>
      <c r="BT6" s="273" t="s">
        <v>49</v>
      </c>
      <c r="BU6" s="273" t="s">
        <v>49</v>
      </c>
      <c r="BV6" s="273" t="s">
        <v>49</v>
      </c>
      <c r="BW6" s="273" t="s">
        <v>49</v>
      </c>
      <c r="BX6" s="273" t="s">
        <v>49</v>
      </c>
      <c r="BY6" s="273" t="s">
        <v>49</v>
      </c>
      <c r="BZ6" s="273" t="s">
        <v>49</v>
      </c>
      <c r="CA6" s="273" t="s">
        <v>49</v>
      </c>
      <c r="CB6" s="273" t="s">
        <v>49</v>
      </c>
      <c r="CC6" s="273" t="s">
        <v>49</v>
      </c>
      <c r="CD6" s="273" t="s">
        <v>49</v>
      </c>
      <c r="CE6" s="273" t="s">
        <v>49</v>
      </c>
      <c r="CF6" s="274" t="s">
        <v>121</v>
      </c>
      <c r="CG6" s="273" t="s">
        <v>49</v>
      </c>
      <c r="CH6" s="273" t="s">
        <v>49</v>
      </c>
      <c r="CI6" s="273" t="s">
        <v>49</v>
      </c>
      <c r="CJ6" s="273" t="s">
        <v>49</v>
      </c>
      <c r="CK6" s="273" t="s">
        <v>49</v>
      </c>
      <c r="CL6" s="273" t="s">
        <v>49</v>
      </c>
      <c r="CM6" s="273" t="s">
        <v>49</v>
      </c>
      <c r="CN6" s="273" t="s">
        <v>49</v>
      </c>
      <c r="CO6" s="273" t="s">
        <v>49</v>
      </c>
      <c r="CP6" s="273" t="s">
        <v>49</v>
      </c>
      <c r="CQ6" s="273" t="s">
        <v>49</v>
      </c>
      <c r="CR6" s="273" t="s">
        <v>49</v>
      </c>
      <c r="CS6" s="273" t="s">
        <v>49</v>
      </c>
      <c r="CT6" s="273" t="s">
        <v>49</v>
      </c>
      <c r="CU6" s="273" t="s">
        <v>49</v>
      </c>
      <c r="CV6" s="273" t="s">
        <v>49</v>
      </c>
      <c r="CW6" s="273" t="s">
        <v>49</v>
      </c>
      <c r="CX6" s="273" t="s">
        <v>49</v>
      </c>
      <c r="CY6" s="273" t="s">
        <v>49</v>
      </c>
      <c r="CZ6" s="273" t="s">
        <v>49</v>
      </c>
      <c r="DA6" s="274" t="s">
        <v>121</v>
      </c>
      <c r="DB6" s="273" t="s">
        <v>49</v>
      </c>
      <c r="DC6" s="273" t="s">
        <v>49</v>
      </c>
      <c r="DD6" s="273" t="s">
        <v>49</v>
      </c>
      <c r="DE6" s="273" t="s">
        <v>49</v>
      </c>
      <c r="DF6" s="273" t="s">
        <v>49</v>
      </c>
      <c r="DG6" s="273" t="s">
        <v>49</v>
      </c>
      <c r="DH6" s="273" t="s">
        <v>49</v>
      </c>
      <c r="DI6" s="273" t="s">
        <v>49</v>
      </c>
      <c r="DJ6" s="273" t="s">
        <v>49</v>
      </c>
      <c r="DK6" s="273" t="s">
        <v>49</v>
      </c>
      <c r="DL6" s="273" t="s">
        <v>49</v>
      </c>
      <c r="DM6" s="273" t="s">
        <v>49</v>
      </c>
      <c r="DN6" s="273" t="s">
        <v>49</v>
      </c>
      <c r="DO6" s="273" t="s">
        <v>49</v>
      </c>
      <c r="DP6" s="273" t="s">
        <v>49</v>
      </c>
      <c r="DQ6" s="273" t="s">
        <v>49</v>
      </c>
      <c r="DR6" s="273" t="s">
        <v>49</v>
      </c>
      <c r="DS6" s="273" t="s">
        <v>49</v>
      </c>
      <c r="DT6" s="273" t="s">
        <v>49</v>
      </c>
      <c r="DU6" s="273" t="s">
        <v>49</v>
      </c>
      <c r="DV6" s="274" t="s">
        <v>121</v>
      </c>
      <c r="DW6" s="273" t="s">
        <v>49</v>
      </c>
      <c r="DX6" s="273" t="s">
        <v>49</v>
      </c>
      <c r="DY6" s="273" t="s">
        <v>49</v>
      </c>
      <c r="DZ6" s="273" t="s">
        <v>49</v>
      </c>
      <c r="EA6" s="273" t="s">
        <v>49</v>
      </c>
      <c r="EB6" s="273" t="s">
        <v>49</v>
      </c>
      <c r="EC6" s="273" t="s">
        <v>49</v>
      </c>
      <c r="ED6" s="273" t="s">
        <v>49</v>
      </c>
      <c r="EE6" s="273" t="s">
        <v>49</v>
      </c>
      <c r="EF6" s="273" t="s">
        <v>49</v>
      </c>
      <c r="EG6" s="273" t="s">
        <v>49</v>
      </c>
      <c r="EH6" s="273" t="s">
        <v>49</v>
      </c>
      <c r="EI6" s="273" t="s">
        <v>49</v>
      </c>
      <c r="EJ6" s="273" t="s">
        <v>49</v>
      </c>
      <c r="EK6" s="273" t="s">
        <v>49</v>
      </c>
      <c r="EL6" s="273" t="s">
        <v>49</v>
      </c>
      <c r="EM6" s="273" t="s">
        <v>49</v>
      </c>
      <c r="EN6" s="273" t="s">
        <v>49</v>
      </c>
      <c r="EO6" s="273" t="s">
        <v>49</v>
      </c>
      <c r="EP6" s="273" t="s">
        <v>49</v>
      </c>
      <c r="EQ6" s="274" t="s">
        <v>121</v>
      </c>
      <c r="ER6" s="273" t="s">
        <v>49</v>
      </c>
      <c r="ES6" s="273" t="s">
        <v>49</v>
      </c>
      <c r="ET6" s="273" t="s">
        <v>49</v>
      </c>
      <c r="EU6" s="273" t="s">
        <v>49</v>
      </c>
      <c r="EV6" s="273" t="s">
        <v>49</v>
      </c>
      <c r="EW6" s="273" t="s">
        <v>49</v>
      </c>
      <c r="EX6" s="273" t="s">
        <v>49</v>
      </c>
      <c r="EY6" s="273" t="s">
        <v>49</v>
      </c>
      <c r="EZ6" s="273" t="s">
        <v>49</v>
      </c>
      <c r="FA6" s="273" t="s">
        <v>49</v>
      </c>
      <c r="FB6" s="273" t="s">
        <v>49</v>
      </c>
      <c r="FC6" s="273" t="s">
        <v>49</v>
      </c>
      <c r="FD6" s="273" t="s">
        <v>49</v>
      </c>
      <c r="FE6" s="273" t="s">
        <v>49</v>
      </c>
      <c r="FF6" s="273" t="s">
        <v>49</v>
      </c>
      <c r="FG6" s="273" t="s">
        <v>49</v>
      </c>
      <c r="FH6" s="273" t="s">
        <v>49</v>
      </c>
      <c r="FI6" s="273" t="s">
        <v>49</v>
      </c>
      <c r="FJ6" s="273" t="s">
        <v>49</v>
      </c>
      <c r="FK6" s="273" t="s">
        <v>49</v>
      </c>
      <c r="FL6" s="274" t="s">
        <v>121</v>
      </c>
      <c r="FM6" s="273" t="s">
        <v>49</v>
      </c>
      <c r="FN6" s="273" t="s">
        <v>49</v>
      </c>
      <c r="FO6" s="273" t="s">
        <v>49</v>
      </c>
    </row>
    <row r="7" spans="1:171" s="199" customFormat="1" ht="12" customHeight="1">
      <c r="A7" s="185" t="s">
        <v>52</v>
      </c>
      <c r="B7" s="200" t="s">
        <v>53</v>
      </c>
      <c r="C7" s="186" t="s">
        <v>28</v>
      </c>
      <c r="D7" s="219">
        <f>SUM(D8:D24)</f>
        <v>45412</v>
      </c>
      <c r="E7" s="219">
        <f>SUM(E8:E24)</f>
        <v>17198</v>
      </c>
      <c r="F7" s="219">
        <f>SUM(F8:F24)</f>
        <v>21</v>
      </c>
      <c r="G7" s="219">
        <f>SUM(G8:G24)</f>
        <v>285</v>
      </c>
      <c r="H7" s="219">
        <f>SUM(H8:H24)</f>
        <v>4621</v>
      </c>
      <c r="I7" s="219">
        <f>SUM(I8:I24)</f>
        <v>4077</v>
      </c>
      <c r="J7" s="219">
        <f>SUM(J8:J24)</f>
        <v>1584</v>
      </c>
      <c r="K7" s="219">
        <f>SUM(K8:K24)</f>
        <v>6</v>
      </c>
      <c r="L7" s="219">
        <f>SUM(L8:L24)</f>
        <v>5574</v>
      </c>
      <c r="M7" s="219">
        <f>SUM(M8:M24)</f>
        <v>0</v>
      </c>
      <c r="N7" s="219">
        <f>SUM(N8:N24)</f>
        <v>1467</v>
      </c>
      <c r="O7" s="219">
        <f>SUM(O8:O24)</f>
        <v>0</v>
      </c>
      <c r="P7" s="219">
        <f>SUM(P8:P24)</f>
        <v>0</v>
      </c>
      <c r="Q7" s="219">
        <f>SUM(Q8:Q24)</f>
        <v>4718</v>
      </c>
      <c r="R7" s="219">
        <f>SUM(R8:R24)</f>
        <v>1843</v>
      </c>
      <c r="S7" s="219">
        <f>SUM(S8:S24)</f>
        <v>0</v>
      </c>
      <c r="T7" s="219">
        <f>SUM(T8:T24)</f>
        <v>0</v>
      </c>
      <c r="U7" s="219">
        <f>SUM(U8:U24)</f>
        <v>0</v>
      </c>
      <c r="V7" s="219">
        <f>SUM(V8:V24)</f>
        <v>3009</v>
      </c>
      <c r="W7" s="219">
        <f>SUM(W8:W24)</f>
        <v>11</v>
      </c>
      <c r="X7" s="219">
        <f>SUM(X8:X24)</f>
        <v>998</v>
      </c>
      <c r="Y7" s="219">
        <f>SUM(Y8:Y24)</f>
        <v>8694</v>
      </c>
      <c r="Z7" s="219">
        <f>SUM(Z8:Z24)</f>
        <v>0</v>
      </c>
      <c r="AA7" s="219">
        <f>SUM(AA8:AA24)</f>
        <v>0</v>
      </c>
      <c r="AB7" s="219">
        <f>SUM(AB8:AB24)</f>
        <v>0</v>
      </c>
      <c r="AC7" s="219">
        <f>SUM(AC8:AC24)</f>
        <v>317</v>
      </c>
      <c r="AD7" s="219">
        <f>SUM(AD8:AD24)</f>
        <v>0</v>
      </c>
      <c r="AE7" s="219">
        <f>SUM(AE8:AE24)</f>
        <v>0</v>
      </c>
      <c r="AF7" s="219">
        <f>SUM(AF8:AF24)</f>
        <v>0</v>
      </c>
      <c r="AG7" s="219">
        <f>SUM(AG8:AG24)</f>
        <v>0</v>
      </c>
      <c r="AH7" s="219">
        <f>SUM(AH8:AH24)</f>
        <v>0</v>
      </c>
      <c r="AI7" s="219">
        <f>SUM(AI8:AI24)</f>
        <v>0</v>
      </c>
      <c r="AJ7" s="219">
        <f>SUM(AJ8:AJ24)</f>
        <v>0</v>
      </c>
      <c r="AK7" s="219">
        <f>SUM(AK8:AK24)</f>
        <v>0</v>
      </c>
      <c r="AL7" s="219">
        <f>SUM(AL8:AL24)</f>
        <v>4718</v>
      </c>
      <c r="AM7" s="219">
        <f>SUM(AM8:AM24)</f>
        <v>0</v>
      </c>
      <c r="AN7" s="219">
        <f>SUM(AN8:AN24)</f>
        <v>0</v>
      </c>
      <c r="AO7" s="219">
        <f>SUM(AO8:AO24)</f>
        <v>0</v>
      </c>
      <c r="AP7" s="219">
        <f>SUM(AP8:AP24)</f>
        <v>0</v>
      </c>
      <c r="AQ7" s="219">
        <f>SUM(AQ8:AQ24)</f>
        <v>3009</v>
      </c>
      <c r="AR7" s="219">
        <f>SUM(AR8:AR24)</f>
        <v>0</v>
      </c>
      <c r="AS7" s="219">
        <f>SUM(AS8:AS24)</f>
        <v>650</v>
      </c>
      <c r="AT7" s="219">
        <f>SUM(AT8:AT24)</f>
        <v>1767</v>
      </c>
      <c r="AU7" s="219">
        <f>SUM(AU8:AU24)</f>
        <v>0</v>
      </c>
      <c r="AV7" s="219">
        <f>SUM(AV8:AV24)</f>
        <v>0</v>
      </c>
      <c r="AW7" s="219">
        <f>SUM(AW8:AW24)</f>
        <v>0</v>
      </c>
      <c r="AX7" s="219">
        <f>SUM(AX8:AX24)</f>
        <v>1264</v>
      </c>
      <c r="AY7" s="219">
        <f>SUM(AY8:AY24)</f>
        <v>0</v>
      </c>
      <c r="AZ7" s="219">
        <f>SUM(AZ8:AZ24)</f>
        <v>0</v>
      </c>
      <c r="BA7" s="219">
        <f>SUM(BA8:BA24)</f>
        <v>0</v>
      </c>
      <c r="BB7" s="219">
        <f>SUM(BB8:BB24)</f>
        <v>376</v>
      </c>
      <c r="BC7" s="219">
        <f>SUM(BC8:BC24)</f>
        <v>0</v>
      </c>
      <c r="BD7" s="219">
        <f>SUM(BD8:BD24)</f>
        <v>0</v>
      </c>
      <c r="BE7" s="219">
        <f>SUM(BE8:BE24)</f>
        <v>0</v>
      </c>
      <c r="BF7" s="219">
        <f>SUM(BF8:BF24)</f>
        <v>0</v>
      </c>
      <c r="BG7" s="219">
        <f>SUM(BG8:BG24)</f>
        <v>0</v>
      </c>
      <c r="BH7" s="219">
        <f>SUM(BH8:BH24)</f>
        <v>0</v>
      </c>
      <c r="BI7" s="219">
        <f>SUM(BI8:BI24)</f>
        <v>0</v>
      </c>
      <c r="BJ7" s="219">
        <f>SUM(BJ8:BJ24)</f>
        <v>0</v>
      </c>
      <c r="BK7" s="219">
        <f>SUM(BK8:BK24)</f>
        <v>0</v>
      </c>
      <c r="BL7" s="219">
        <f>SUM(BL8:BL24)</f>
        <v>0</v>
      </c>
      <c r="BM7" s="219">
        <f>SUM(BM8:BM24)</f>
        <v>0</v>
      </c>
      <c r="BN7" s="219">
        <f>SUM(BN8:BN24)</f>
        <v>127</v>
      </c>
      <c r="BO7" s="219">
        <f>SUM(BO8:BO24)</f>
        <v>0</v>
      </c>
      <c r="BP7" s="219">
        <f>SUM(BP8:BP24)</f>
        <v>0</v>
      </c>
      <c r="BQ7" s="219">
        <f>SUM(BQ8:BQ24)</f>
        <v>0</v>
      </c>
      <c r="BR7" s="219">
        <f>SUM(BR8:BR24)</f>
        <v>0</v>
      </c>
      <c r="BS7" s="219">
        <f>SUM(BS8:BS24)</f>
        <v>0</v>
      </c>
      <c r="BT7" s="219">
        <f>SUM(BT8:BT24)</f>
        <v>0</v>
      </c>
      <c r="BU7" s="219">
        <f>SUM(BU8:BU24)</f>
        <v>0</v>
      </c>
      <c r="BV7" s="219">
        <f>SUM(BV8:BV24)</f>
        <v>0</v>
      </c>
      <c r="BW7" s="219">
        <f>SUM(BW8:BW24)</f>
        <v>0</v>
      </c>
      <c r="BX7" s="219">
        <f>SUM(BX8:BX24)</f>
        <v>0</v>
      </c>
      <c r="BY7" s="219">
        <f>SUM(BY8:BY24)</f>
        <v>0</v>
      </c>
      <c r="BZ7" s="219">
        <f>SUM(BZ8:BZ24)</f>
        <v>0</v>
      </c>
      <c r="CA7" s="219">
        <f>SUM(CA8:CA24)</f>
        <v>0</v>
      </c>
      <c r="CB7" s="219">
        <f>SUM(CB8:CB24)</f>
        <v>0</v>
      </c>
      <c r="CC7" s="219">
        <f>SUM(CC8:CC24)</f>
        <v>0</v>
      </c>
      <c r="CD7" s="219">
        <f>SUM(CD8:CD24)</f>
        <v>0</v>
      </c>
      <c r="CE7" s="219">
        <f>SUM(CE8:CE24)</f>
        <v>0</v>
      </c>
      <c r="CF7" s="219">
        <f>SUM(CF8:CF24)</f>
        <v>0</v>
      </c>
      <c r="CG7" s="219">
        <f>SUM(CG8:CG24)</f>
        <v>0</v>
      </c>
      <c r="CH7" s="219">
        <f>SUM(CH8:CH24)</f>
        <v>0</v>
      </c>
      <c r="CI7" s="219">
        <f>SUM(CI8:CI24)</f>
        <v>0</v>
      </c>
      <c r="CJ7" s="219">
        <f>SUM(CJ8:CJ24)</f>
        <v>0</v>
      </c>
      <c r="CK7" s="219">
        <f>SUM(CK8:CK24)</f>
        <v>0</v>
      </c>
      <c r="CL7" s="219">
        <f>SUM(CL8:CL24)</f>
        <v>0</v>
      </c>
      <c r="CM7" s="219">
        <f>SUM(CM8:CM24)</f>
        <v>0</v>
      </c>
      <c r="CN7" s="219">
        <f>SUM(CN8:CN24)</f>
        <v>0</v>
      </c>
      <c r="CO7" s="219">
        <f>SUM(CO8:CO24)</f>
        <v>0</v>
      </c>
      <c r="CP7" s="219">
        <f>SUM(CP8:CP24)</f>
        <v>0</v>
      </c>
      <c r="CQ7" s="219">
        <f>SUM(CQ8:CQ24)</f>
        <v>0</v>
      </c>
      <c r="CR7" s="219">
        <f>SUM(CR8:CR24)</f>
        <v>0</v>
      </c>
      <c r="CS7" s="219">
        <f>SUM(CS8:CS24)</f>
        <v>0</v>
      </c>
      <c r="CT7" s="219">
        <f>SUM(CT8:CT24)</f>
        <v>0</v>
      </c>
      <c r="CU7" s="219">
        <f>SUM(CU8:CU24)</f>
        <v>0</v>
      </c>
      <c r="CV7" s="219">
        <f>SUM(CV8:CV24)</f>
        <v>0</v>
      </c>
      <c r="CW7" s="219">
        <f>SUM(CW8:CW24)</f>
        <v>0</v>
      </c>
      <c r="CX7" s="219">
        <f>SUM(CX8:CX24)</f>
        <v>0</v>
      </c>
      <c r="CY7" s="219">
        <f>SUM(CY8:CY24)</f>
        <v>0</v>
      </c>
      <c r="CZ7" s="219">
        <f>SUM(CZ8:CZ24)</f>
        <v>0</v>
      </c>
      <c r="DA7" s="219">
        <f>SUM(DA8:DA24)</f>
        <v>0</v>
      </c>
      <c r="DB7" s="219">
        <f>SUM(DB8:DB24)</f>
        <v>0</v>
      </c>
      <c r="DC7" s="219">
        <f>SUM(DC8:DC24)</f>
        <v>0</v>
      </c>
      <c r="DD7" s="219">
        <f>SUM(DD8:DD24)</f>
        <v>0</v>
      </c>
      <c r="DE7" s="219">
        <f>SUM(DE8:DE24)</f>
        <v>0</v>
      </c>
      <c r="DF7" s="219">
        <f>SUM(DF8:DF24)</f>
        <v>0</v>
      </c>
      <c r="DG7" s="219">
        <f>SUM(DG8:DG24)</f>
        <v>0</v>
      </c>
      <c r="DH7" s="219">
        <f>SUM(DH8:DH24)</f>
        <v>0</v>
      </c>
      <c r="DI7" s="219">
        <f>SUM(DI8:DI24)</f>
        <v>0</v>
      </c>
      <c r="DJ7" s="219">
        <f>SUM(DJ8:DJ24)</f>
        <v>0</v>
      </c>
      <c r="DK7" s="219">
        <f>SUM(DK8:DK24)</f>
        <v>0</v>
      </c>
      <c r="DL7" s="219">
        <f>SUM(DL8:DL24)</f>
        <v>0</v>
      </c>
      <c r="DM7" s="219">
        <f>SUM(DM8:DM24)</f>
        <v>0</v>
      </c>
      <c r="DN7" s="219">
        <f>SUM(DN8:DN24)</f>
        <v>0</v>
      </c>
      <c r="DO7" s="219">
        <f>SUM(DO8:DO24)</f>
        <v>0</v>
      </c>
      <c r="DP7" s="219">
        <f>SUM(DP8:DP24)</f>
        <v>0</v>
      </c>
      <c r="DQ7" s="219">
        <f>SUM(DQ8:DQ24)</f>
        <v>0</v>
      </c>
      <c r="DR7" s="219">
        <f>SUM(DR8:DR24)</f>
        <v>0</v>
      </c>
      <c r="DS7" s="219">
        <f>SUM(DS8:DS24)</f>
        <v>0</v>
      </c>
      <c r="DT7" s="219">
        <f>SUM(DT8:DT24)</f>
        <v>0</v>
      </c>
      <c r="DU7" s="219">
        <f>SUM(DU8:DU24)</f>
        <v>0</v>
      </c>
      <c r="DV7" s="219">
        <f>SUM(DV8:DV24)</f>
        <v>0</v>
      </c>
      <c r="DW7" s="219">
        <f>SUM(DW8:DW24)</f>
        <v>0</v>
      </c>
      <c r="DX7" s="219">
        <f>SUM(DX8:DX24)</f>
        <v>0</v>
      </c>
      <c r="DY7" s="219">
        <f>SUM(DY8:DY24)</f>
        <v>0</v>
      </c>
      <c r="DZ7" s="219">
        <f>SUM(DZ8:DZ24)</f>
        <v>1848</v>
      </c>
      <c r="EA7" s="219">
        <f>SUM(EA8:EA24)</f>
        <v>0</v>
      </c>
      <c r="EB7" s="219">
        <f>SUM(EB8:EB24)</f>
        <v>0</v>
      </c>
      <c r="EC7" s="219">
        <f>SUM(EC8:EC24)</f>
        <v>0</v>
      </c>
      <c r="ED7" s="219">
        <f>SUM(ED8:ED24)</f>
        <v>0</v>
      </c>
      <c r="EE7" s="219">
        <f>SUM(EE8:EE24)</f>
        <v>0</v>
      </c>
      <c r="EF7" s="219">
        <f>SUM(EF8:EF24)</f>
        <v>0</v>
      </c>
      <c r="EG7" s="219">
        <f>SUM(EG8:EG24)</f>
        <v>0</v>
      </c>
      <c r="EH7" s="219">
        <f>SUM(EH8:EH24)</f>
        <v>0</v>
      </c>
      <c r="EI7" s="219">
        <f>SUM(EI8:EI24)</f>
        <v>0</v>
      </c>
      <c r="EJ7" s="219">
        <f>SUM(EJ8:EJ24)</f>
        <v>0</v>
      </c>
      <c r="EK7" s="219">
        <f>SUM(EK8:EK24)</f>
        <v>0</v>
      </c>
      <c r="EL7" s="219">
        <f>SUM(EL8:EL24)</f>
        <v>0</v>
      </c>
      <c r="EM7" s="219">
        <f>SUM(EM8:EM24)</f>
        <v>0</v>
      </c>
      <c r="EN7" s="219">
        <f>SUM(EN8:EN24)</f>
        <v>1843</v>
      </c>
      <c r="EO7" s="219">
        <f>SUM(EO8:EO24)</f>
        <v>0</v>
      </c>
      <c r="EP7" s="219">
        <f>SUM(EP8:EP24)</f>
        <v>0</v>
      </c>
      <c r="EQ7" s="219">
        <f>SUM(EQ8:EQ24)</f>
        <v>0</v>
      </c>
      <c r="ER7" s="219">
        <f>SUM(ER8:ER24)</f>
        <v>0</v>
      </c>
      <c r="ES7" s="219">
        <f>SUM(ES8:ES24)</f>
        <v>5</v>
      </c>
      <c r="ET7" s="219">
        <f>SUM(ET8:ET24)</f>
        <v>0</v>
      </c>
      <c r="EU7" s="219">
        <f>SUM(EU8:EU24)</f>
        <v>33103</v>
      </c>
      <c r="EV7" s="219">
        <f>SUM(EV8:EV24)</f>
        <v>17198</v>
      </c>
      <c r="EW7" s="219">
        <f>SUM(EW8:EW24)</f>
        <v>21</v>
      </c>
      <c r="EX7" s="219">
        <f>SUM(EX8:EX24)</f>
        <v>285</v>
      </c>
      <c r="EY7" s="219">
        <f>SUM(EY8:EY24)</f>
        <v>3040</v>
      </c>
      <c r="EZ7" s="219">
        <f>SUM(EZ8:EZ24)</f>
        <v>4077</v>
      </c>
      <c r="FA7" s="219">
        <f>SUM(FA8:FA24)</f>
        <v>1584</v>
      </c>
      <c r="FB7" s="219">
        <f>SUM(FB8:FB24)</f>
        <v>6</v>
      </c>
      <c r="FC7" s="219">
        <f>SUM(FC8:FC24)</f>
        <v>5198</v>
      </c>
      <c r="FD7" s="219">
        <f>SUM(FD8:FD24)</f>
        <v>0</v>
      </c>
      <c r="FE7" s="219">
        <f>SUM(FE8:FE24)</f>
        <v>1467</v>
      </c>
      <c r="FF7" s="219">
        <f>SUM(FF8:FF24)</f>
        <v>0</v>
      </c>
      <c r="FG7" s="219">
        <f>SUM(FG8:FG24)</f>
        <v>0</v>
      </c>
      <c r="FH7" s="219">
        <f>SUM(FH8:FH24)</f>
        <v>0</v>
      </c>
      <c r="FI7" s="219">
        <f>SUM(FI8:FI24)</f>
        <v>0</v>
      </c>
      <c r="FJ7" s="219">
        <f>SUM(FJ8:FJ24)</f>
        <v>0</v>
      </c>
      <c r="FK7" s="219">
        <f>SUM(FK8:FK24)</f>
        <v>0</v>
      </c>
      <c r="FL7" s="219">
        <f>SUM(FL8:FL24)</f>
        <v>0</v>
      </c>
      <c r="FM7" s="219">
        <f>SUM(FM8:FM24)</f>
        <v>0</v>
      </c>
      <c r="FN7" s="219">
        <f>SUM(FN8:FN24)</f>
        <v>6</v>
      </c>
      <c r="FO7" s="219">
        <f>SUM(FO8:FO24)</f>
        <v>221</v>
      </c>
    </row>
    <row r="8" spans="1:171" s="190" customFormat="1" ht="12" customHeight="1">
      <c r="A8" s="188" t="s">
        <v>52</v>
      </c>
      <c r="B8" s="202" t="s">
        <v>54</v>
      </c>
      <c r="C8" s="188" t="s">
        <v>55</v>
      </c>
      <c r="D8" s="220">
        <f>SUM(Y8,AT8,BO8,CJ8,DE8,DZ8,EU8)</f>
        <v>30275</v>
      </c>
      <c r="E8" s="220">
        <f>SUM(Z8,AU8,BP8,CK8,DF8,EA8,EV8)</f>
        <v>15806</v>
      </c>
      <c r="F8" s="220">
        <f>SUM(AA8,AV8,BQ8,CL8,DG8,EB8,EW8)</f>
        <v>0</v>
      </c>
      <c r="G8" s="220">
        <f>SUM(AB8,AW8,BR8,CM8,DH8,EC8,EX8)</f>
        <v>0</v>
      </c>
      <c r="H8" s="220">
        <f>SUM(AC8,AX8,BS8,CN8,DI8,ED8,EY8)</f>
        <v>2922</v>
      </c>
      <c r="I8" s="220">
        <f>SUM(AD8,AY8,BT8,CO8,DJ8,EE8,EZ8)</f>
        <v>1637</v>
      </c>
      <c r="J8" s="220">
        <f>SUM(AE8,AZ8,BU8,CP8,DK8,EF8,FA8)</f>
        <v>861</v>
      </c>
      <c r="K8" s="220">
        <f>SUM(AF8,BA8,BV8,CQ8,DL8,EG8,FB8)</f>
        <v>0</v>
      </c>
      <c r="L8" s="220">
        <f>SUM(AG8,BB8,BW8,CR8,DM8,EH8,FC8)</f>
        <v>4683</v>
      </c>
      <c r="M8" s="220">
        <f>SUM(AH8,BC8,BX8,CS8,DN8,EI8,FD8)</f>
        <v>0</v>
      </c>
      <c r="N8" s="220">
        <f>SUM(AI8,BD8,BY8,CT8,DO8,EJ8,FE8)</f>
        <v>1015</v>
      </c>
      <c r="O8" s="220">
        <f>SUM(AJ8,BE8,BZ8,CU8,DP8,EK8,FF8)</f>
        <v>0</v>
      </c>
      <c r="P8" s="220">
        <f>SUM(AK8,BF8,CA8,CV8,DQ8,EL8,FG8)</f>
        <v>0</v>
      </c>
      <c r="Q8" s="220">
        <f>SUM(AL8,BG8,CB8,CW8,DR8,EM8,FH8)</f>
        <v>1393</v>
      </c>
      <c r="R8" s="220">
        <f>SUM(AM8,BH8,CC8,CX8,DS8,EN8,FI8)</f>
        <v>0</v>
      </c>
      <c r="S8" s="220">
        <f>SUM(AN8,BI8,CD8,CY8,DT8,EO8,FJ8)</f>
        <v>0</v>
      </c>
      <c r="T8" s="220">
        <f>SUM(AO8,BJ8,CE8,CZ8,DU8,EP8,FK8)</f>
        <v>0</v>
      </c>
      <c r="U8" s="220">
        <f>SUM(AP8,BK8,CF8,DA8,DV8,EQ8,FL8)</f>
        <v>0</v>
      </c>
      <c r="V8" s="220">
        <f>SUM(AQ8,BL8,CG8,DB8,DW8,ER8,FM8)</f>
        <v>1887</v>
      </c>
      <c r="W8" s="220">
        <f>SUM(AR8,BM8,CH8,DC8,DX8,ES8,FN8)</f>
        <v>0</v>
      </c>
      <c r="X8" s="220">
        <f>SUM(AS8,BN8,CI8,DD8,DY8,ET8,FO8)</f>
        <v>71</v>
      </c>
      <c r="Y8" s="220">
        <f>SUM(Z8:AS8)</f>
        <v>3597</v>
      </c>
      <c r="Z8" s="220">
        <v>0</v>
      </c>
      <c r="AA8" s="220">
        <v>0</v>
      </c>
      <c r="AB8" s="220">
        <v>0</v>
      </c>
      <c r="AC8" s="220">
        <v>317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 t="s">
        <v>276</v>
      </c>
      <c r="AK8" s="220" t="s">
        <v>276</v>
      </c>
      <c r="AL8" s="220">
        <v>1393</v>
      </c>
      <c r="AM8" s="221" t="s">
        <v>276</v>
      </c>
      <c r="AN8" s="221" t="s">
        <v>276</v>
      </c>
      <c r="AO8" s="220">
        <v>0</v>
      </c>
      <c r="AP8" s="220" t="s">
        <v>276</v>
      </c>
      <c r="AQ8" s="220">
        <v>1887</v>
      </c>
      <c r="AR8" s="221" t="s">
        <v>276</v>
      </c>
      <c r="AS8" s="220">
        <v>0</v>
      </c>
      <c r="AT8" s="220">
        <f>SUM(AU8:BN8)</f>
        <v>786</v>
      </c>
      <c r="AU8" s="220">
        <v>0</v>
      </c>
      <c r="AV8" s="220">
        <v>0</v>
      </c>
      <c r="AW8" s="220">
        <v>0</v>
      </c>
      <c r="AX8" s="220">
        <v>786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 t="s">
        <v>276</v>
      </c>
      <c r="BF8" s="220" t="s">
        <v>276</v>
      </c>
      <c r="BG8" s="221" t="s">
        <v>276</v>
      </c>
      <c r="BH8" s="221" t="s">
        <v>276</v>
      </c>
      <c r="BI8" s="221" t="s">
        <v>276</v>
      </c>
      <c r="BJ8" s="221" t="s">
        <v>276</v>
      </c>
      <c r="BK8" s="221" t="s">
        <v>276</v>
      </c>
      <c r="BL8" s="221" t="s">
        <v>276</v>
      </c>
      <c r="BM8" s="221" t="s">
        <v>276</v>
      </c>
      <c r="BN8" s="220">
        <v>0</v>
      </c>
      <c r="BO8" s="220">
        <f>SUM(BP8:CI8)</f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1" t="s">
        <v>276</v>
      </c>
      <c r="CC8" s="221" t="s">
        <v>276</v>
      </c>
      <c r="CD8" s="221" t="s">
        <v>276</v>
      </c>
      <c r="CE8" s="221" t="s">
        <v>276</v>
      </c>
      <c r="CF8" s="221" t="s">
        <v>276</v>
      </c>
      <c r="CG8" s="221" t="s">
        <v>276</v>
      </c>
      <c r="CH8" s="221" t="s">
        <v>276</v>
      </c>
      <c r="CI8" s="220">
        <v>0</v>
      </c>
      <c r="CJ8" s="220">
        <f>SUM(CK8:DD8)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1" t="s">
        <v>276</v>
      </c>
      <c r="CX8" s="221" t="s">
        <v>276</v>
      </c>
      <c r="CY8" s="221" t="s">
        <v>276</v>
      </c>
      <c r="CZ8" s="221" t="s">
        <v>276</v>
      </c>
      <c r="DA8" s="221" t="s">
        <v>276</v>
      </c>
      <c r="DB8" s="221" t="s">
        <v>276</v>
      </c>
      <c r="DC8" s="221" t="s">
        <v>276</v>
      </c>
      <c r="DD8" s="220">
        <v>0</v>
      </c>
      <c r="DE8" s="220">
        <f>SUM(DF8:DY8)</f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1" t="s">
        <v>276</v>
      </c>
      <c r="DS8" s="221" t="s">
        <v>276</v>
      </c>
      <c r="DT8" s="220">
        <v>0</v>
      </c>
      <c r="DU8" s="221" t="s">
        <v>276</v>
      </c>
      <c r="DV8" s="221" t="s">
        <v>276</v>
      </c>
      <c r="DW8" s="221" t="s">
        <v>276</v>
      </c>
      <c r="DX8" s="221" t="s">
        <v>276</v>
      </c>
      <c r="DY8" s="220">
        <v>0</v>
      </c>
      <c r="DZ8" s="220">
        <f>SUM(EA8:ET8)</f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 t="s">
        <v>276</v>
      </c>
      <c r="EL8" s="220" t="s">
        <v>276</v>
      </c>
      <c r="EM8" s="221" t="s">
        <v>276</v>
      </c>
      <c r="EN8" s="220">
        <v>0</v>
      </c>
      <c r="EO8" s="220">
        <v>0</v>
      </c>
      <c r="EP8" s="221" t="s">
        <v>276</v>
      </c>
      <c r="EQ8" s="221" t="s">
        <v>276</v>
      </c>
      <c r="ER8" s="221" t="s">
        <v>276</v>
      </c>
      <c r="ES8" s="220">
        <v>0</v>
      </c>
      <c r="ET8" s="220">
        <v>0</v>
      </c>
      <c r="EU8" s="220">
        <f>SUM(EV8:FO8)</f>
        <v>25892</v>
      </c>
      <c r="EV8" s="220">
        <v>15806</v>
      </c>
      <c r="EW8" s="220">
        <v>0</v>
      </c>
      <c r="EX8" s="220">
        <v>0</v>
      </c>
      <c r="EY8" s="220">
        <v>1819</v>
      </c>
      <c r="EZ8" s="220">
        <v>1637</v>
      </c>
      <c r="FA8" s="220">
        <v>861</v>
      </c>
      <c r="FB8" s="220">
        <v>0</v>
      </c>
      <c r="FC8" s="220">
        <v>4683</v>
      </c>
      <c r="FD8" s="220"/>
      <c r="FE8" s="220">
        <v>1015</v>
      </c>
      <c r="FF8" s="220">
        <v>0</v>
      </c>
      <c r="FG8" s="221">
        <v>0</v>
      </c>
      <c r="FH8" s="221" t="s">
        <v>276</v>
      </c>
      <c r="FI8" s="221" t="s">
        <v>276</v>
      </c>
      <c r="FJ8" s="220" t="s">
        <v>276</v>
      </c>
      <c r="FK8" s="220">
        <v>0</v>
      </c>
      <c r="FL8" s="220">
        <v>0</v>
      </c>
      <c r="FM8" s="220">
        <v>0</v>
      </c>
      <c r="FN8" s="220">
        <v>0</v>
      </c>
      <c r="FO8" s="220">
        <v>71</v>
      </c>
    </row>
    <row r="9" spans="1:171" s="190" customFormat="1" ht="12" customHeight="1">
      <c r="A9" s="188" t="s">
        <v>52</v>
      </c>
      <c r="B9" s="189" t="s">
        <v>56</v>
      </c>
      <c r="C9" s="188" t="s">
        <v>57</v>
      </c>
      <c r="D9" s="220">
        <f>SUM(Y9,AT9,BO9,CJ9,DE9,DZ9,EU9)</f>
        <v>1812</v>
      </c>
      <c r="E9" s="220">
        <f>SUM(Z9,AU9,BP9,CK9,DF9,EA9,EV9)</f>
        <v>0</v>
      </c>
      <c r="F9" s="220">
        <f>SUM(AA9,AV9,BQ9,CL9,DG9,EB9,EW9)</f>
        <v>11</v>
      </c>
      <c r="G9" s="220">
        <f>SUM(AB9,AW9,BR9,CM9,DH9,EC9,EX9)</f>
        <v>0</v>
      </c>
      <c r="H9" s="220">
        <f>SUM(AC9,AX9,BS9,CN9,DI9,ED9,EY9)</f>
        <v>565</v>
      </c>
      <c r="I9" s="220">
        <f>SUM(AD9,AY9,BT9,CO9,DJ9,EE9,EZ9)</f>
        <v>633</v>
      </c>
      <c r="J9" s="220">
        <f>SUM(AE9,AZ9,BU9,CP9,DK9,EF9,FA9)</f>
        <v>212</v>
      </c>
      <c r="K9" s="220">
        <f>SUM(AF9,BA9,BV9,CQ9,DL9,EG9,FB9)</f>
        <v>0</v>
      </c>
      <c r="L9" s="220">
        <f>SUM(AG9,BB9,BW9,CR9,DM9,EH9,FC9)</f>
        <v>0</v>
      </c>
      <c r="M9" s="220">
        <f>SUM(AH9,BC9,BX9,CS9,DN9,EI9,FD9)</f>
        <v>0</v>
      </c>
      <c r="N9" s="220">
        <f>SUM(AI9,BD9,BY9,CT9,DO9,EJ9,FE9)</f>
        <v>349</v>
      </c>
      <c r="O9" s="220">
        <f>SUM(AJ9,BE9,BZ9,CU9,DP9,EK9,FF9)</f>
        <v>0</v>
      </c>
      <c r="P9" s="220">
        <f>SUM(AK9,BF9,CA9,CV9,DQ9,EL9,FG9)</f>
        <v>0</v>
      </c>
      <c r="Q9" s="220">
        <f>SUM(AL9,BG9,CB9,CW9,DR9,EM9,FH9)</f>
        <v>0</v>
      </c>
      <c r="R9" s="220">
        <f>SUM(AM9,BH9,CC9,CX9,DS9,EN9,FI9)</f>
        <v>0</v>
      </c>
      <c r="S9" s="220">
        <f>SUM(AN9,BI9,CD9,CY9,DT9,EO9,FJ9)</f>
        <v>0</v>
      </c>
      <c r="T9" s="220">
        <f>SUM(AO9,BJ9,CE9,CZ9,DU9,EP9,FK9)</f>
        <v>0</v>
      </c>
      <c r="U9" s="220">
        <f>SUM(AP9,BK9,CF9,DA9,DV9,EQ9,FL9)</f>
        <v>0</v>
      </c>
      <c r="V9" s="220">
        <f>SUM(AQ9,BL9,CG9,DB9,DW9,ER9,FM9)</f>
        <v>0</v>
      </c>
      <c r="W9" s="220">
        <f>SUM(AR9,BM9,CH9,DC9,DX9,ES9,FN9)</f>
        <v>0</v>
      </c>
      <c r="X9" s="220">
        <f>SUM(AS9,BN9,CI9,DD9,DY9,ET9,FO9)</f>
        <v>42</v>
      </c>
      <c r="Y9" s="220">
        <f>SUM(Z9:AS9)</f>
        <v>0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 t="s">
        <v>276</v>
      </c>
      <c r="AK9" s="220" t="s">
        <v>276</v>
      </c>
      <c r="AL9" s="220">
        <v>0</v>
      </c>
      <c r="AM9" s="221" t="s">
        <v>276</v>
      </c>
      <c r="AN9" s="221" t="s">
        <v>276</v>
      </c>
      <c r="AO9" s="220">
        <v>0</v>
      </c>
      <c r="AP9" s="220" t="s">
        <v>276</v>
      </c>
      <c r="AQ9" s="220">
        <v>0</v>
      </c>
      <c r="AR9" s="221" t="s">
        <v>276</v>
      </c>
      <c r="AS9" s="220">
        <v>0</v>
      </c>
      <c r="AT9" s="220">
        <f>SUM(AU9:BN9)</f>
        <v>269</v>
      </c>
      <c r="AU9" s="220">
        <v>0</v>
      </c>
      <c r="AV9" s="220">
        <v>0</v>
      </c>
      <c r="AW9" s="220">
        <v>0</v>
      </c>
      <c r="AX9" s="220">
        <v>263</v>
      </c>
      <c r="AY9" s="220"/>
      <c r="AZ9" s="220"/>
      <c r="BA9" s="220">
        <v>0</v>
      </c>
      <c r="BB9" s="220">
        <v>0</v>
      </c>
      <c r="BC9" s="220">
        <v>0</v>
      </c>
      <c r="BD9" s="220"/>
      <c r="BE9" s="220" t="s">
        <v>276</v>
      </c>
      <c r="BF9" s="220" t="s">
        <v>276</v>
      </c>
      <c r="BG9" s="221" t="s">
        <v>276</v>
      </c>
      <c r="BH9" s="221" t="s">
        <v>276</v>
      </c>
      <c r="BI9" s="221" t="s">
        <v>276</v>
      </c>
      <c r="BJ9" s="221" t="s">
        <v>276</v>
      </c>
      <c r="BK9" s="221" t="s">
        <v>276</v>
      </c>
      <c r="BL9" s="221" t="s">
        <v>276</v>
      </c>
      <c r="BM9" s="221" t="s">
        <v>276</v>
      </c>
      <c r="BN9" s="220">
        <v>6</v>
      </c>
      <c r="BO9" s="220">
        <f>SUM(BP9:CI9)</f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1" t="s">
        <v>276</v>
      </c>
      <c r="CC9" s="221" t="s">
        <v>276</v>
      </c>
      <c r="CD9" s="221" t="s">
        <v>276</v>
      </c>
      <c r="CE9" s="221" t="s">
        <v>276</v>
      </c>
      <c r="CF9" s="221" t="s">
        <v>276</v>
      </c>
      <c r="CG9" s="221" t="s">
        <v>276</v>
      </c>
      <c r="CH9" s="221" t="s">
        <v>276</v>
      </c>
      <c r="CI9" s="220">
        <v>0</v>
      </c>
      <c r="CJ9" s="220">
        <f>SUM(CK9:DD9)</f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1" t="s">
        <v>276</v>
      </c>
      <c r="CX9" s="221" t="s">
        <v>276</v>
      </c>
      <c r="CY9" s="221" t="s">
        <v>276</v>
      </c>
      <c r="CZ9" s="221" t="s">
        <v>276</v>
      </c>
      <c r="DA9" s="221" t="s">
        <v>276</v>
      </c>
      <c r="DB9" s="221" t="s">
        <v>276</v>
      </c>
      <c r="DC9" s="221" t="s">
        <v>276</v>
      </c>
      <c r="DD9" s="220">
        <v>0</v>
      </c>
      <c r="DE9" s="220">
        <f>SUM(DF9:DY9)</f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1" t="s">
        <v>276</v>
      </c>
      <c r="DS9" s="221" t="s">
        <v>276</v>
      </c>
      <c r="DT9" s="220">
        <v>0</v>
      </c>
      <c r="DU9" s="221" t="s">
        <v>276</v>
      </c>
      <c r="DV9" s="221" t="s">
        <v>276</v>
      </c>
      <c r="DW9" s="221" t="s">
        <v>276</v>
      </c>
      <c r="DX9" s="221" t="s">
        <v>276</v>
      </c>
      <c r="DY9" s="220">
        <v>0</v>
      </c>
      <c r="DZ9" s="220">
        <f>SUM(EA9:ET9)</f>
        <v>0</v>
      </c>
      <c r="EA9" s="220"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v>0</v>
      </c>
      <c r="EI9" s="220">
        <v>0</v>
      </c>
      <c r="EJ9" s="220">
        <v>0</v>
      </c>
      <c r="EK9" s="220" t="s">
        <v>276</v>
      </c>
      <c r="EL9" s="220" t="s">
        <v>276</v>
      </c>
      <c r="EM9" s="221" t="s">
        <v>276</v>
      </c>
      <c r="EN9" s="220">
        <v>0</v>
      </c>
      <c r="EO9" s="220">
        <v>0</v>
      </c>
      <c r="EP9" s="221" t="s">
        <v>276</v>
      </c>
      <c r="EQ9" s="221" t="s">
        <v>276</v>
      </c>
      <c r="ER9" s="221" t="s">
        <v>276</v>
      </c>
      <c r="ES9" s="220">
        <v>0</v>
      </c>
      <c r="ET9" s="220">
        <v>0</v>
      </c>
      <c r="EU9" s="220">
        <f>SUM(EV9:FO9)</f>
        <v>1543</v>
      </c>
      <c r="EV9" s="220">
        <v>0</v>
      </c>
      <c r="EW9" s="220">
        <v>11</v>
      </c>
      <c r="EX9" s="220">
        <v>0</v>
      </c>
      <c r="EY9" s="220">
        <v>302</v>
      </c>
      <c r="EZ9" s="220">
        <v>633</v>
      </c>
      <c r="FA9" s="220">
        <v>212</v>
      </c>
      <c r="FB9" s="220">
        <v>0</v>
      </c>
      <c r="FC9" s="220">
        <v>0</v>
      </c>
      <c r="FD9" s="220">
        <v>0</v>
      </c>
      <c r="FE9" s="220">
        <v>349</v>
      </c>
      <c r="FF9" s="220">
        <v>0</v>
      </c>
      <c r="FG9" s="221">
        <v>0</v>
      </c>
      <c r="FH9" s="221" t="s">
        <v>276</v>
      </c>
      <c r="FI9" s="221" t="s">
        <v>276</v>
      </c>
      <c r="FJ9" s="220" t="s">
        <v>276</v>
      </c>
      <c r="FK9" s="220">
        <v>0</v>
      </c>
      <c r="FL9" s="220">
        <v>0</v>
      </c>
      <c r="FM9" s="220">
        <v>0</v>
      </c>
      <c r="FN9" s="220">
        <v>0</v>
      </c>
      <c r="FO9" s="220">
        <v>36</v>
      </c>
    </row>
    <row r="10" spans="1:171" s="190" customFormat="1" ht="12" customHeight="1">
      <c r="A10" s="188" t="s">
        <v>52</v>
      </c>
      <c r="B10" s="189" t="s">
        <v>172</v>
      </c>
      <c r="C10" s="188" t="s">
        <v>173</v>
      </c>
      <c r="D10" s="220">
        <f>SUM(Y10,AT10,BO10,CJ10,DE10,DZ10,EU10)</f>
        <v>855</v>
      </c>
      <c r="E10" s="220">
        <f>SUM(Z10,AU10,BP10,CK10,DF10,EA10,EV10)</f>
        <v>0</v>
      </c>
      <c r="F10" s="220">
        <f>SUM(AA10,AV10,BQ10,CL10,DG10,EB10,EW10)</f>
        <v>0</v>
      </c>
      <c r="G10" s="220">
        <f>SUM(AB10,AW10,BR10,CM10,DH10,EC10,EX10)</f>
        <v>0</v>
      </c>
      <c r="H10" s="220">
        <f>SUM(AC10,AX10,BS10,CN10,DI10,ED10,EY10)</f>
        <v>317</v>
      </c>
      <c r="I10" s="220">
        <f>SUM(AD10,AY10,BT10,CO10,DJ10,EE10,EZ10)</f>
        <v>332</v>
      </c>
      <c r="J10" s="220">
        <f>SUM(AE10,AZ10,BU10,CP10,DK10,EF10,FA10)</f>
        <v>89</v>
      </c>
      <c r="K10" s="220">
        <f>SUM(AF10,BA10,BV10,CQ10,DL10,EG10,FB10)</f>
        <v>0</v>
      </c>
      <c r="L10" s="220">
        <f>SUM(AG10,BB10,BW10,CR10,DM10,EH10,FC10)</f>
        <v>117</v>
      </c>
      <c r="M10" s="220">
        <f>SUM(AH10,BC10,BX10,CS10,DN10,EI10,FD10)</f>
        <v>0</v>
      </c>
      <c r="N10" s="220">
        <f>SUM(AI10,BD10,BY10,CT10,DO10,EJ10,FE10)</f>
        <v>0</v>
      </c>
      <c r="O10" s="220">
        <f>SUM(AJ10,BE10,BZ10,CU10,DP10,EK10,FF10)</f>
        <v>0</v>
      </c>
      <c r="P10" s="220">
        <f>SUM(AK10,BF10,CA10,CV10,DQ10,EL10,FG10)</f>
        <v>0</v>
      </c>
      <c r="Q10" s="220">
        <f>SUM(AL10,BG10,CB10,CW10,DR10,EM10,FH10)</f>
        <v>0</v>
      </c>
      <c r="R10" s="220">
        <f>SUM(AM10,BH10,CC10,CX10,DS10,EN10,FI10)</f>
        <v>0</v>
      </c>
      <c r="S10" s="220">
        <f>SUM(AN10,BI10,CD10,CY10,DT10,EO10,FJ10)</f>
        <v>0</v>
      </c>
      <c r="T10" s="220">
        <f>SUM(AO10,BJ10,CE10,CZ10,DU10,EP10,FK10)</f>
        <v>0</v>
      </c>
      <c r="U10" s="220">
        <f>SUM(AP10,BK10,CF10,DA10,DV10,EQ10,FL10)</f>
        <v>0</v>
      </c>
      <c r="V10" s="220">
        <f>SUM(AQ10,BL10,CG10,DB10,DW10,ER10,FM10)</f>
        <v>0</v>
      </c>
      <c r="W10" s="220">
        <f>SUM(AR10,BM10,CH10,DC10,DX10,ES10,FN10)</f>
        <v>0</v>
      </c>
      <c r="X10" s="220">
        <f>SUM(AS10,BN10,CI10,DD10,DY10,ET10,FO10)</f>
        <v>0</v>
      </c>
      <c r="Y10" s="220">
        <f>SUM(Z10:AS10)</f>
        <v>0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 t="s">
        <v>276</v>
      </c>
      <c r="AK10" s="220" t="s">
        <v>276</v>
      </c>
      <c r="AL10" s="220">
        <v>0</v>
      </c>
      <c r="AM10" s="221" t="s">
        <v>276</v>
      </c>
      <c r="AN10" s="221" t="s">
        <v>276</v>
      </c>
      <c r="AO10" s="220">
        <v>0</v>
      </c>
      <c r="AP10" s="220" t="s">
        <v>276</v>
      </c>
      <c r="AQ10" s="220">
        <v>0</v>
      </c>
      <c r="AR10" s="221" t="s">
        <v>276</v>
      </c>
      <c r="AS10" s="220">
        <v>0</v>
      </c>
      <c r="AT10" s="220">
        <f>SUM(AU10:BN10)</f>
        <v>0</v>
      </c>
      <c r="AU10" s="220">
        <v>0</v>
      </c>
      <c r="AV10" s="220">
        <v>0</v>
      </c>
      <c r="AW10" s="220">
        <v>0</v>
      </c>
      <c r="AX10" s="220">
        <v>0</v>
      </c>
      <c r="AY10" s="220"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 t="s">
        <v>276</v>
      </c>
      <c r="BF10" s="220" t="s">
        <v>276</v>
      </c>
      <c r="BG10" s="221" t="s">
        <v>276</v>
      </c>
      <c r="BH10" s="221" t="s">
        <v>276</v>
      </c>
      <c r="BI10" s="221" t="s">
        <v>276</v>
      </c>
      <c r="BJ10" s="221" t="s">
        <v>276</v>
      </c>
      <c r="BK10" s="221" t="s">
        <v>276</v>
      </c>
      <c r="BL10" s="221" t="s">
        <v>276</v>
      </c>
      <c r="BM10" s="221" t="s">
        <v>276</v>
      </c>
      <c r="BN10" s="220">
        <v>0</v>
      </c>
      <c r="BO10" s="220">
        <f>SUM(BP10:CI10)</f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1" t="s">
        <v>276</v>
      </c>
      <c r="CC10" s="221" t="s">
        <v>276</v>
      </c>
      <c r="CD10" s="221" t="s">
        <v>276</v>
      </c>
      <c r="CE10" s="221" t="s">
        <v>276</v>
      </c>
      <c r="CF10" s="221" t="s">
        <v>276</v>
      </c>
      <c r="CG10" s="221" t="s">
        <v>276</v>
      </c>
      <c r="CH10" s="221" t="s">
        <v>276</v>
      </c>
      <c r="CI10" s="220">
        <v>0</v>
      </c>
      <c r="CJ10" s="220">
        <f>SUM(CK10:DD10)</f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1" t="s">
        <v>276</v>
      </c>
      <c r="CX10" s="221" t="s">
        <v>276</v>
      </c>
      <c r="CY10" s="221" t="s">
        <v>276</v>
      </c>
      <c r="CZ10" s="221" t="s">
        <v>276</v>
      </c>
      <c r="DA10" s="221" t="s">
        <v>276</v>
      </c>
      <c r="DB10" s="221" t="s">
        <v>276</v>
      </c>
      <c r="DC10" s="221" t="s">
        <v>276</v>
      </c>
      <c r="DD10" s="220">
        <v>0</v>
      </c>
      <c r="DE10" s="220">
        <f>SUM(DF10:DY10)</f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1" t="s">
        <v>276</v>
      </c>
      <c r="DS10" s="221" t="s">
        <v>276</v>
      </c>
      <c r="DT10" s="220">
        <v>0</v>
      </c>
      <c r="DU10" s="221" t="s">
        <v>276</v>
      </c>
      <c r="DV10" s="221" t="s">
        <v>276</v>
      </c>
      <c r="DW10" s="221" t="s">
        <v>276</v>
      </c>
      <c r="DX10" s="221" t="s">
        <v>276</v>
      </c>
      <c r="DY10" s="220">
        <v>0</v>
      </c>
      <c r="DZ10" s="220">
        <f>SUM(EA10:ET10)</f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v>0</v>
      </c>
      <c r="EI10" s="220">
        <v>0</v>
      </c>
      <c r="EJ10" s="220">
        <v>0</v>
      </c>
      <c r="EK10" s="220" t="s">
        <v>276</v>
      </c>
      <c r="EL10" s="220" t="s">
        <v>276</v>
      </c>
      <c r="EM10" s="221" t="s">
        <v>276</v>
      </c>
      <c r="EN10" s="220">
        <v>0</v>
      </c>
      <c r="EO10" s="220">
        <v>0</v>
      </c>
      <c r="EP10" s="221" t="s">
        <v>276</v>
      </c>
      <c r="EQ10" s="221" t="s">
        <v>276</v>
      </c>
      <c r="ER10" s="221" t="s">
        <v>276</v>
      </c>
      <c r="ES10" s="220">
        <v>0</v>
      </c>
      <c r="ET10" s="220">
        <v>0</v>
      </c>
      <c r="EU10" s="220">
        <f>SUM(EV10:FO10)</f>
        <v>855</v>
      </c>
      <c r="EV10" s="220">
        <v>0</v>
      </c>
      <c r="EW10" s="220">
        <v>0</v>
      </c>
      <c r="EX10" s="220">
        <v>0</v>
      </c>
      <c r="EY10" s="220">
        <v>317</v>
      </c>
      <c r="EZ10" s="220">
        <v>332</v>
      </c>
      <c r="FA10" s="220">
        <v>89</v>
      </c>
      <c r="FB10" s="220">
        <v>0</v>
      </c>
      <c r="FC10" s="220">
        <v>117</v>
      </c>
      <c r="FD10" s="220">
        <v>0</v>
      </c>
      <c r="FE10" s="220">
        <v>0</v>
      </c>
      <c r="FF10" s="220">
        <v>0</v>
      </c>
      <c r="FG10" s="221">
        <v>0</v>
      </c>
      <c r="FH10" s="221" t="s">
        <v>276</v>
      </c>
      <c r="FI10" s="221" t="s">
        <v>276</v>
      </c>
      <c r="FJ10" s="220" t="s">
        <v>276</v>
      </c>
      <c r="FK10" s="220">
        <v>0</v>
      </c>
      <c r="FL10" s="220">
        <v>0</v>
      </c>
      <c r="FM10" s="220">
        <v>0</v>
      </c>
      <c r="FN10" s="220">
        <v>0</v>
      </c>
      <c r="FO10" s="220">
        <v>0</v>
      </c>
    </row>
    <row r="11" spans="1:171" s="190" customFormat="1" ht="12" customHeight="1">
      <c r="A11" s="188" t="s">
        <v>52</v>
      </c>
      <c r="B11" s="189" t="s">
        <v>174</v>
      </c>
      <c r="C11" s="188" t="s">
        <v>62</v>
      </c>
      <c r="D11" s="220">
        <f>SUM(Y11,AT11,BO11,CJ11,DE11,DZ11,EU11)</f>
        <v>1719</v>
      </c>
      <c r="E11" s="220">
        <f>SUM(Z11,AU11,BP11,CK11,DF11,EA11,EV11)</f>
        <v>1025</v>
      </c>
      <c r="F11" s="220">
        <f>SUM(AA11,AV11,BQ11,CL11,DG11,EB11,EW11)</f>
        <v>7</v>
      </c>
      <c r="G11" s="220">
        <f>SUM(AB11,AW11,BR11,CM11,DH11,EC11,EX11)</f>
        <v>3</v>
      </c>
      <c r="H11" s="220">
        <f>SUM(AC11,AX11,BS11,CN11,DI11,ED11,EY11)</f>
        <v>113</v>
      </c>
      <c r="I11" s="220">
        <f>SUM(AD11,AY11,BT11,CO11,DJ11,EE11,EZ11)</f>
        <v>203</v>
      </c>
      <c r="J11" s="220">
        <f>SUM(AE11,AZ11,BU11,CP11,DK11,EF11,FA11)</f>
        <v>58</v>
      </c>
      <c r="K11" s="220">
        <f>SUM(AF11,BA11,BV11,CQ11,DL11,EG11,FB11)</f>
        <v>0</v>
      </c>
      <c r="L11" s="220">
        <f>SUM(AG11,BB11,BW11,CR11,DM11,EH11,FC11)</f>
        <v>129</v>
      </c>
      <c r="M11" s="220">
        <f>SUM(AH11,BC11,BX11,CS11,DN11,EI11,FD11)</f>
        <v>0</v>
      </c>
      <c r="N11" s="220">
        <f>SUM(AI11,BD11,BY11,CT11,DO11,EJ11,FE11)</f>
        <v>95</v>
      </c>
      <c r="O11" s="220">
        <f>SUM(AJ11,BE11,BZ11,CU11,DP11,EK11,FF11)</f>
        <v>0</v>
      </c>
      <c r="P11" s="220">
        <f>SUM(AK11,BF11,CA11,CV11,DQ11,EL11,FG11)</f>
        <v>0</v>
      </c>
      <c r="Q11" s="220">
        <f>SUM(AL11,BG11,CB11,CW11,DR11,EM11,FH11)</f>
        <v>0</v>
      </c>
      <c r="R11" s="220">
        <f>SUM(AM11,BH11,CC11,CX11,DS11,EN11,FI11)</f>
        <v>0</v>
      </c>
      <c r="S11" s="220">
        <f>SUM(AN11,BI11,CD11,CY11,DT11,EO11,FJ11)</f>
        <v>0</v>
      </c>
      <c r="T11" s="220">
        <f>SUM(AO11,BJ11,CE11,CZ11,DU11,EP11,FK11)</f>
        <v>0</v>
      </c>
      <c r="U11" s="220">
        <f>SUM(AP11,BK11,CF11,DA11,DV11,EQ11,FL11)</f>
        <v>0</v>
      </c>
      <c r="V11" s="220">
        <f>SUM(AQ11,BL11,CG11,DB11,DW11,ER11,FM11)</f>
        <v>0</v>
      </c>
      <c r="W11" s="220">
        <f>SUM(AR11,BM11,CH11,DC11,DX11,ES11,FN11)</f>
        <v>6</v>
      </c>
      <c r="X11" s="220">
        <f>SUM(AS11,BN11,CI11,DD11,DY11,ET11,FO11)</f>
        <v>80</v>
      </c>
      <c r="Y11" s="220">
        <f>SUM(Z11:AS11)</f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 t="s">
        <v>276</v>
      </c>
      <c r="AK11" s="220" t="s">
        <v>276</v>
      </c>
      <c r="AL11" s="220">
        <v>0</v>
      </c>
      <c r="AM11" s="221" t="s">
        <v>276</v>
      </c>
      <c r="AN11" s="221" t="s">
        <v>276</v>
      </c>
      <c r="AO11" s="220">
        <v>0</v>
      </c>
      <c r="AP11" s="220" t="s">
        <v>276</v>
      </c>
      <c r="AQ11" s="220">
        <v>0</v>
      </c>
      <c r="AR11" s="221" t="s">
        <v>276</v>
      </c>
      <c r="AS11" s="220">
        <v>0</v>
      </c>
      <c r="AT11" s="220">
        <f>SUM(AU11:BN11)</f>
        <v>0</v>
      </c>
      <c r="AU11" s="220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 t="s">
        <v>276</v>
      </c>
      <c r="BF11" s="220" t="s">
        <v>276</v>
      </c>
      <c r="BG11" s="221" t="s">
        <v>276</v>
      </c>
      <c r="BH11" s="221" t="s">
        <v>276</v>
      </c>
      <c r="BI11" s="221" t="s">
        <v>276</v>
      </c>
      <c r="BJ11" s="221" t="s">
        <v>276</v>
      </c>
      <c r="BK11" s="221" t="s">
        <v>276</v>
      </c>
      <c r="BL11" s="221" t="s">
        <v>276</v>
      </c>
      <c r="BM11" s="221" t="s">
        <v>276</v>
      </c>
      <c r="BN11" s="220">
        <v>0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1" t="s">
        <v>276</v>
      </c>
      <c r="CC11" s="221" t="s">
        <v>276</v>
      </c>
      <c r="CD11" s="221" t="s">
        <v>276</v>
      </c>
      <c r="CE11" s="221" t="s">
        <v>276</v>
      </c>
      <c r="CF11" s="221" t="s">
        <v>276</v>
      </c>
      <c r="CG11" s="221" t="s">
        <v>276</v>
      </c>
      <c r="CH11" s="221" t="s">
        <v>276</v>
      </c>
      <c r="CI11" s="220">
        <v>0</v>
      </c>
      <c r="CJ11" s="220">
        <f>SUM(CK11:DD11)</f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1" t="s">
        <v>276</v>
      </c>
      <c r="CX11" s="221" t="s">
        <v>276</v>
      </c>
      <c r="CY11" s="221" t="s">
        <v>276</v>
      </c>
      <c r="CZ11" s="221" t="s">
        <v>276</v>
      </c>
      <c r="DA11" s="221" t="s">
        <v>276</v>
      </c>
      <c r="DB11" s="221" t="s">
        <v>276</v>
      </c>
      <c r="DC11" s="221" t="s">
        <v>276</v>
      </c>
      <c r="DD11" s="220">
        <v>0</v>
      </c>
      <c r="DE11" s="220">
        <f>SUM(DF11:DY11)</f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  <c r="DQ11" s="220">
        <v>0</v>
      </c>
      <c r="DR11" s="221" t="s">
        <v>276</v>
      </c>
      <c r="DS11" s="221" t="s">
        <v>276</v>
      </c>
      <c r="DT11" s="220">
        <v>0</v>
      </c>
      <c r="DU11" s="221" t="s">
        <v>276</v>
      </c>
      <c r="DV11" s="221" t="s">
        <v>276</v>
      </c>
      <c r="DW11" s="221" t="s">
        <v>276</v>
      </c>
      <c r="DX11" s="221" t="s">
        <v>276</v>
      </c>
      <c r="DY11" s="220">
        <v>0</v>
      </c>
      <c r="DZ11" s="220">
        <f>SUM(EA11:ET11)</f>
        <v>0</v>
      </c>
      <c r="EA11" s="220"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v>0</v>
      </c>
      <c r="EI11" s="220">
        <v>0</v>
      </c>
      <c r="EJ11" s="220">
        <v>0</v>
      </c>
      <c r="EK11" s="220" t="s">
        <v>276</v>
      </c>
      <c r="EL11" s="220" t="s">
        <v>276</v>
      </c>
      <c r="EM11" s="221" t="s">
        <v>276</v>
      </c>
      <c r="EN11" s="220">
        <v>0</v>
      </c>
      <c r="EO11" s="220">
        <v>0</v>
      </c>
      <c r="EP11" s="221" t="s">
        <v>276</v>
      </c>
      <c r="EQ11" s="221" t="s">
        <v>276</v>
      </c>
      <c r="ER11" s="221" t="s">
        <v>276</v>
      </c>
      <c r="ES11" s="220">
        <v>0</v>
      </c>
      <c r="ET11" s="220">
        <v>0</v>
      </c>
      <c r="EU11" s="220">
        <f>SUM(EV11:FO11)</f>
        <v>1719</v>
      </c>
      <c r="EV11" s="220">
        <v>1025</v>
      </c>
      <c r="EW11" s="220">
        <v>7</v>
      </c>
      <c r="EX11" s="220">
        <v>3</v>
      </c>
      <c r="EY11" s="220">
        <v>113</v>
      </c>
      <c r="EZ11" s="220">
        <v>203</v>
      </c>
      <c r="FA11" s="220">
        <v>58</v>
      </c>
      <c r="FB11" s="220"/>
      <c r="FC11" s="220">
        <v>129</v>
      </c>
      <c r="FD11" s="220">
        <v>0</v>
      </c>
      <c r="FE11" s="220">
        <v>95</v>
      </c>
      <c r="FF11" s="220">
        <v>0</v>
      </c>
      <c r="FG11" s="221">
        <v>0</v>
      </c>
      <c r="FH11" s="221" t="s">
        <v>276</v>
      </c>
      <c r="FI11" s="221" t="s">
        <v>276</v>
      </c>
      <c r="FJ11" s="220" t="s">
        <v>276</v>
      </c>
      <c r="FK11" s="220">
        <v>0</v>
      </c>
      <c r="FL11" s="220">
        <v>0</v>
      </c>
      <c r="FM11" s="220">
        <v>0</v>
      </c>
      <c r="FN11" s="220">
        <v>6</v>
      </c>
      <c r="FO11" s="220">
        <v>80</v>
      </c>
    </row>
    <row r="12" spans="1:171" s="190" customFormat="1" ht="12" customHeight="1">
      <c r="A12" s="191" t="s">
        <v>52</v>
      </c>
      <c r="B12" s="192" t="s">
        <v>175</v>
      </c>
      <c r="C12" s="191" t="s">
        <v>176</v>
      </c>
      <c r="D12" s="222">
        <f>SUM(Y12,AT12,BO12,CJ12,DE12,DZ12,EU12)</f>
        <v>1251</v>
      </c>
      <c r="E12" s="222">
        <f>SUM(Z12,AU12,BP12,CK12,DF12,EA12,EV12)</f>
        <v>0</v>
      </c>
      <c r="F12" s="222">
        <f>SUM(AA12,AV12,BQ12,CL12,DG12,EB12,EW12)</f>
        <v>0</v>
      </c>
      <c r="G12" s="222">
        <f>SUM(AB12,AW12,BR12,CM12,DH12,EC12,EX12)</f>
        <v>0</v>
      </c>
      <c r="H12" s="222">
        <f>SUM(AC12,AX12,BS12,CN12,DI12,ED12,EY12)</f>
        <v>0</v>
      </c>
      <c r="I12" s="222">
        <f>SUM(AD12,AY12,BT12,CO12,DJ12,EE12,EZ12)</f>
        <v>0</v>
      </c>
      <c r="J12" s="222">
        <f>SUM(AE12,AZ12,BU12,CP12,DK12,EF12,FA12)</f>
        <v>0</v>
      </c>
      <c r="K12" s="222">
        <f>SUM(AF12,BA12,BV12,CQ12,DL12,EG12,FB12)</f>
        <v>0</v>
      </c>
      <c r="L12" s="222">
        <f>SUM(AG12,BB12,BW12,CR12,DM12,EH12,FC12)</f>
        <v>0</v>
      </c>
      <c r="M12" s="222">
        <f>SUM(AH12,BC12,BX12,CS12,DN12,EI12,FD12)</f>
        <v>0</v>
      </c>
      <c r="N12" s="222">
        <f>SUM(AI12,BD12,BY12,CT12,DO12,EJ12,FE12)</f>
        <v>0</v>
      </c>
      <c r="O12" s="222">
        <f>SUM(AJ12,BE12,BZ12,CU12,DP12,EK12,FF12)</f>
        <v>0</v>
      </c>
      <c r="P12" s="222">
        <f>SUM(AK12,BF12,CA12,CV12,DQ12,EL12,FG12)</f>
        <v>0</v>
      </c>
      <c r="Q12" s="222">
        <f>SUM(AL12,BG12,CB12,CW12,DR12,EM12,FH12)</f>
        <v>0</v>
      </c>
      <c r="R12" s="222">
        <f>SUM(AM12,BH12,CC12,CX12,DS12,EN12,FI12)</f>
        <v>1251</v>
      </c>
      <c r="S12" s="222">
        <f>SUM(AN12,BI12,CD12,CY12,DT12,EO12,FJ12)</f>
        <v>0</v>
      </c>
      <c r="T12" s="222">
        <f>SUM(AO12,BJ12,CE12,CZ12,DU12,EP12,FK12)</f>
        <v>0</v>
      </c>
      <c r="U12" s="222">
        <f>SUM(AP12,BK12,CF12,DA12,DV12,EQ12,FL12)</f>
        <v>0</v>
      </c>
      <c r="V12" s="222">
        <f>SUM(AQ12,BL12,CG12,DB12,DW12,ER12,FM12)</f>
        <v>0</v>
      </c>
      <c r="W12" s="222">
        <f>SUM(AR12,BM12,CH12,DC12,DX12,ES12,FN12)</f>
        <v>0</v>
      </c>
      <c r="X12" s="222">
        <f>SUM(AS12,BN12,CI12,DD12,DY12,ET12,FO12)</f>
        <v>0</v>
      </c>
      <c r="Y12" s="222">
        <f>SUM(Z12:AS12)</f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276</v>
      </c>
      <c r="AK12" s="222" t="s">
        <v>276</v>
      </c>
      <c r="AL12" s="222">
        <v>0</v>
      </c>
      <c r="AM12" s="222" t="s">
        <v>276</v>
      </c>
      <c r="AN12" s="222" t="s">
        <v>276</v>
      </c>
      <c r="AO12" s="222">
        <v>0</v>
      </c>
      <c r="AP12" s="222" t="s">
        <v>276</v>
      </c>
      <c r="AQ12" s="222">
        <v>0</v>
      </c>
      <c r="AR12" s="222" t="s">
        <v>276</v>
      </c>
      <c r="AS12" s="222">
        <v>0</v>
      </c>
      <c r="AT12" s="222">
        <f>SUM(AU12:BN12)</f>
        <v>0</v>
      </c>
      <c r="AU12" s="222">
        <v>0</v>
      </c>
      <c r="AV12" s="222">
        <v>0</v>
      </c>
      <c r="AW12" s="222">
        <v>0</v>
      </c>
      <c r="AX12" s="222">
        <v>0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 t="s">
        <v>276</v>
      </c>
      <c r="BF12" s="222" t="s">
        <v>276</v>
      </c>
      <c r="BG12" s="222" t="s">
        <v>276</v>
      </c>
      <c r="BH12" s="222" t="s">
        <v>276</v>
      </c>
      <c r="BI12" s="222" t="s">
        <v>276</v>
      </c>
      <c r="BJ12" s="222" t="s">
        <v>276</v>
      </c>
      <c r="BK12" s="222" t="s">
        <v>276</v>
      </c>
      <c r="BL12" s="222" t="s">
        <v>276</v>
      </c>
      <c r="BM12" s="222" t="s">
        <v>276</v>
      </c>
      <c r="BN12" s="222">
        <v>0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 t="s">
        <v>276</v>
      </c>
      <c r="CC12" s="222" t="s">
        <v>276</v>
      </c>
      <c r="CD12" s="222" t="s">
        <v>276</v>
      </c>
      <c r="CE12" s="222" t="s">
        <v>276</v>
      </c>
      <c r="CF12" s="222" t="s">
        <v>276</v>
      </c>
      <c r="CG12" s="222" t="s">
        <v>276</v>
      </c>
      <c r="CH12" s="222" t="s">
        <v>276</v>
      </c>
      <c r="CI12" s="222">
        <v>0</v>
      </c>
      <c r="CJ12" s="222">
        <f>SUM(CK12:DD12)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2">
        <v>0</v>
      </c>
      <c r="CU12" s="222">
        <v>0</v>
      </c>
      <c r="CV12" s="222">
        <v>0</v>
      </c>
      <c r="CW12" s="222" t="s">
        <v>276</v>
      </c>
      <c r="CX12" s="222" t="s">
        <v>276</v>
      </c>
      <c r="CY12" s="222" t="s">
        <v>276</v>
      </c>
      <c r="CZ12" s="222" t="s">
        <v>276</v>
      </c>
      <c r="DA12" s="222" t="s">
        <v>276</v>
      </c>
      <c r="DB12" s="222" t="s">
        <v>276</v>
      </c>
      <c r="DC12" s="222" t="s">
        <v>276</v>
      </c>
      <c r="DD12" s="222">
        <v>0</v>
      </c>
      <c r="DE12" s="222">
        <f>SUM(DF12:DY12)</f>
        <v>0</v>
      </c>
      <c r="DF12" s="222">
        <v>0</v>
      </c>
      <c r="DG12" s="222"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v>0</v>
      </c>
      <c r="DO12" s="222">
        <v>0</v>
      </c>
      <c r="DP12" s="222">
        <v>0</v>
      </c>
      <c r="DQ12" s="222">
        <v>0</v>
      </c>
      <c r="DR12" s="222" t="s">
        <v>276</v>
      </c>
      <c r="DS12" s="222" t="s">
        <v>276</v>
      </c>
      <c r="DT12" s="222">
        <v>0</v>
      </c>
      <c r="DU12" s="222" t="s">
        <v>276</v>
      </c>
      <c r="DV12" s="222" t="s">
        <v>276</v>
      </c>
      <c r="DW12" s="222" t="s">
        <v>276</v>
      </c>
      <c r="DX12" s="222" t="s">
        <v>276</v>
      </c>
      <c r="DY12" s="222">
        <v>0</v>
      </c>
      <c r="DZ12" s="222">
        <f>SUM(EA12:ET12)</f>
        <v>1251</v>
      </c>
      <c r="EA12" s="222"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v>0</v>
      </c>
      <c r="EI12" s="222">
        <v>0</v>
      </c>
      <c r="EJ12" s="222">
        <v>0</v>
      </c>
      <c r="EK12" s="222" t="s">
        <v>276</v>
      </c>
      <c r="EL12" s="222" t="s">
        <v>276</v>
      </c>
      <c r="EM12" s="222" t="s">
        <v>276</v>
      </c>
      <c r="EN12" s="222">
        <v>1251</v>
      </c>
      <c r="EO12" s="222">
        <v>0</v>
      </c>
      <c r="EP12" s="222" t="s">
        <v>276</v>
      </c>
      <c r="EQ12" s="222" t="s">
        <v>276</v>
      </c>
      <c r="ER12" s="222" t="s">
        <v>276</v>
      </c>
      <c r="ES12" s="222">
        <v>0</v>
      </c>
      <c r="ET12" s="222">
        <v>0</v>
      </c>
      <c r="EU12" s="222">
        <f>SUM(EV12:FO12)</f>
        <v>0</v>
      </c>
      <c r="EV12" s="222">
        <v>0</v>
      </c>
      <c r="EW12" s="222">
        <v>0</v>
      </c>
      <c r="EX12" s="222">
        <v>0</v>
      </c>
      <c r="EY12" s="222">
        <v>0</v>
      </c>
      <c r="EZ12" s="222">
        <v>0</v>
      </c>
      <c r="FA12" s="222">
        <v>0</v>
      </c>
      <c r="FB12" s="222">
        <v>0</v>
      </c>
      <c r="FC12" s="222">
        <v>0</v>
      </c>
      <c r="FD12" s="222">
        <v>0</v>
      </c>
      <c r="FE12" s="222">
        <v>0</v>
      </c>
      <c r="FF12" s="222">
        <v>0</v>
      </c>
      <c r="FG12" s="222">
        <v>0</v>
      </c>
      <c r="FH12" s="222" t="s">
        <v>276</v>
      </c>
      <c r="FI12" s="222" t="s">
        <v>276</v>
      </c>
      <c r="FJ12" s="222" t="s">
        <v>276</v>
      </c>
      <c r="FK12" s="222">
        <v>0</v>
      </c>
      <c r="FL12" s="222">
        <v>0</v>
      </c>
      <c r="FM12" s="222">
        <v>0</v>
      </c>
      <c r="FN12" s="222">
        <v>0</v>
      </c>
      <c r="FO12" s="222">
        <v>0</v>
      </c>
    </row>
    <row r="13" spans="1:171" s="190" customFormat="1" ht="12" customHeight="1">
      <c r="A13" s="191" t="s">
        <v>52</v>
      </c>
      <c r="B13" s="192" t="s">
        <v>177</v>
      </c>
      <c r="C13" s="191" t="s">
        <v>178</v>
      </c>
      <c r="D13" s="222">
        <f>SUM(Y13,AT13,BO13,CJ13,DE13,DZ13,EU13)</f>
        <v>2853</v>
      </c>
      <c r="E13" s="222">
        <f>SUM(Z13,AU13,BP13,CK13,DF13,EA13,EV13)</f>
        <v>0</v>
      </c>
      <c r="F13" s="222">
        <f>SUM(AA13,AV13,BQ13,CL13,DG13,EB13,EW13)</f>
        <v>0</v>
      </c>
      <c r="G13" s="222">
        <f>SUM(AB13,AW13,BR13,CM13,DH13,EC13,EX13)</f>
        <v>0</v>
      </c>
      <c r="H13" s="222">
        <f>SUM(AC13,AX13,BS13,CN13,DI13,ED13,EY13)</f>
        <v>66</v>
      </c>
      <c r="I13" s="222">
        <f>SUM(AD13,AY13,BT13,CO13,DJ13,EE13,EZ13)</f>
        <v>312</v>
      </c>
      <c r="J13" s="222">
        <f>SUM(AE13,AZ13,BU13,CP13,DK13,EF13,FA13)</f>
        <v>59</v>
      </c>
      <c r="K13" s="222">
        <f>SUM(AF13,BA13,BV13,CQ13,DL13,EG13,FB13)</f>
        <v>0</v>
      </c>
      <c r="L13" s="222">
        <f>SUM(AG13,BB13,BW13,CR13,DM13,EH13,FC13)</f>
        <v>0</v>
      </c>
      <c r="M13" s="222">
        <f>SUM(AH13,BC13,BX13,CS13,DN13,EI13,FD13)</f>
        <v>0</v>
      </c>
      <c r="N13" s="222">
        <f>SUM(AI13,BD13,BY13,CT13,DO13,EJ13,FE13)</f>
        <v>0</v>
      </c>
      <c r="O13" s="222">
        <f>SUM(AJ13,BE13,BZ13,CU13,DP13,EK13,FF13)</f>
        <v>0</v>
      </c>
      <c r="P13" s="222">
        <f>SUM(AK13,BF13,CA13,CV13,DQ13,EL13,FG13)</f>
        <v>0</v>
      </c>
      <c r="Q13" s="222">
        <f>SUM(AL13,BG13,CB13,CW13,DR13,EM13,FH13)</f>
        <v>1565</v>
      </c>
      <c r="R13" s="222">
        <f>SUM(AM13,BH13,CC13,CX13,DS13,EN13,FI13)</f>
        <v>0</v>
      </c>
      <c r="S13" s="222">
        <f>SUM(AN13,BI13,CD13,CY13,DT13,EO13,FJ13)</f>
        <v>0</v>
      </c>
      <c r="T13" s="222">
        <f>SUM(AO13,BJ13,CE13,CZ13,DU13,EP13,FK13)</f>
        <v>0</v>
      </c>
      <c r="U13" s="222">
        <f>SUM(AP13,BK13,CF13,DA13,DV13,EQ13,FL13)</f>
        <v>0</v>
      </c>
      <c r="V13" s="222">
        <f>SUM(AQ13,BL13,CG13,DB13,DW13,ER13,FM13)</f>
        <v>539</v>
      </c>
      <c r="W13" s="222">
        <f>SUM(AR13,BM13,CH13,DC13,DX13,ES13,FN13)</f>
        <v>0</v>
      </c>
      <c r="X13" s="222">
        <f>SUM(AS13,BN13,CI13,DD13,DY13,ET13,FO13)</f>
        <v>312</v>
      </c>
      <c r="Y13" s="222">
        <f>SUM(Z13:AS13)</f>
        <v>2416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276</v>
      </c>
      <c r="AK13" s="222" t="s">
        <v>276</v>
      </c>
      <c r="AL13" s="222">
        <v>1565</v>
      </c>
      <c r="AM13" s="222" t="s">
        <v>276</v>
      </c>
      <c r="AN13" s="222" t="s">
        <v>276</v>
      </c>
      <c r="AO13" s="222">
        <v>0</v>
      </c>
      <c r="AP13" s="222" t="s">
        <v>276</v>
      </c>
      <c r="AQ13" s="222">
        <v>539</v>
      </c>
      <c r="AR13" s="222" t="s">
        <v>276</v>
      </c>
      <c r="AS13" s="222">
        <v>312</v>
      </c>
      <c r="AT13" s="222">
        <f>SUM(AU13:BN13)</f>
        <v>0</v>
      </c>
      <c r="AU13" s="222">
        <v>0</v>
      </c>
      <c r="AV13" s="222"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 t="s">
        <v>276</v>
      </c>
      <c r="BF13" s="222" t="s">
        <v>276</v>
      </c>
      <c r="BG13" s="222" t="s">
        <v>276</v>
      </c>
      <c r="BH13" s="222" t="s">
        <v>276</v>
      </c>
      <c r="BI13" s="222" t="s">
        <v>276</v>
      </c>
      <c r="BJ13" s="222" t="s">
        <v>276</v>
      </c>
      <c r="BK13" s="222" t="s">
        <v>276</v>
      </c>
      <c r="BL13" s="222" t="s">
        <v>276</v>
      </c>
      <c r="BM13" s="222" t="s">
        <v>276</v>
      </c>
      <c r="BN13" s="222">
        <v>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 t="s">
        <v>276</v>
      </c>
      <c r="CC13" s="222" t="s">
        <v>276</v>
      </c>
      <c r="CD13" s="222" t="s">
        <v>276</v>
      </c>
      <c r="CE13" s="222" t="s">
        <v>276</v>
      </c>
      <c r="CF13" s="222" t="s">
        <v>276</v>
      </c>
      <c r="CG13" s="222" t="s">
        <v>276</v>
      </c>
      <c r="CH13" s="222" t="s">
        <v>276</v>
      </c>
      <c r="CI13" s="222">
        <v>0</v>
      </c>
      <c r="CJ13" s="222">
        <f>SUM(CK13:DD13)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v>0</v>
      </c>
      <c r="CS13" s="222">
        <v>0</v>
      </c>
      <c r="CT13" s="222">
        <v>0</v>
      </c>
      <c r="CU13" s="222">
        <v>0</v>
      </c>
      <c r="CV13" s="222">
        <v>0</v>
      </c>
      <c r="CW13" s="222" t="s">
        <v>276</v>
      </c>
      <c r="CX13" s="222" t="s">
        <v>276</v>
      </c>
      <c r="CY13" s="222" t="s">
        <v>276</v>
      </c>
      <c r="CZ13" s="222" t="s">
        <v>276</v>
      </c>
      <c r="DA13" s="222" t="s">
        <v>276</v>
      </c>
      <c r="DB13" s="222" t="s">
        <v>276</v>
      </c>
      <c r="DC13" s="222" t="s">
        <v>276</v>
      </c>
      <c r="DD13" s="222">
        <v>0</v>
      </c>
      <c r="DE13" s="222">
        <f>SUM(DF13:DY13)</f>
        <v>0</v>
      </c>
      <c r="DF13" s="222">
        <v>0</v>
      </c>
      <c r="DG13" s="222"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v>0</v>
      </c>
      <c r="DO13" s="222">
        <v>0</v>
      </c>
      <c r="DP13" s="222">
        <v>0</v>
      </c>
      <c r="DQ13" s="222">
        <v>0</v>
      </c>
      <c r="DR13" s="222" t="s">
        <v>276</v>
      </c>
      <c r="DS13" s="222" t="s">
        <v>276</v>
      </c>
      <c r="DT13" s="222">
        <v>0</v>
      </c>
      <c r="DU13" s="222" t="s">
        <v>276</v>
      </c>
      <c r="DV13" s="222" t="s">
        <v>276</v>
      </c>
      <c r="DW13" s="222" t="s">
        <v>276</v>
      </c>
      <c r="DX13" s="222" t="s">
        <v>276</v>
      </c>
      <c r="DY13" s="222">
        <v>0</v>
      </c>
      <c r="DZ13" s="222">
        <f>SUM(EA13:ET13)</f>
        <v>0</v>
      </c>
      <c r="EA13" s="222"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v>0</v>
      </c>
      <c r="EI13" s="222">
        <v>0</v>
      </c>
      <c r="EJ13" s="222">
        <v>0</v>
      </c>
      <c r="EK13" s="222" t="s">
        <v>276</v>
      </c>
      <c r="EL13" s="222" t="s">
        <v>276</v>
      </c>
      <c r="EM13" s="222" t="s">
        <v>276</v>
      </c>
      <c r="EN13" s="222">
        <v>0</v>
      </c>
      <c r="EO13" s="222">
        <v>0</v>
      </c>
      <c r="EP13" s="222" t="s">
        <v>276</v>
      </c>
      <c r="EQ13" s="222" t="s">
        <v>276</v>
      </c>
      <c r="ER13" s="222" t="s">
        <v>276</v>
      </c>
      <c r="ES13" s="222">
        <v>0</v>
      </c>
      <c r="ET13" s="222">
        <v>0</v>
      </c>
      <c r="EU13" s="222">
        <f>SUM(EV13:FO13)</f>
        <v>437</v>
      </c>
      <c r="EV13" s="222">
        <v>0</v>
      </c>
      <c r="EW13" s="222">
        <v>0</v>
      </c>
      <c r="EX13" s="222">
        <v>0</v>
      </c>
      <c r="EY13" s="222">
        <v>66</v>
      </c>
      <c r="EZ13" s="222">
        <v>312</v>
      </c>
      <c r="FA13" s="222">
        <v>59</v>
      </c>
      <c r="FB13" s="222">
        <v>0</v>
      </c>
      <c r="FC13" s="222">
        <v>0</v>
      </c>
      <c r="FD13" s="222">
        <v>0</v>
      </c>
      <c r="FE13" s="222">
        <v>0</v>
      </c>
      <c r="FF13" s="222">
        <v>0</v>
      </c>
      <c r="FG13" s="222">
        <v>0</v>
      </c>
      <c r="FH13" s="222" t="s">
        <v>276</v>
      </c>
      <c r="FI13" s="222" t="s">
        <v>276</v>
      </c>
      <c r="FJ13" s="222" t="s">
        <v>276</v>
      </c>
      <c r="FK13" s="222">
        <v>0</v>
      </c>
      <c r="FL13" s="222">
        <v>0</v>
      </c>
      <c r="FM13" s="222">
        <v>0</v>
      </c>
      <c r="FN13" s="222">
        <v>0</v>
      </c>
      <c r="FO13" s="222">
        <v>0</v>
      </c>
    </row>
    <row r="14" spans="1:171" s="190" customFormat="1" ht="12" customHeight="1">
      <c r="A14" s="191" t="s">
        <v>52</v>
      </c>
      <c r="B14" s="192" t="s">
        <v>179</v>
      </c>
      <c r="C14" s="191" t="s">
        <v>180</v>
      </c>
      <c r="D14" s="222">
        <f>SUM(Y14,AT14,BO14,CJ14,DE14,DZ14,EU14)</f>
        <v>1638</v>
      </c>
      <c r="E14" s="222">
        <f>SUM(Z14,AU14,BP14,CK14,DF14,EA14,EV14)</f>
        <v>0</v>
      </c>
      <c r="F14" s="222">
        <f>SUM(AA14,AV14,BQ14,CL14,DG14,EB14,EW14)</f>
        <v>0</v>
      </c>
      <c r="G14" s="222">
        <f>SUM(AB14,AW14,BR14,CM14,DH14,EC14,EX14)</f>
        <v>0</v>
      </c>
      <c r="H14" s="222">
        <f>SUM(AC14,AX14,BS14,CN14,DI14,ED14,EY14)</f>
        <v>52</v>
      </c>
      <c r="I14" s="222">
        <f>SUM(AD14,AY14,BT14,CO14,DJ14,EE14,EZ14)</f>
        <v>0</v>
      </c>
      <c r="J14" s="222">
        <f>SUM(AE14,AZ14,BU14,CP14,DK14,EF14,FA14)</f>
        <v>39</v>
      </c>
      <c r="K14" s="222">
        <f>SUM(AF14,BA14,BV14,CQ14,DL14,EG14,FB14)</f>
        <v>0</v>
      </c>
      <c r="L14" s="222">
        <f>SUM(AG14,BB14,BW14,CR14,DM14,EH14,FC14)</f>
        <v>0</v>
      </c>
      <c r="M14" s="222">
        <f>SUM(AH14,BC14,BX14,CS14,DN14,EI14,FD14)</f>
        <v>0</v>
      </c>
      <c r="N14" s="222">
        <f>SUM(AI14,BD14,BY14,CT14,DO14,EJ14,FE14)</f>
        <v>0</v>
      </c>
      <c r="O14" s="222">
        <f>SUM(AJ14,BE14,BZ14,CU14,DP14,EK14,FF14)</f>
        <v>0</v>
      </c>
      <c r="P14" s="222">
        <f>SUM(AK14,BF14,CA14,CV14,DQ14,EL14,FG14)</f>
        <v>0</v>
      </c>
      <c r="Q14" s="222">
        <f>SUM(AL14,BG14,CB14,CW14,DR14,EM14,FH14)</f>
        <v>1002</v>
      </c>
      <c r="R14" s="222">
        <f>SUM(AM14,BH14,CC14,CX14,DS14,EN14,FI14)</f>
        <v>0</v>
      </c>
      <c r="S14" s="222">
        <f>SUM(AN14,BI14,CD14,CY14,DT14,EO14,FJ14)</f>
        <v>0</v>
      </c>
      <c r="T14" s="222">
        <f>SUM(AO14,BJ14,CE14,CZ14,DU14,EP14,FK14)</f>
        <v>0</v>
      </c>
      <c r="U14" s="222">
        <f>SUM(AP14,BK14,CF14,DA14,DV14,EQ14,FL14)</f>
        <v>0</v>
      </c>
      <c r="V14" s="222">
        <f>SUM(AQ14,BL14,CG14,DB14,DW14,ER14,FM14)</f>
        <v>345</v>
      </c>
      <c r="W14" s="222">
        <f>SUM(AR14,BM14,CH14,DC14,DX14,ES14,FN14)</f>
        <v>0</v>
      </c>
      <c r="X14" s="222">
        <f>SUM(AS14,BN14,CI14,DD14,DY14,ET14,FO14)</f>
        <v>200</v>
      </c>
      <c r="Y14" s="222">
        <f>SUM(Z14:AS14)</f>
        <v>1547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276</v>
      </c>
      <c r="AK14" s="222" t="s">
        <v>276</v>
      </c>
      <c r="AL14" s="222">
        <v>1002</v>
      </c>
      <c r="AM14" s="222" t="s">
        <v>276</v>
      </c>
      <c r="AN14" s="222" t="s">
        <v>276</v>
      </c>
      <c r="AO14" s="222">
        <v>0</v>
      </c>
      <c r="AP14" s="222" t="s">
        <v>276</v>
      </c>
      <c r="AQ14" s="222">
        <v>345</v>
      </c>
      <c r="AR14" s="222" t="s">
        <v>276</v>
      </c>
      <c r="AS14" s="222">
        <v>200</v>
      </c>
      <c r="AT14" s="222">
        <f>SUM(AU14:BN14)</f>
        <v>0</v>
      </c>
      <c r="AU14" s="222">
        <v>0</v>
      </c>
      <c r="AV14" s="222"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 t="s">
        <v>276</v>
      </c>
      <c r="BF14" s="222" t="s">
        <v>276</v>
      </c>
      <c r="BG14" s="222" t="s">
        <v>276</v>
      </c>
      <c r="BH14" s="222" t="s">
        <v>276</v>
      </c>
      <c r="BI14" s="222" t="s">
        <v>276</v>
      </c>
      <c r="BJ14" s="222" t="s">
        <v>276</v>
      </c>
      <c r="BK14" s="222" t="s">
        <v>276</v>
      </c>
      <c r="BL14" s="222" t="s">
        <v>276</v>
      </c>
      <c r="BM14" s="222" t="s">
        <v>276</v>
      </c>
      <c r="BN14" s="222">
        <v>0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 t="s">
        <v>276</v>
      </c>
      <c r="CC14" s="222" t="s">
        <v>276</v>
      </c>
      <c r="CD14" s="222" t="s">
        <v>276</v>
      </c>
      <c r="CE14" s="222" t="s">
        <v>276</v>
      </c>
      <c r="CF14" s="222" t="s">
        <v>276</v>
      </c>
      <c r="CG14" s="222" t="s">
        <v>276</v>
      </c>
      <c r="CH14" s="222" t="s">
        <v>276</v>
      </c>
      <c r="CI14" s="222">
        <v>0</v>
      </c>
      <c r="CJ14" s="222">
        <f>SUM(CK14:DD14)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2">
        <v>0</v>
      </c>
      <c r="CU14" s="222">
        <v>0</v>
      </c>
      <c r="CV14" s="222">
        <v>0</v>
      </c>
      <c r="CW14" s="222" t="s">
        <v>276</v>
      </c>
      <c r="CX14" s="222" t="s">
        <v>276</v>
      </c>
      <c r="CY14" s="222" t="s">
        <v>276</v>
      </c>
      <c r="CZ14" s="222" t="s">
        <v>276</v>
      </c>
      <c r="DA14" s="222" t="s">
        <v>276</v>
      </c>
      <c r="DB14" s="222" t="s">
        <v>276</v>
      </c>
      <c r="DC14" s="222" t="s">
        <v>276</v>
      </c>
      <c r="DD14" s="222">
        <v>0</v>
      </c>
      <c r="DE14" s="222">
        <f>SUM(DF14:DY14)</f>
        <v>0</v>
      </c>
      <c r="DF14" s="222">
        <v>0</v>
      </c>
      <c r="DG14" s="222"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v>0</v>
      </c>
      <c r="DO14" s="222">
        <v>0</v>
      </c>
      <c r="DP14" s="222">
        <v>0</v>
      </c>
      <c r="DQ14" s="222">
        <v>0</v>
      </c>
      <c r="DR14" s="222" t="s">
        <v>276</v>
      </c>
      <c r="DS14" s="222" t="s">
        <v>276</v>
      </c>
      <c r="DT14" s="222">
        <v>0</v>
      </c>
      <c r="DU14" s="222" t="s">
        <v>276</v>
      </c>
      <c r="DV14" s="222" t="s">
        <v>276</v>
      </c>
      <c r="DW14" s="222" t="s">
        <v>276</v>
      </c>
      <c r="DX14" s="222" t="s">
        <v>276</v>
      </c>
      <c r="DY14" s="222">
        <v>0</v>
      </c>
      <c r="DZ14" s="222">
        <f>SUM(EA14:ET14)</f>
        <v>0</v>
      </c>
      <c r="EA14" s="222"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v>0</v>
      </c>
      <c r="EI14" s="222">
        <v>0</v>
      </c>
      <c r="EJ14" s="222">
        <v>0</v>
      </c>
      <c r="EK14" s="222" t="s">
        <v>276</v>
      </c>
      <c r="EL14" s="222" t="s">
        <v>276</v>
      </c>
      <c r="EM14" s="222" t="s">
        <v>276</v>
      </c>
      <c r="EN14" s="222">
        <v>0</v>
      </c>
      <c r="EO14" s="222">
        <v>0</v>
      </c>
      <c r="EP14" s="222" t="s">
        <v>276</v>
      </c>
      <c r="EQ14" s="222" t="s">
        <v>276</v>
      </c>
      <c r="ER14" s="222" t="s">
        <v>276</v>
      </c>
      <c r="ES14" s="222">
        <v>0</v>
      </c>
      <c r="ET14" s="222">
        <v>0</v>
      </c>
      <c r="EU14" s="222">
        <f>SUM(EV14:FO14)</f>
        <v>91</v>
      </c>
      <c r="EV14" s="222">
        <v>0</v>
      </c>
      <c r="EW14" s="222">
        <v>0</v>
      </c>
      <c r="EX14" s="222">
        <v>0</v>
      </c>
      <c r="EY14" s="222">
        <v>52</v>
      </c>
      <c r="EZ14" s="222">
        <v>0</v>
      </c>
      <c r="FA14" s="222">
        <v>39</v>
      </c>
      <c r="FB14" s="222">
        <v>0</v>
      </c>
      <c r="FC14" s="222">
        <v>0</v>
      </c>
      <c r="FD14" s="222">
        <v>0</v>
      </c>
      <c r="FE14" s="222">
        <v>0</v>
      </c>
      <c r="FF14" s="222">
        <v>0</v>
      </c>
      <c r="FG14" s="222">
        <v>0</v>
      </c>
      <c r="FH14" s="222" t="s">
        <v>276</v>
      </c>
      <c r="FI14" s="222" t="s">
        <v>276</v>
      </c>
      <c r="FJ14" s="222" t="s">
        <v>276</v>
      </c>
      <c r="FK14" s="222">
        <v>0</v>
      </c>
      <c r="FL14" s="222">
        <v>0</v>
      </c>
      <c r="FM14" s="222">
        <v>0</v>
      </c>
      <c r="FN14" s="222">
        <v>0</v>
      </c>
      <c r="FO14" s="222">
        <v>0</v>
      </c>
    </row>
    <row r="15" spans="1:171" s="190" customFormat="1" ht="12" customHeight="1">
      <c r="A15" s="191" t="s">
        <v>52</v>
      </c>
      <c r="B15" s="192" t="s">
        <v>70</v>
      </c>
      <c r="C15" s="191" t="s">
        <v>71</v>
      </c>
      <c r="D15" s="222">
        <f>SUM(Y15,AT15,BO15,CJ15,DE15,DZ15,EU15)</f>
        <v>1962</v>
      </c>
      <c r="E15" s="222">
        <f>SUM(Z15,AU15,BP15,CK15,DF15,EA15,EV15)</f>
        <v>31</v>
      </c>
      <c r="F15" s="222">
        <f>SUM(AA15,AV15,BQ15,CL15,DG15,EB15,EW15)</f>
        <v>0</v>
      </c>
      <c r="G15" s="222">
        <f>SUM(AB15,AW15,BR15,CM15,DH15,EC15,EX15)</f>
        <v>170</v>
      </c>
      <c r="H15" s="222">
        <f>SUM(AC15,AX15,BS15,CN15,DI15,ED15,EY15)</f>
        <v>229</v>
      </c>
      <c r="I15" s="222">
        <f>SUM(AD15,AY15,BT15,CO15,DJ15,EE15,EZ15)</f>
        <v>348</v>
      </c>
      <c r="J15" s="222">
        <f>SUM(AE15,AZ15,BU15,CP15,DK15,EF15,FA15)</f>
        <v>94</v>
      </c>
      <c r="K15" s="222">
        <f>SUM(AF15,BA15,BV15,CQ15,DL15,EG15,FB15)</f>
        <v>0</v>
      </c>
      <c r="L15" s="222">
        <f>SUM(AG15,BB15,BW15,CR15,DM15,EH15,FC15)</f>
        <v>376</v>
      </c>
      <c r="M15" s="222">
        <f>SUM(AH15,BC15,BX15,CS15,DN15,EI15,FD15)</f>
        <v>0</v>
      </c>
      <c r="N15" s="222">
        <f>SUM(AI15,BD15,BY15,CT15,DO15,EJ15,FE15)</f>
        <v>8</v>
      </c>
      <c r="O15" s="222">
        <f>SUM(AJ15,BE15,BZ15,CU15,DP15,EK15,FF15)</f>
        <v>0</v>
      </c>
      <c r="P15" s="222">
        <f>SUM(AK15,BF15,CA15,CV15,DQ15,EL15,FG15)</f>
        <v>0</v>
      </c>
      <c r="Q15" s="222">
        <f>SUM(AL15,BG15,CB15,CW15,DR15,EM15,FH15)</f>
        <v>0</v>
      </c>
      <c r="R15" s="222">
        <f>SUM(AM15,BH15,CC15,CX15,DS15,EN15,FI15)</f>
        <v>592</v>
      </c>
      <c r="S15" s="222">
        <f>SUM(AN15,BI15,CD15,CY15,DT15,EO15,FJ15)</f>
        <v>0</v>
      </c>
      <c r="T15" s="222">
        <f>SUM(AO15,BJ15,CE15,CZ15,DU15,EP15,FK15)</f>
        <v>0</v>
      </c>
      <c r="U15" s="222">
        <f>SUM(AP15,BK15,CF15,DA15,DV15,EQ15,FL15)</f>
        <v>0</v>
      </c>
      <c r="V15" s="222">
        <f>SUM(AQ15,BL15,CG15,DB15,DW15,ER15,FM15)</f>
        <v>0</v>
      </c>
      <c r="W15" s="222">
        <f>SUM(AR15,BM15,CH15,DC15,DX15,ES15,FN15)</f>
        <v>5</v>
      </c>
      <c r="X15" s="222">
        <f>SUM(AS15,BN15,CI15,DD15,DY15,ET15,FO15)</f>
        <v>109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276</v>
      </c>
      <c r="AK15" s="222" t="s">
        <v>276</v>
      </c>
      <c r="AL15" s="222">
        <v>0</v>
      </c>
      <c r="AM15" s="222" t="s">
        <v>276</v>
      </c>
      <c r="AN15" s="222" t="s">
        <v>276</v>
      </c>
      <c r="AO15" s="222">
        <v>0</v>
      </c>
      <c r="AP15" s="222" t="s">
        <v>276</v>
      </c>
      <c r="AQ15" s="222">
        <v>0</v>
      </c>
      <c r="AR15" s="222" t="s">
        <v>276</v>
      </c>
      <c r="AS15" s="222">
        <v>0</v>
      </c>
      <c r="AT15" s="222">
        <f>SUM(AU15:BN15)</f>
        <v>546</v>
      </c>
      <c r="AU15" s="222">
        <v>0</v>
      </c>
      <c r="AV15" s="222">
        <v>0</v>
      </c>
      <c r="AW15" s="222">
        <v>0</v>
      </c>
      <c r="AX15" s="222">
        <v>84</v>
      </c>
      <c r="AY15" s="222">
        <v>0</v>
      </c>
      <c r="AZ15" s="222">
        <v>0</v>
      </c>
      <c r="BA15" s="222">
        <v>0</v>
      </c>
      <c r="BB15" s="222">
        <v>376</v>
      </c>
      <c r="BC15" s="222">
        <v>0</v>
      </c>
      <c r="BD15" s="222">
        <v>0</v>
      </c>
      <c r="BE15" s="222" t="s">
        <v>276</v>
      </c>
      <c r="BF15" s="222" t="s">
        <v>276</v>
      </c>
      <c r="BG15" s="222" t="s">
        <v>276</v>
      </c>
      <c r="BH15" s="222" t="s">
        <v>276</v>
      </c>
      <c r="BI15" s="222" t="s">
        <v>276</v>
      </c>
      <c r="BJ15" s="222" t="s">
        <v>276</v>
      </c>
      <c r="BK15" s="222" t="s">
        <v>276</v>
      </c>
      <c r="BL15" s="222" t="s">
        <v>276</v>
      </c>
      <c r="BM15" s="222" t="s">
        <v>276</v>
      </c>
      <c r="BN15" s="222">
        <v>86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 t="s">
        <v>276</v>
      </c>
      <c r="CC15" s="222" t="s">
        <v>276</v>
      </c>
      <c r="CD15" s="222" t="s">
        <v>276</v>
      </c>
      <c r="CE15" s="222" t="s">
        <v>276</v>
      </c>
      <c r="CF15" s="222" t="s">
        <v>276</v>
      </c>
      <c r="CG15" s="222" t="s">
        <v>276</v>
      </c>
      <c r="CH15" s="222" t="s">
        <v>276</v>
      </c>
      <c r="CI15" s="222">
        <v>0</v>
      </c>
      <c r="CJ15" s="222">
        <f>SUM(CK15:DD15)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2">
        <v>0</v>
      </c>
      <c r="CU15" s="222">
        <v>0</v>
      </c>
      <c r="CV15" s="222">
        <v>0</v>
      </c>
      <c r="CW15" s="222" t="s">
        <v>276</v>
      </c>
      <c r="CX15" s="222" t="s">
        <v>276</v>
      </c>
      <c r="CY15" s="222" t="s">
        <v>276</v>
      </c>
      <c r="CZ15" s="222" t="s">
        <v>276</v>
      </c>
      <c r="DA15" s="222" t="s">
        <v>276</v>
      </c>
      <c r="DB15" s="222" t="s">
        <v>276</v>
      </c>
      <c r="DC15" s="222" t="s">
        <v>276</v>
      </c>
      <c r="DD15" s="222">
        <v>0</v>
      </c>
      <c r="DE15" s="222">
        <f>SUM(DF15:DY15)</f>
        <v>0</v>
      </c>
      <c r="DF15" s="222">
        <v>0</v>
      </c>
      <c r="DG15" s="222"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v>0</v>
      </c>
      <c r="DO15" s="222">
        <v>0</v>
      </c>
      <c r="DP15" s="222">
        <v>0</v>
      </c>
      <c r="DQ15" s="222">
        <v>0</v>
      </c>
      <c r="DR15" s="222" t="s">
        <v>276</v>
      </c>
      <c r="DS15" s="222" t="s">
        <v>276</v>
      </c>
      <c r="DT15" s="222">
        <v>0</v>
      </c>
      <c r="DU15" s="222" t="s">
        <v>276</v>
      </c>
      <c r="DV15" s="222" t="s">
        <v>276</v>
      </c>
      <c r="DW15" s="222" t="s">
        <v>276</v>
      </c>
      <c r="DX15" s="222" t="s">
        <v>276</v>
      </c>
      <c r="DY15" s="222">
        <v>0</v>
      </c>
      <c r="DZ15" s="222">
        <f>SUM(EA15:ET15)</f>
        <v>597</v>
      </c>
      <c r="EA15" s="222"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v>0</v>
      </c>
      <c r="EI15" s="222">
        <v>0</v>
      </c>
      <c r="EJ15" s="222">
        <v>0</v>
      </c>
      <c r="EK15" s="222" t="s">
        <v>276</v>
      </c>
      <c r="EL15" s="222" t="s">
        <v>276</v>
      </c>
      <c r="EM15" s="222" t="s">
        <v>276</v>
      </c>
      <c r="EN15" s="222">
        <v>592</v>
      </c>
      <c r="EO15" s="222">
        <v>0</v>
      </c>
      <c r="EP15" s="222" t="s">
        <v>276</v>
      </c>
      <c r="EQ15" s="222" t="s">
        <v>276</v>
      </c>
      <c r="ER15" s="222" t="s">
        <v>276</v>
      </c>
      <c r="ES15" s="222">
        <v>5</v>
      </c>
      <c r="ET15" s="222">
        <v>0</v>
      </c>
      <c r="EU15" s="222">
        <f>SUM(EV15:FO15)</f>
        <v>819</v>
      </c>
      <c r="EV15" s="222">
        <v>31</v>
      </c>
      <c r="EW15" s="222">
        <v>0</v>
      </c>
      <c r="EX15" s="222">
        <v>170</v>
      </c>
      <c r="EY15" s="222">
        <v>145</v>
      </c>
      <c r="EZ15" s="222">
        <v>348</v>
      </c>
      <c r="FA15" s="222">
        <v>94</v>
      </c>
      <c r="FB15" s="222">
        <v>0</v>
      </c>
      <c r="FC15" s="222">
        <v>0</v>
      </c>
      <c r="FD15" s="222">
        <v>0</v>
      </c>
      <c r="FE15" s="222">
        <v>8</v>
      </c>
      <c r="FF15" s="222">
        <v>0</v>
      </c>
      <c r="FG15" s="222">
        <v>0</v>
      </c>
      <c r="FH15" s="222" t="s">
        <v>276</v>
      </c>
      <c r="FI15" s="222" t="s">
        <v>276</v>
      </c>
      <c r="FJ15" s="222" t="s">
        <v>276</v>
      </c>
      <c r="FK15" s="222">
        <v>0</v>
      </c>
      <c r="FL15" s="222">
        <v>0</v>
      </c>
      <c r="FM15" s="222">
        <v>0</v>
      </c>
      <c r="FN15" s="222">
        <v>0</v>
      </c>
      <c r="FO15" s="222">
        <v>23</v>
      </c>
    </row>
    <row r="16" spans="1:171" s="190" customFormat="1" ht="12" customHeight="1">
      <c r="A16" s="191" t="s">
        <v>52</v>
      </c>
      <c r="B16" s="192" t="s">
        <v>181</v>
      </c>
      <c r="C16" s="191" t="s">
        <v>182</v>
      </c>
      <c r="D16" s="222">
        <f>SUM(Y16,AT16,BO16,CJ16,DE16,DZ16,EU16)</f>
        <v>136</v>
      </c>
      <c r="E16" s="222">
        <f>SUM(Z16,AU16,BP16,CK16,DF16,EA16,EV16)</f>
        <v>0</v>
      </c>
      <c r="F16" s="222">
        <f>SUM(AA16,AV16,BQ16,CL16,DG16,EB16,EW16)</f>
        <v>0</v>
      </c>
      <c r="G16" s="222">
        <f>SUM(AB16,AW16,BR16,CM16,DH16,EC16,EX16)</f>
        <v>0</v>
      </c>
      <c r="H16" s="222">
        <f>SUM(AC16,AX16,BS16,CN16,DI16,ED16,EY16)</f>
        <v>16</v>
      </c>
      <c r="I16" s="222">
        <f>SUM(AD16,AY16,BT16,CO16,DJ16,EE16,EZ16)</f>
        <v>92</v>
      </c>
      <c r="J16" s="222">
        <f>SUM(AE16,AZ16,BU16,CP16,DK16,EF16,FA16)</f>
        <v>24</v>
      </c>
      <c r="K16" s="222">
        <f>SUM(AF16,BA16,BV16,CQ16,DL16,EG16,FB16)</f>
        <v>4</v>
      </c>
      <c r="L16" s="222">
        <f>SUM(AG16,BB16,BW16,CR16,DM16,EH16,FC16)</f>
        <v>0</v>
      </c>
      <c r="M16" s="222">
        <f>SUM(AH16,BC16,BX16,CS16,DN16,EI16,FD16)</f>
        <v>0</v>
      </c>
      <c r="N16" s="222">
        <f>SUM(AI16,BD16,BY16,CT16,DO16,EJ16,FE16)</f>
        <v>0</v>
      </c>
      <c r="O16" s="222">
        <f>SUM(AJ16,BE16,BZ16,CU16,DP16,EK16,FF16)</f>
        <v>0</v>
      </c>
      <c r="P16" s="222">
        <f>SUM(AK16,BF16,CA16,CV16,DQ16,EL16,FG16)</f>
        <v>0</v>
      </c>
      <c r="Q16" s="222">
        <f>SUM(AL16,BG16,CB16,CW16,DR16,EM16,FH16)</f>
        <v>0</v>
      </c>
      <c r="R16" s="222">
        <f>SUM(AM16,BH16,CC16,CX16,DS16,EN16,FI16)</f>
        <v>0</v>
      </c>
      <c r="S16" s="222">
        <f>SUM(AN16,BI16,CD16,CY16,DT16,EO16,FJ16)</f>
        <v>0</v>
      </c>
      <c r="T16" s="222">
        <f>SUM(AO16,BJ16,CE16,CZ16,DU16,EP16,FK16)</f>
        <v>0</v>
      </c>
      <c r="U16" s="222">
        <f>SUM(AP16,BK16,CF16,DA16,DV16,EQ16,FL16)</f>
        <v>0</v>
      </c>
      <c r="V16" s="222">
        <f>SUM(AQ16,BL16,CG16,DB16,DW16,ER16,FM16)</f>
        <v>0</v>
      </c>
      <c r="W16" s="222">
        <f>SUM(AR16,BM16,CH16,DC16,DX16,ES16,FN16)</f>
        <v>0</v>
      </c>
      <c r="X16" s="222">
        <f>SUM(AS16,BN16,CI16,DD16,DY16,ET16,FO16)</f>
        <v>0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276</v>
      </c>
      <c r="AK16" s="222" t="s">
        <v>276</v>
      </c>
      <c r="AL16" s="222">
        <v>0</v>
      </c>
      <c r="AM16" s="222" t="s">
        <v>276</v>
      </c>
      <c r="AN16" s="222" t="s">
        <v>276</v>
      </c>
      <c r="AO16" s="222">
        <v>0</v>
      </c>
      <c r="AP16" s="222" t="s">
        <v>276</v>
      </c>
      <c r="AQ16" s="222">
        <v>0</v>
      </c>
      <c r="AR16" s="222" t="s">
        <v>276</v>
      </c>
      <c r="AS16" s="222">
        <v>0</v>
      </c>
      <c r="AT16" s="222">
        <f>SUM(AU16:BN16)</f>
        <v>0</v>
      </c>
      <c r="AU16" s="222">
        <v>0</v>
      </c>
      <c r="AV16" s="222"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 t="s">
        <v>276</v>
      </c>
      <c r="BF16" s="222" t="s">
        <v>276</v>
      </c>
      <c r="BG16" s="222" t="s">
        <v>276</v>
      </c>
      <c r="BH16" s="222" t="s">
        <v>276</v>
      </c>
      <c r="BI16" s="222" t="s">
        <v>276</v>
      </c>
      <c r="BJ16" s="222" t="s">
        <v>276</v>
      </c>
      <c r="BK16" s="222" t="s">
        <v>276</v>
      </c>
      <c r="BL16" s="222" t="s">
        <v>276</v>
      </c>
      <c r="BM16" s="222" t="s">
        <v>276</v>
      </c>
      <c r="BN16" s="222">
        <v>0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 t="s">
        <v>276</v>
      </c>
      <c r="CC16" s="222" t="s">
        <v>276</v>
      </c>
      <c r="CD16" s="222" t="s">
        <v>276</v>
      </c>
      <c r="CE16" s="222" t="s">
        <v>276</v>
      </c>
      <c r="CF16" s="222" t="s">
        <v>276</v>
      </c>
      <c r="CG16" s="222" t="s">
        <v>276</v>
      </c>
      <c r="CH16" s="222" t="s">
        <v>276</v>
      </c>
      <c r="CI16" s="222">
        <v>0</v>
      </c>
      <c r="CJ16" s="222">
        <f>SUM(CK16:DD16)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2">
        <v>0</v>
      </c>
      <c r="CU16" s="222">
        <v>0</v>
      </c>
      <c r="CV16" s="222">
        <v>0</v>
      </c>
      <c r="CW16" s="222" t="s">
        <v>276</v>
      </c>
      <c r="CX16" s="222" t="s">
        <v>276</v>
      </c>
      <c r="CY16" s="222" t="s">
        <v>276</v>
      </c>
      <c r="CZ16" s="222" t="s">
        <v>276</v>
      </c>
      <c r="DA16" s="222" t="s">
        <v>276</v>
      </c>
      <c r="DB16" s="222" t="s">
        <v>276</v>
      </c>
      <c r="DC16" s="222" t="s">
        <v>276</v>
      </c>
      <c r="DD16" s="222">
        <v>0</v>
      </c>
      <c r="DE16" s="222">
        <f>SUM(DF16:DY16)</f>
        <v>0</v>
      </c>
      <c r="DF16" s="222">
        <v>0</v>
      </c>
      <c r="DG16" s="222"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v>0</v>
      </c>
      <c r="DO16" s="222">
        <v>0</v>
      </c>
      <c r="DP16" s="222">
        <v>0</v>
      </c>
      <c r="DQ16" s="222">
        <v>0</v>
      </c>
      <c r="DR16" s="222" t="s">
        <v>276</v>
      </c>
      <c r="DS16" s="222" t="s">
        <v>276</v>
      </c>
      <c r="DT16" s="222">
        <v>0</v>
      </c>
      <c r="DU16" s="222" t="s">
        <v>276</v>
      </c>
      <c r="DV16" s="222" t="s">
        <v>276</v>
      </c>
      <c r="DW16" s="222" t="s">
        <v>276</v>
      </c>
      <c r="DX16" s="222" t="s">
        <v>276</v>
      </c>
      <c r="DY16" s="222">
        <v>0</v>
      </c>
      <c r="DZ16" s="222">
        <f>SUM(EA16:ET16)</f>
        <v>0</v>
      </c>
      <c r="EA16" s="222"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v>0</v>
      </c>
      <c r="EI16" s="222">
        <v>0</v>
      </c>
      <c r="EJ16" s="222">
        <v>0</v>
      </c>
      <c r="EK16" s="222" t="s">
        <v>276</v>
      </c>
      <c r="EL16" s="222" t="s">
        <v>276</v>
      </c>
      <c r="EM16" s="222" t="s">
        <v>276</v>
      </c>
      <c r="EN16" s="222">
        <v>0</v>
      </c>
      <c r="EO16" s="222">
        <v>0</v>
      </c>
      <c r="EP16" s="222" t="s">
        <v>276</v>
      </c>
      <c r="EQ16" s="222" t="s">
        <v>276</v>
      </c>
      <c r="ER16" s="222" t="s">
        <v>276</v>
      </c>
      <c r="ES16" s="222">
        <v>0</v>
      </c>
      <c r="ET16" s="222">
        <v>0</v>
      </c>
      <c r="EU16" s="222">
        <f>SUM(EV16:FO16)</f>
        <v>136</v>
      </c>
      <c r="EV16" s="222">
        <v>0</v>
      </c>
      <c r="EW16" s="222">
        <v>0</v>
      </c>
      <c r="EX16" s="222">
        <v>0</v>
      </c>
      <c r="EY16" s="222">
        <v>16</v>
      </c>
      <c r="EZ16" s="222">
        <v>92</v>
      </c>
      <c r="FA16" s="222">
        <v>24</v>
      </c>
      <c r="FB16" s="222">
        <v>4</v>
      </c>
      <c r="FC16" s="222">
        <v>0</v>
      </c>
      <c r="FD16" s="222">
        <v>0</v>
      </c>
      <c r="FE16" s="222">
        <v>0</v>
      </c>
      <c r="FF16" s="222">
        <v>0</v>
      </c>
      <c r="FG16" s="222">
        <v>0</v>
      </c>
      <c r="FH16" s="222" t="s">
        <v>276</v>
      </c>
      <c r="FI16" s="222" t="s">
        <v>276</v>
      </c>
      <c r="FJ16" s="222" t="s">
        <v>276</v>
      </c>
      <c r="FK16" s="222">
        <v>0</v>
      </c>
      <c r="FL16" s="222">
        <v>0</v>
      </c>
      <c r="FM16" s="222">
        <v>0</v>
      </c>
      <c r="FN16" s="222">
        <v>0</v>
      </c>
      <c r="FO16" s="222">
        <v>0</v>
      </c>
    </row>
    <row r="17" spans="1:171" s="190" customFormat="1" ht="12" customHeight="1">
      <c r="A17" s="191" t="s">
        <v>52</v>
      </c>
      <c r="B17" s="192" t="s">
        <v>183</v>
      </c>
      <c r="C17" s="191" t="s">
        <v>184</v>
      </c>
      <c r="D17" s="222">
        <f>SUM(Y17,AT17,BO17,CJ17,DE17,DZ17,EU17)</f>
        <v>626</v>
      </c>
      <c r="E17" s="222">
        <f>SUM(Z17,AU17,BP17,CK17,DF17,EA17,EV17)</f>
        <v>336</v>
      </c>
      <c r="F17" s="222">
        <f>SUM(AA17,AV17,BQ17,CL17,DG17,EB17,EW17)</f>
        <v>3</v>
      </c>
      <c r="G17" s="222">
        <f>SUM(AB17,AW17,BR17,CM17,DH17,EC17,EX17)</f>
        <v>112</v>
      </c>
      <c r="H17" s="222">
        <f>SUM(AC17,AX17,BS17,CN17,DI17,ED17,EY17)</f>
        <v>30</v>
      </c>
      <c r="I17" s="222">
        <f>SUM(AD17,AY17,BT17,CO17,DJ17,EE17,EZ17)</f>
        <v>104</v>
      </c>
      <c r="J17" s="222">
        <f>SUM(AE17,AZ17,BU17,CP17,DK17,EF17,FA17)</f>
        <v>35</v>
      </c>
      <c r="K17" s="222">
        <f>SUM(AF17,BA17,BV17,CQ17,DL17,EG17,FB17)</f>
        <v>1</v>
      </c>
      <c r="L17" s="222">
        <f>SUM(AG17,BB17,BW17,CR17,DM17,EH17,FC17)</f>
        <v>5</v>
      </c>
      <c r="M17" s="222">
        <f>SUM(AH17,BC17,BX17,CS17,DN17,EI17,FD17)</f>
        <v>0</v>
      </c>
      <c r="N17" s="222">
        <f>SUM(AI17,BD17,BY17,CT17,DO17,EJ17,FE17)</f>
        <v>0</v>
      </c>
      <c r="O17" s="222">
        <f>SUM(AJ17,BE17,BZ17,CU17,DP17,EK17,FF17)</f>
        <v>0</v>
      </c>
      <c r="P17" s="222">
        <f>SUM(AK17,BF17,CA17,CV17,DQ17,EL17,FG17)</f>
        <v>0</v>
      </c>
      <c r="Q17" s="222">
        <f>SUM(AL17,BG17,CB17,CW17,DR17,EM17,FH17)</f>
        <v>0</v>
      </c>
      <c r="R17" s="222">
        <f>SUM(AM17,BH17,CC17,CX17,DS17,EN17,FI17)</f>
        <v>0</v>
      </c>
      <c r="S17" s="222">
        <f>SUM(AN17,BI17,CD17,CY17,DT17,EO17,FJ17)</f>
        <v>0</v>
      </c>
      <c r="T17" s="222">
        <f>SUM(AO17,BJ17,CE17,CZ17,DU17,EP17,FK17)</f>
        <v>0</v>
      </c>
      <c r="U17" s="222">
        <f>SUM(AP17,BK17,CF17,DA17,DV17,EQ17,FL17)</f>
        <v>0</v>
      </c>
      <c r="V17" s="222">
        <f>SUM(AQ17,BL17,CG17,DB17,DW17,ER17,FM17)</f>
        <v>0</v>
      </c>
      <c r="W17" s="222">
        <f>SUM(AR17,BM17,CH17,DC17,DX17,ES17,FN17)</f>
        <v>0</v>
      </c>
      <c r="X17" s="222">
        <f>SUM(AS17,BN17,CI17,DD17,DY17,ET17,FO17)</f>
        <v>0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276</v>
      </c>
      <c r="AK17" s="222" t="s">
        <v>276</v>
      </c>
      <c r="AL17" s="222">
        <v>0</v>
      </c>
      <c r="AM17" s="222" t="s">
        <v>276</v>
      </c>
      <c r="AN17" s="222" t="s">
        <v>276</v>
      </c>
      <c r="AO17" s="222">
        <v>0</v>
      </c>
      <c r="AP17" s="222" t="s">
        <v>276</v>
      </c>
      <c r="AQ17" s="222">
        <v>0</v>
      </c>
      <c r="AR17" s="222" t="s">
        <v>276</v>
      </c>
      <c r="AS17" s="222">
        <v>0</v>
      </c>
      <c r="AT17" s="222">
        <f>SUM(AU17:BN17)</f>
        <v>0</v>
      </c>
      <c r="AU17" s="222">
        <v>0</v>
      </c>
      <c r="AV17" s="222"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 t="s">
        <v>276</v>
      </c>
      <c r="BF17" s="222" t="s">
        <v>276</v>
      </c>
      <c r="BG17" s="222" t="s">
        <v>276</v>
      </c>
      <c r="BH17" s="222" t="s">
        <v>276</v>
      </c>
      <c r="BI17" s="222" t="s">
        <v>276</v>
      </c>
      <c r="BJ17" s="222" t="s">
        <v>276</v>
      </c>
      <c r="BK17" s="222" t="s">
        <v>276</v>
      </c>
      <c r="BL17" s="222" t="s">
        <v>276</v>
      </c>
      <c r="BM17" s="222" t="s">
        <v>276</v>
      </c>
      <c r="BN17" s="222"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 t="s">
        <v>276</v>
      </c>
      <c r="CC17" s="222" t="s">
        <v>276</v>
      </c>
      <c r="CD17" s="222" t="s">
        <v>276</v>
      </c>
      <c r="CE17" s="222" t="s">
        <v>276</v>
      </c>
      <c r="CF17" s="222" t="s">
        <v>276</v>
      </c>
      <c r="CG17" s="222" t="s">
        <v>276</v>
      </c>
      <c r="CH17" s="222" t="s">
        <v>276</v>
      </c>
      <c r="CI17" s="222">
        <v>0</v>
      </c>
      <c r="CJ17" s="222">
        <f>SUM(CK17:DD17)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2">
        <v>0</v>
      </c>
      <c r="CU17" s="222">
        <v>0</v>
      </c>
      <c r="CV17" s="222">
        <v>0</v>
      </c>
      <c r="CW17" s="222" t="s">
        <v>276</v>
      </c>
      <c r="CX17" s="222" t="s">
        <v>276</v>
      </c>
      <c r="CY17" s="222" t="s">
        <v>276</v>
      </c>
      <c r="CZ17" s="222" t="s">
        <v>276</v>
      </c>
      <c r="DA17" s="222" t="s">
        <v>276</v>
      </c>
      <c r="DB17" s="222" t="s">
        <v>276</v>
      </c>
      <c r="DC17" s="222" t="s">
        <v>276</v>
      </c>
      <c r="DD17" s="222">
        <v>0</v>
      </c>
      <c r="DE17" s="222">
        <f>SUM(DF17:DY17)</f>
        <v>0</v>
      </c>
      <c r="DF17" s="222">
        <v>0</v>
      </c>
      <c r="DG17" s="222"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v>0</v>
      </c>
      <c r="DO17" s="222">
        <v>0</v>
      </c>
      <c r="DP17" s="222">
        <v>0</v>
      </c>
      <c r="DQ17" s="222">
        <v>0</v>
      </c>
      <c r="DR17" s="222" t="s">
        <v>276</v>
      </c>
      <c r="DS17" s="222" t="s">
        <v>276</v>
      </c>
      <c r="DT17" s="222">
        <v>0</v>
      </c>
      <c r="DU17" s="222" t="s">
        <v>276</v>
      </c>
      <c r="DV17" s="222" t="s">
        <v>276</v>
      </c>
      <c r="DW17" s="222" t="s">
        <v>276</v>
      </c>
      <c r="DX17" s="222" t="s">
        <v>276</v>
      </c>
      <c r="DY17" s="222">
        <v>0</v>
      </c>
      <c r="DZ17" s="222">
        <f>SUM(EA17:ET17)</f>
        <v>0</v>
      </c>
      <c r="EA17" s="222"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v>0</v>
      </c>
      <c r="EI17" s="222">
        <v>0</v>
      </c>
      <c r="EJ17" s="222">
        <v>0</v>
      </c>
      <c r="EK17" s="222" t="s">
        <v>276</v>
      </c>
      <c r="EL17" s="222" t="s">
        <v>276</v>
      </c>
      <c r="EM17" s="222" t="s">
        <v>276</v>
      </c>
      <c r="EN17" s="222">
        <v>0</v>
      </c>
      <c r="EO17" s="222">
        <v>0</v>
      </c>
      <c r="EP17" s="222" t="s">
        <v>276</v>
      </c>
      <c r="EQ17" s="222" t="s">
        <v>276</v>
      </c>
      <c r="ER17" s="222" t="s">
        <v>276</v>
      </c>
      <c r="ES17" s="222">
        <v>0</v>
      </c>
      <c r="ET17" s="222">
        <v>0</v>
      </c>
      <c r="EU17" s="222">
        <f>SUM(EV17:FO17)</f>
        <v>626</v>
      </c>
      <c r="EV17" s="222">
        <v>336</v>
      </c>
      <c r="EW17" s="222">
        <v>3</v>
      </c>
      <c r="EX17" s="222">
        <v>112</v>
      </c>
      <c r="EY17" s="222">
        <v>30</v>
      </c>
      <c r="EZ17" s="222">
        <v>104</v>
      </c>
      <c r="FA17" s="222">
        <v>35</v>
      </c>
      <c r="FB17" s="222">
        <v>1</v>
      </c>
      <c r="FC17" s="222">
        <v>5</v>
      </c>
      <c r="FD17" s="222">
        <v>0</v>
      </c>
      <c r="FE17" s="222">
        <v>0</v>
      </c>
      <c r="FF17" s="222">
        <v>0</v>
      </c>
      <c r="FG17" s="222">
        <v>0</v>
      </c>
      <c r="FH17" s="222" t="s">
        <v>276</v>
      </c>
      <c r="FI17" s="222" t="s">
        <v>276</v>
      </c>
      <c r="FJ17" s="222" t="s">
        <v>276</v>
      </c>
      <c r="FK17" s="222">
        <v>0</v>
      </c>
      <c r="FL17" s="222">
        <v>0</v>
      </c>
      <c r="FM17" s="222">
        <v>0</v>
      </c>
      <c r="FN17" s="222">
        <v>0</v>
      </c>
      <c r="FO17" s="222">
        <v>0</v>
      </c>
    </row>
    <row r="18" spans="1:171" s="190" customFormat="1" ht="12" customHeight="1">
      <c r="A18" s="191" t="s">
        <v>52</v>
      </c>
      <c r="B18" s="192" t="s">
        <v>185</v>
      </c>
      <c r="C18" s="191" t="s">
        <v>186</v>
      </c>
      <c r="D18" s="222">
        <f>SUM(Y18,AT18,BO18,CJ18,DE18,DZ18,EU18)</f>
        <v>1395</v>
      </c>
      <c r="E18" s="222">
        <f>SUM(Z18,AU18,BP18,CK18,DF18,EA18,EV18)</f>
        <v>0</v>
      </c>
      <c r="F18" s="222">
        <f>SUM(AA18,AV18,BQ18,CL18,DG18,EB18,EW18)</f>
        <v>0</v>
      </c>
      <c r="G18" s="222">
        <f>SUM(AB18,AW18,BR18,CM18,DH18,EC18,EX18)</f>
        <v>0</v>
      </c>
      <c r="H18" s="222">
        <f>SUM(AC18,AX18,BS18,CN18,DI18,ED18,EY18)</f>
        <v>107</v>
      </c>
      <c r="I18" s="222">
        <f>SUM(AD18,AY18,BT18,CO18,DJ18,EE18,EZ18)</f>
        <v>184</v>
      </c>
      <c r="J18" s="222">
        <f>SUM(AE18,AZ18,BU18,CP18,DK18,EF18,FA18)</f>
        <v>36</v>
      </c>
      <c r="K18" s="222">
        <f>SUM(AF18,BA18,BV18,CQ18,DL18,EG18,FB18)</f>
        <v>0</v>
      </c>
      <c r="L18" s="222">
        <f>SUM(AG18,BB18,BW18,CR18,DM18,EH18,FC18)</f>
        <v>0</v>
      </c>
      <c r="M18" s="222">
        <f>SUM(AH18,BC18,BX18,CS18,DN18,EI18,FD18)</f>
        <v>0</v>
      </c>
      <c r="N18" s="222">
        <f>SUM(AI18,BD18,BY18,CT18,DO18,EJ18,FE18)</f>
        <v>0</v>
      </c>
      <c r="O18" s="222">
        <f>SUM(AJ18,BE18,BZ18,CU18,DP18,EK18,FF18)</f>
        <v>0</v>
      </c>
      <c r="P18" s="222">
        <f>SUM(AK18,BF18,CA18,CV18,DQ18,EL18,FG18)</f>
        <v>0</v>
      </c>
      <c r="Q18" s="222">
        <f>SUM(AL18,BG18,CB18,CW18,DR18,EM18,FH18)</f>
        <v>692</v>
      </c>
      <c r="R18" s="222">
        <f>SUM(AM18,BH18,CC18,CX18,DS18,EN18,FI18)</f>
        <v>0</v>
      </c>
      <c r="S18" s="222">
        <f>SUM(AN18,BI18,CD18,CY18,DT18,EO18,FJ18)</f>
        <v>0</v>
      </c>
      <c r="T18" s="222">
        <f>SUM(AO18,BJ18,CE18,CZ18,DU18,EP18,FK18)</f>
        <v>0</v>
      </c>
      <c r="U18" s="222">
        <f>SUM(AP18,BK18,CF18,DA18,DV18,EQ18,FL18)</f>
        <v>0</v>
      </c>
      <c r="V18" s="222">
        <f>SUM(AQ18,BL18,CG18,DB18,DW18,ER18,FM18)</f>
        <v>238</v>
      </c>
      <c r="W18" s="222">
        <f>SUM(AR18,BM18,CH18,DC18,DX18,ES18,FN18)</f>
        <v>0</v>
      </c>
      <c r="X18" s="222">
        <f>SUM(AS18,BN18,CI18,DD18,DY18,ET18,FO18)</f>
        <v>138</v>
      </c>
      <c r="Y18" s="222">
        <f>SUM(Z18:AS18)</f>
        <v>1068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276</v>
      </c>
      <c r="AK18" s="222" t="s">
        <v>276</v>
      </c>
      <c r="AL18" s="222">
        <v>692</v>
      </c>
      <c r="AM18" s="222" t="s">
        <v>276</v>
      </c>
      <c r="AN18" s="222" t="s">
        <v>276</v>
      </c>
      <c r="AO18" s="222">
        <v>0</v>
      </c>
      <c r="AP18" s="222" t="s">
        <v>276</v>
      </c>
      <c r="AQ18" s="222">
        <v>238</v>
      </c>
      <c r="AR18" s="222" t="s">
        <v>276</v>
      </c>
      <c r="AS18" s="222">
        <v>138</v>
      </c>
      <c r="AT18" s="222">
        <f>SUM(AU18:BN18)</f>
        <v>0</v>
      </c>
      <c r="AU18" s="222">
        <v>0</v>
      </c>
      <c r="AV18" s="222"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 t="s">
        <v>276</v>
      </c>
      <c r="BF18" s="222" t="s">
        <v>276</v>
      </c>
      <c r="BG18" s="222" t="s">
        <v>276</v>
      </c>
      <c r="BH18" s="222" t="s">
        <v>276</v>
      </c>
      <c r="BI18" s="222" t="s">
        <v>276</v>
      </c>
      <c r="BJ18" s="222" t="s">
        <v>276</v>
      </c>
      <c r="BK18" s="222" t="s">
        <v>276</v>
      </c>
      <c r="BL18" s="222" t="s">
        <v>276</v>
      </c>
      <c r="BM18" s="222" t="s">
        <v>276</v>
      </c>
      <c r="BN18" s="222"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 t="s">
        <v>276</v>
      </c>
      <c r="CC18" s="222" t="s">
        <v>276</v>
      </c>
      <c r="CD18" s="222" t="s">
        <v>276</v>
      </c>
      <c r="CE18" s="222" t="s">
        <v>276</v>
      </c>
      <c r="CF18" s="222" t="s">
        <v>276</v>
      </c>
      <c r="CG18" s="222" t="s">
        <v>276</v>
      </c>
      <c r="CH18" s="222" t="s">
        <v>276</v>
      </c>
      <c r="CI18" s="222">
        <v>0</v>
      </c>
      <c r="CJ18" s="222">
        <f>SUM(CK18:DD18)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2">
        <v>0</v>
      </c>
      <c r="CU18" s="222">
        <v>0</v>
      </c>
      <c r="CV18" s="222">
        <v>0</v>
      </c>
      <c r="CW18" s="222" t="s">
        <v>276</v>
      </c>
      <c r="CX18" s="222" t="s">
        <v>276</v>
      </c>
      <c r="CY18" s="222" t="s">
        <v>276</v>
      </c>
      <c r="CZ18" s="222" t="s">
        <v>276</v>
      </c>
      <c r="DA18" s="222" t="s">
        <v>276</v>
      </c>
      <c r="DB18" s="222" t="s">
        <v>276</v>
      </c>
      <c r="DC18" s="222" t="s">
        <v>276</v>
      </c>
      <c r="DD18" s="222">
        <v>0</v>
      </c>
      <c r="DE18" s="222">
        <f>SUM(DF18:DY18)</f>
        <v>0</v>
      </c>
      <c r="DF18" s="222">
        <v>0</v>
      </c>
      <c r="DG18" s="222"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v>0</v>
      </c>
      <c r="DO18" s="222">
        <v>0</v>
      </c>
      <c r="DP18" s="222">
        <v>0</v>
      </c>
      <c r="DQ18" s="222">
        <v>0</v>
      </c>
      <c r="DR18" s="222" t="s">
        <v>276</v>
      </c>
      <c r="DS18" s="222" t="s">
        <v>276</v>
      </c>
      <c r="DT18" s="222">
        <v>0</v>
      </c>
      <c r="DU18" s="222" t="s">
        <v>276</v>
      </c>
      <c r="DV18" s="222" t="s">
        <v>276</v>
      </c>
      <c r="DW18" s="222" t="s">
        <v>276</v>
      </c>
      <c r="DX18" s="222" t="s">
        <v>276</v>
      </c>
      <c r="DY18" s="222">
        <v>0</v>
      </c>
      <c r="DZ18" s="222">
        <f>SUM(EA18:ET18)</f>
        <v>0</v>
      </c>
      <c r="EA18" s="222"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v>0</v>
      </c>
      <c r="EI18" s="222">
        <v>0</v>
      </c>
      <c r="EJ18" s="222">
        <v>0</v>
      </c>
      <c r="EK18" s="222" t="s">
        <v>276</v>
      </c>
      <c r="EL18" s="222" t="s">
        <v>276</v>
      </c>
      <c r="EM18" s="222" t="s">
        <v>276</v>
      </c>
      <c r="EN18" s="222">
        <v>0</v>
      </c>
      <c r="EO18" s="222">
        <v>0</v>
      </c>
      <c r="EP18" s="222" t="s">
        <v>276</v>
      </c>
      <c r="EQ18" s="222" t="s">
        <v>276</v>
      </c>
      <c r="ER18" s="222" t="s">
        <v>276</v>
      </c>
      <c r="ES18" s="222">
        <v>0</v>
      </c>
      <c r="ET18" s="222">
        <v>0</v>
      </c>
      <c r="EU18" s="222">
        <f>SUM(EV18:FO18)</f>
        <v>327</v>
      </c>
      <c r="EV18" s="222">
        <v>0</v>
      </c>
      <c r="EW18" s="222">
        <v>0</v>
      </c>
      <c r="EX18" s="222">
        <v>0</v>
      </c>
      <c r="EY18" s="222">
        <v>107</v>
      </c>
      <c r="EZ18" s="222">
        <v>184</v>
      </c>
      <c r="FA18" s="222">
        <v>36</v>
      </c>
      <c r="FB18" s="222">
        <v>0</v>
      </c>
      <c r="FC18" s="222">
        <v>0</v>
      </c>
      <c r="FD18" s="222">
        <v>0</v>
      </c>
      <c r="FE18" s="222">
        <v>0</v>
      </c>
      <c r="FF18" s="222">
        <v>0</v>
      </c>
      <c r="FG18" s="222">
        <v>0</v>
      </c>
      <c r="FH18" s="222" t="s">
        <v>276</v>
      </c>
      <c r="FI18" s="222" t="s">
        <v>276</v>
      </c>
      <c r="FJ18" s="222" t="s">
        <v>276</v>
      </c>
      <c r="FK18" s="222">
        <v>0</v>
      </c>
      <c r="FL18" s="222">
        <v>0</v>
      </c>
      <c r="FM18" s="222">
        <v>0</v>
      </c>
      <c r="FN18" s="222">
        <v>0</v>
      </c>
      <c r="FO18" s="222">
        <v>0</v>
      </c>
    </row>
    <row r="19" spans="1:171" s="190" customFormat="1" ht="12" customHeight="1">
      <c r="A19" s="191" t="s">
        <v>52</v>
      </c>
      <c r="B19" s="192" t="s">
        <v>187</v>
      </c>
      <c r="C19" s="191" t="s">
        <v>188</v>
      </c>
      <c r="D19" s="222">
        <f>SUM(Y19,AT19,BO19,CJ19,DE19,DZ19,EU19)</f>
        <v>190</v>
      </c>
      <c r="E19" s="222">
        <f>SUM(Z19,AU19,BP19,CK19,DF19,EA19,EV19)</f>
        <v>0</v>
      </c>
      <c r="F19" s="222">
        <f>SUM(AA19,AV19,BQ19,CL19,DG19,EB19,EW19)</f>
        <v>0</v>
      </c>
      <c r="G19" s="222">
        <f>SUM(AB19,AW19,BR19,CM19,DH19,EC19,EX19)</f>
        <v>0</v>
      </c>
      <c r="H19" s="222">
        <f>SUM(AC19,AX19,BS19,CN19,DI19,ED19,EY19)</f>
        <v>73</v>
      </c>
      <c r="I19" s="222">
        <f>SUM(AD19,AY19,BT19,CO19,DJ19,EE19,EZ19)</f>
        <v>33</v>
      </c>
      <c r="J19" s="222">
        <f>SUM(AE19,AZ19,BU19,CP19,DK19,EF19,FA19)</f>
        <v>14</v>
      </c>
      <c r="K19" s="222">
        <f>SUM(AF19,BA19,BV19,CQ19,DL19,EG19,FB19)</f>
        <v>1</v>
      </c>
      <c r="L19" s="222">
        <f>SUM(AG19,BB19,BW19,CR19,DM19,EH19,FC19)</f>
        <v>1</v>
      </c>
      <c r="M19" s="222">
        <f>SUM(AH19,BC19,BX19,CS19,DN19,EI19,FD19)</f>
        <v>0</v>
      </c>
      <c r="N19" s="222">
        <f>SUM(AI19,BD19,BY19,CT19,DO19,EJ19,FE19)</f>
        <v>0</v>
      </c>
      <c r="O19" s="222">
        <f>SUM(AJ19,BE19,BZ19,CU19,DP19,EK19,FF19)</f>
        <v>0</v>
      </c>
      <c r="P19" s="222">
        <f>SUM(AK19,BF19,CA19,CV19,DQ19,EL19,FG19)</f>
        <v>0</v>
      </c>
      <c r="Q19" s="222">
        <f>SUM(AL19,BG19,CB19,CW19,DR19,EM19,FH19)</f>
        <v>66</v>
      </c>
      <c r="R19" s="222">
        <f>SUM(AM19,BH19,CC19,CX19,DS19,EN19,FI19)</f>
        <v>0</v>
      </c>
      <c r="S19" s="222">
        <f>SUM(AN19,BI19,CD19,CY19,DT19,EO19,FJ19)</f>
        <v>0</v>
      </c>
      <c r="T19" s="222">
        <f>SUM(AO19,BJ19,CE19,CZ19,DU19,EP19,FK19)</f>
        <v>0</v>
      </c>
      <c r="U19" s="222">
        <f>SUM(AP19,BK19,CF19,DA19,DV19,EQ19,FL19)</f>
        <v>0</v>
      </c>
      <c r="V19" s="222">
        <f>SUM(AQ19,BL19,CG19,DB19,DW19,ER19,FM19)</f>
        <v>0</v>
      </c>
      <c r="W19" s="222">
        <f>SUM(AR19,BM19,CH19,DC19,DX19,ES19,FN19)</f>
        <v>0</v>
      </c>
      <c r="X19" s="222">
        <f>SUM(AS19,BN19,CI19,DD19,DY19,ET19,FO19)</f>
        <v>2</v>
      </c>
      <c r="Y19" s="222">
        <f>SUM(Z19:AS19)</f>
        <v>66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276</v>
      </c>
      <c r="AK19" s="222" t="s">
        <v>276</v>
      </c>
      <c r="AL19" s="222">
        <v>66</v>
      </c>
      <c r="AM19" s="222" t="s">
        <v>276</v>
      </c>
      <c r="AN19" s="222" t="s">
        <v>276</v>
      </c>
      <c r="AO19" s="222">
        <v>0</v>
      </c>
      <c r="AP19" s="222" t="s">
        <v>276</v>
      </c>
      <c r="AQ19" s="222">
        <v>0</v>
      </c>
      <c r="AR19" s="222" t="s">
        <v>276</v>
      </c>
      <c r="AS19" s="222">
        <v>0</v>
      </c>
      <c r="AT19" s="222">
        <f>SUM(AU19:BN19)</f>
        <v>0</v>
      </c>
      <c r="AU19" s="222">
        <v>0</v>
      </c>
      <c r="AV19" s="222"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 t="s">
        <v>276</v>
      </c>
      <c r="BF19" s="222" t="s">
        <v>276</v>
      </c>
      <c r="BG19" s="222" t="s">
        <v>276</v>
      </c>
      <c r="BH19" s="222" t="s">
        <v>276</v>
      </c>
      <c r="BI19" s="222" t="s">
        <v>276</v>
      </c>
      <c r="BJ19" s="222" t="s">
        <v>276</v>
      </c>
      <c r="BK19" s="222" t="s">
        <v>276</v>
      </c>
      <c r="BL19" s="222" t="s">
        <v>276</v>
      </c>
      <c r="BM19" s="222" t="s">
        <v>276</v>
      </c>
      <c r="BN19" s="222">
        <v>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 t="s">
        <v>276</v>
      </c>
      <c r="CC19" s="222" t="s">
        <v>276</v>
      </c>
      <c r="CD19" s="222" t="s">
        <v>276</v>
      </c>
      <c r="CE19" s="222" t="s">
        <v>276</v>
      </c>
      <c r="CF19" s="222" t="s">
        <v>276</v>
      </c>
      <c r="CG19" s="222" t="s">
        <v>276</v>
      </c>
      <c r="CH19" s="222" t="s">
        <v>276</v>
      </c>
      <c r="CI19" s="222">
        <v>0</v>
      </c>
      <c r="CJ19" s="222">
        <f>SUM(CK19:DD19)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v>0</v>
      </c>
      <c r="CS19" s="222">
        <v>0</v>
      </c>
      <c r="CT19" s="222">
        <v>0</v>
      </c>
      <c r="CU19" s="222">
        <v>0</v>
      </c>
      <c r="CV19" s="222">
        <v>0</v>
      </c>
      <c r="CW19" s="222" t="s">
        <v>276</v>
      </c>
      <c r="CX19" s="222" t="s">
        <v>276</v>
      </c>
      <c r="CY19" s="222" t="s">
        <v>276</v>
      </c>
      <c r="CZ19" s="222" t="s">
        <v>276</v>
      </c>
      <c r="DA19" s="222" t="s">
        <v>276</v>
      </c>
      <c r="DB19" s="222" t="s">
        <v>276</v>
      </c>
      <c r="DC19" s="222" t="s">
        <v>276</v>
      </c>
      <c r="DD19" s="222">
        <v>0</v>
      </c>
      <c r="DE19" s="222">
        <f>SUM(DF19:DY19)</f>
        <v>0</v>
      </c>
      <c r="DF19" s="222">
        <v>0</v>
      </c>
      <c r="DG19" s="222"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v>0</v>
      </c>
      <c r="DO19" s="222">
        <v>0</v>
      </c>
      <c r="DP19" s="222">
        <v>0</v>
      </c>
      <c r="DQ19" s="222">
        <v>0</v>
      </c>
      <c r="DR19" s="222" t="s">
        <v>276</v>
      </c>
      <c r="DS19" s="222" t="s">
        <v>276</v>
      </c>
      <c r="DT19" s="222">
        <v>0</v>
      </c>
      <c r="DU19" s="222" t="s">
        <v>276</v>
      </c>
      <c r="DV19" s="222" t="s">
        <v>276</v>
      </c>
      <c r="DW19" s="222" t="s">
        <v>276</v>
      </c>
      <c r="DX19" s="222" t="s">
        <v>276</v>
      </c>
      <c r="DY19" s="222">
        <v>0</v>
      </c>
      <c r="DZ19" s="222">
        <f>SUM(EA19:ET19)</f>
        <v>0</v>
      </c>
      <c r="EA19" s="222"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v>0</v>
      </c>
      <c r="EI19" s="222">
        <v>0</v>
      </c>
      <c r="EJ19" s="222">
        <v>0</v>
      </c>
      <c r="EK19" s="222" t="s">
        <v>276</v>
      </c>
      <c r="EL19" s="222" t="s">
        <v>276</v>
      </c>
      <c r="EM19" s="222" t="s">
        <v>276</v>
      </c>
      <c r="EN19" s="222">
        <v>0</v>
      </c>
      <c r="EO19" s="222">
        <v>0</v>
      </c>
      <c r="EP19" s="222" t="s">
        <v>276</v>
      </c>
      <c r="EQ19" s="222" t="s">
        <v>276</v>
      </c>
      <c r="ER19" s="222" t="s">
        <v>276</v>
      </c>
      <c r="ES19" s="222">
        <v>0</v>
      </c>
      <c r="ET19" s="222">
        <v>0</v>
      </c>
      <c r="EU19" s="222">
        <f>SUM(EV19:FO19)</f>
        <v>124</v>
      </c>
      <c r="EV19" s="222">
        <v>0</v>
      </c>
      <c r="EW19" s="222">
        <v>0</v>
      </c>
      <c r="EX19" s="222">
        <v>0</v>
      </c>
      <c r="EY19" s="222">
        <v>73</v>
      </c>
      <c r="EZ19" s="222">
        <v>33</v>
      </c>
      <c r="FA19" s="222">
        <v>14</v>
      </c>
      <c r="FB19" s="222">
        <v>1</v>
      </c>
      <c r="FC19" s="222">
        <v>1</v>
      </c>
      <c r="FD19" s="222">
        <v>0</v>
      </c>
      <c r="FE19" s="222">
        <v>0</v>
      </c>
      <c r="FF19" s="222">
        <v>0</v>
      </c>
      <c r="FG19" s="222">
        <v>0</v>
      </c>
      <c r="FH19" s="222" t="s">
        <v>276</v>
      </c>
      <c r="FI19" s="222" t="s">
        <v>276</v>
      </c>
      <c r="FJ19" s="222" t="s">
        <v>276</v>
      </c>
      <c r="FK19" s="222">
        <v>0</v>
      </c>
      <c r="FL19" s="222">
        <v>0</v>
      </c>
      <c r="FM19" s="222">
        <v>0</v>
      </c>
      <c r="FN19" s="222">
        <v>0</v>
      </c>
      <c r="FO19" s="222">
        <v>2</v>
      </c>
    </row>
    <row r="20" spans="1:171" s="190" customFormat="1" ht="12" customHeight="1">
      <c r="A20" s="191" t="s">
        <v>52</v>
      </c>
      <c r="B20" s="192" t="s">
        <v>189</v>
      </c>
      <c r="C20" s="191" t="s">
        <v>190</v>
      </c>
      <c r="D20" s="222">
        <f>SUM(Y20,AT20,BO20,CJ20,DE20,DZ20,EU20)</f>
        <v>0</v>
      </c>
      <c r="E20" s="222">
        <f>SUM(Z20,AU20,BP20,CK20,DF20,EA20,EV20)</f>
        <v>0</v>
      </c>
      <c r="F20" s="222">
        <f>SUM(AA20,AV20,BQ20,CL20,DG20,EB20,EW20)</f>
        <v>0</v>
      </c>
      <c r="G20" s="222">
        <f>SUM(AB20,AW20,BR20,CM20,DH20,EC20,EX20)</f>
        <v>0</v>
      </c>
      <c r="H20" s="222">
        <f>SUM(AC20,AX20,BS20,CN20,DI20,ED20,EY20)</f>
        <v>0</v>
      </c>
      <c r="I20" s="222">
        <f>SUM(AD20,AY20,BT20,CO20,DJ20,EE20,EZ20)</f>
        <v>0</v>
      </c>
      <c r="J20" s="222">
        <f>SUM(AE20,AZ20,BU20,CP20,DK20,EF20,FA20)</f>
        <v>0</v>
      </c>
      <c r="K20" s="222">
        <f>SUM(AF20,BA20,BV20,CQ20,DL20,EG20,FB20)</f>
        <v>0</v>
      </c>
      <c r="L20" s="222">
        <f>SUM(AG20,BB20,BW20,CR20,DM20,EH20,FC20)</f>
        <v>0</v>
      </c>
      <c r="M20" s="222">
        <f>SUM(AH20,BC20,BX20,CS20,DN20,EI20,FD20)</f>
        <v>0</v>
      </c>
      <c r="N20" s="222">
        <f>SUM(AI20,BD20,BY20,CT20,DO20,EJ20,FE20)</f>
        <v>0</v>
      </c>
      <c r="O20" s="222">
        <f>SUM(AJ20,BE20,BZ20,CU20,DP20,EK20,FF20)</f>
        <v>0</v>
      </c>
      <c r="P20" s="222">
        <f>SUM(AK20,BF20,CA20,CV20,DQ20,EL20,FG20)</f>
        <v>0</v>
      </c>
      <c r="Q20" s="222">
        <f>SUM(AL20,BG20,CB20,CW20,DR20,EM20,FH20)</f>
        <v>0</v>
      </c>
      <c r="R20" s="222">
        <f>SUM(AM20,BH20,CC20,CX20,DS20,EN20,FI20)</f>
        <v>0</v>
      </c>
      <c r="S20" s="222">
        <f>SUM(AN20,BI20,CD20,CY20,DT20,EO20,FJ20)</f>
        <v>0</v>
      </c>
      <c r="T20" s="222">
        <f>SUM(AO20,BJ20,CE20,CZ20,DU20,EP20,FK20)</f>
        <v>0</v>
      </c>
      <c r="U20" s="222">
        <f>SUM(AP20,BK20,CF20,DA20,DV20,EQ20,FL20)</f>
        <v>0</v>
      </c>
      <c r="V20" s="222">
        <f>SUM(AQ20,BL20,CG20,DB20,DW20,ER20,FM20)</f>
        <v>0</v>
      </c>
      <c r="W20" s="222">
        <f>SUM(AR20,BM20,CH20,DC20,DX20,ES20,FN20)</f>
        <v>0</v>
      </c>
      <c r="X20" s="222">
        <f>SUM(AS20,BN20,CI20,DD20,DY20,ET20,FO20)</f>
        <v>0</v>
      </c>
      <c r="Y20" s="222">
        <f>SUM(Z20:AS20)</f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276</v>
      </c>
      <c r="AK20" s="222" t="s">
        <v>276</v>
      </c>
      <c r="AL20" s="222">
        <v>0</v>
      </c>
      <c r="AM20" s="222" t="s">
        <v>276</v>
      </c>
      <c r="AN20" s="222" t="s">
        <v>276</v>
      </c>
      <c r="AO20" s="222">
        <v>0</v>
      </c>
      <c r="AP20" s="222" t="s">
        <v>276</v>
      </c>
      <c r="AQ20" s="222">
        <v>0</v>
      </c>
      <c r="AR20" s="222" t="s">
        <v>276</v>
      </c>
      <c r="AS20" s="222">
        <v>0</v>
      </c>
      <c r="AT20" s="222">
        <f>SUM(AU20:BN20)</f>
        <v>0</v>
      </c>
      <c r="AU20" s="222">
        <v>0</v>
      </c>
      <c r="AV20" s="222">
        <v>0</v>
      </c>
      <c r="AW20" s="222">
        <v>0</v>
      </c>
      <c r="AX20" s="222">
        <v>0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 t="s">
        <v>276</v>
      </c>
      <c r="BF20" s="222" t="s">
        <v>276</v>
      </c>
      <c r="BG20" s="222" t="s">
        <v>276</v>
      </c>
      <c r="BH20" s="222" t="s">
        <v>276</v>
      </c>
      <c r="BI20" s="222" t="s">
        <v>276</v>
      </c>
      <c r="BJ20" s="222" t="s">
        <v>276</v>
      </c>
      <c r="BK20" s="222" t="s">
        <v>276</v>
      </c>
      <c r="BL20" s="222" t="s">
        <v>276</v>
      </c>
      <c r="BM20" s="222" t="s">
        <v>276</v>
      </c>
      <c r="BN20" s="222"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 t="s">
        <v>276</v>
      </c>
      <c r="CC20" s="222" t="s">
        <v>276</v>
      </c>
      <c r="CD20" s="222" t="s">
        <v>276</v>
      </c>
      <c r="CE20" s="222" t="s">
        <v>276</v>
      </c>
      <c r="CF20" s="222" t="s">
        <v>276</v>
      </c>
      <c r="CG20" s="222" t="s">
        <v>276</v>
      </c>
      <c r="CH20" s="222" t="s">
        <v>276</v>
      </c>
      <c r="CI20" s="222">
        <v>0</v>
      </c>
      <c r="CJ20" s="222">
        <f>SUM(CK20:DD20)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v>0</v>
      </c>
      <c r="CS20" s="222">
        <v>0</v>
      </c>
      <c r="CT20" s="222">
        <v>0</v>
      </c>
      <c r="CU20" s="222">
        <v>0</v>
      </c>
      <c r="CV20" s="222">
        <v>0</v>
      </c>
      <c r="CW20" s="222" t="s">
        <v>276</v>
      </c>
      <c r="CX20" s="222" t="s">
        <v>276</v>
      </c>
      <c r="CY20" s="222" t="s">
        <v>276</v>
      </c>
      <c r="CZ20" s="222" t="s">
        <v>276</v>
      </c>
      <c r="DA20" s="222" t="s">
        <v>276</v>
      </c>
      <c r="DB20" s="222" t="s">
        <v>276</v>
      </c>
      <c r="DC20" s="222" t="s">
        <v>276</v>
      </c>
      <c r="DD20" s="222">
        <v>0</v>
      </c>
      <c r="DE20" s="222">
        <f>SUM(DF20:DY20)</f>
        <v>0</v>
      </c>
      <c r="DF20" s="222">
        <v>0</v>
      </c>
      <c r="DG20" s="222"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v>0</v>
      </c>
      <c r="DO20" s="222">
        <v>0</v>
      </c>
      <c r="DP20" s="222">
        <v>0</v>
      </c>
      <c r="DQ20" s="222">
        <v>0</v>
      </c>
      <c r="DR20" s="222" t="s">
        <v>276</v>
      </c>
      <c r="DS20" s="222" t="s">
        <v>276</v>
      </c>
      <c r="DT20" s="222">
        <v>0</v>
      </c>
      <c r="DU20" s="222" t="s">
        <v>276</v>
      </c>
      <c r="DV20" s="222" t="s">
        <v>276</v>
      </c>
      <c r="DW20" s="222" t="s">
        <v>276</v>
      </c>
      <c r="DX20" s="222" t="s">
        <v>276</v>
      </c>
      <c r="DY20" s="222">
        <v>0</v>
      </c>
      <c r="DZ20" s="222">
        <f>SUM(EA20:ET20)</f>
        <v>0</v>
      </c>
      <c r="EA20" s="222"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0</v>
      </c>
      <c r="EH20" s="222">
        <v>0</v>
      </c>
      <c r="EI20" s="222">
        <v>0</v>
      </c>
      <c r="EJ20" s="222">
        <v>0</v>
      </c>
      <c r="EK20" s="222" t="s">
        <v>276</v>
      </c>
      <c r="EL20" s="222" t="s">
        <v>276</v>
      </c>
      <c r="EM20" s="222" t="s">
        <v>276</v>
      </c>
      <c r="EN20" s="222">
        <v>0</v>
      </c>
      <c r="EO20" s="222">
        <v>0</v>
      </c>
      <c r="EP20" s="222" t="s">
        <v>276</v>
      </c>
      <c r="EQ20" s="222" t="s">
        <v>276</v>
      </c>
      <c r="ER20" s="222" t="s">
        <v>276</v>
      </c>
      <c r="ES20" s="222">
        <v>0</v>
      </c>
      <c r="ET20" s="222">
        <v>0</v>
      </c>
      <c r="EU20" s="222">
        <f>SUM(EV20:FO20)</f>
        <v>0</v>
      </c>
      <c r="EV20" s="222">
        <v>0</v>
      </c>
      <c r="EW20" s="222">
        <v>0</v>
      </c>
      <c r="EX20" s="222">
        <v>0</v>
      </c>
      <c r="EY20" s="222">
        <v>0</v>
      </c>
      <c r="EZ20" s="222">
        <v>0</v>
      </c>
      <c r="FA20" s="222">
        <v>0</v>
      </c>
      <c r="FB20" s="222">
        <v>0</v>
      </c>
      <c r="FC20" s="222">
        <v>0</v>
      </c>
      <c r="FD20" s="222">
        <v>0</v>
      </c>
      <c r="FE20" s="222">
        <v>0</v>
      </c>
      <c r="FF20" s="222">
        <v>0</v>
      </c>
      <c r="FG20" s="222">
        <v>0</v>
      </c>
      <c r="FH20" s="222" t="s">
        <v>276</v>
      </c>
      <c r="FI20" s="222" t="s">
        <v>276</v>
      </c>
      <c r="FJ20" s="222" t="s">
        <v>276</v>
      </c>
      <c r="FK20" s="222">
        <v>0</v>
      </c>
      <c r="FL20" s="222">
        <v>0</v>
      </c>
      <c r="FM20" s="222">
        <v>0</v>
      </c>
      <c r="FN20" s="222">
        <v>0</v>
      </c>
      <c r="FO20" s="222">
        <v>0</v>
      </c>
    </row>
    <row r="21" spans="1:171" s="190" customFormat="1" ht="12" customHeight="1">
      <c r="A21" s="191" t="s">
        <v>52</v>
      </c>
      <c r="B21" s="192" t="s">
        <v>191</v>
      </c>
      <c r="C21" s="191" t="s">
        <v>192</v>
      </c>
      <c r="D21" s="222">
        <f>SUM(Y21,AT21,BO21,CJ21,DE21,DZ21,EU21)</f>
        <v>447</v>
      </c>
      <c r="E21" s="222">
        <f>SUM(Z21,AU21,BP21,CK21,DF21,EA21,EV21)</f>
        <v>0</v>
      </c>
      <c r="F21" s="222">
        <f>SUM(AA21,AV21,BQ21,CL21,DG21,EB21,EW21)</f>
        <v>0</v>
      </c>
      <c r="G21" s="222">
        <f>SUM(AB21,AW21,BR21,CM21,DH21,EC21,EX21)</f>
        <v>0</v>
      </c>
      <c r="H21" s="222">
        <f>SUM(AC21,AX21,BS21,CN21,DI21,ED21,EY21)</f>
        <v>67</v>
      </c>
      <c r="I21" s="222">
        <f>SUM(AD21,AY21,BT21,CO21,DJ21,EE21,EZ21)</f>
        <v>152</v>
      </c>
      <c r="J21" s="222">
        <f>SUM(AE21,AZ21,BU21,CP21,DK21,EF21,FA21)</f>
        <v>45</v>
      </c>
      <c r="K21" s="222">
        <f>SUM(AF21,BA21,BV21,CQ21,DL21,EG21,FB21)</f>
        <v>0</v>
      </c>
      <c r="L21" s="222">
        <f>SUM(AG21,BB21,BW21,CR21,DM21,EH21,FC21)</f>
        <v>174</v>
      </c>
      <c r="M21" s="222">
        <f>SUM(AH21,BC21,BX21,CS21,DN21,EI21,FD21)</f>
        <v>0</v>
      </c>
      <c r="N21" s="222">
        <f>SUM(AI21,BD21,BY21,CT21,DO21,EJ21,FE21)</f>
        <v>0</v>
      </c>
      <c r="O21" s="222">
        <f>SUM(AJ21,BE21,BZ21,CU21,DP21,EK21,FF21)</f>
        <v>0</v>
      </c>
      <c r="P21" s="222">
        <f>SUM(AK21,BF21,CA21,CV21,DQ21,EL21,FG21)</f>
        <v>0</v>
      </c>
      <c r="Q21" s="222">
        <f>SUM(AL21,BG21,CB21,CW21,DR21,EM21,FH21)</f>
        <v>0</v>
      </c>
      <c r="R21" s="222">
        <f>SUM(AM21,BH21,CC21,CX21,DS21,EN21,FI21)</f>
        <v>0</v>
      </c>
      <c r="S21" s="222">
        <f>SUM(AN21,BI21,CD21,CY21,DT21,EO21,FJ21)</f>
        <v>0</v>
      </c>
      <c r="T21" s="222">
        <f>SUM(AO21,BJ21,CE21,CZ21,DU21,EP21,FK21)</f>
        <v>0</v>
      </c>
      <c r="U21" s="222">
        <f>SUM(AP21,BK21,CF21,DA21,DV21,EQ21,FL21)</f>
        <v>0</v>
      </c>
      <c r="V21" s="222">
        <f>SUM(AQ21,BL21,CG21,DB21,DW21,ER21,FM21)</f>
        <v>0</v>
      </c>
      <c r="W21" s="222">
        <f>SUM(AR21,BM21,CH21,DC21,DX21,ES21,FN21)</f>
        <v>0</v>
      </c>
      <c r="X21" s="222">
        <f>SUM(AS21,BN21,CI21,DD21,DY21,ET21,FO21)</f>
        <v>9</v>
      </c>
      <c r="Y21" s="222">
        <f>SUM(Z21:AS21)</f>
        <v>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276</v>
      </c>
      <c r="AK21" s="222" t="s">
        <v>276</v>
      </c>
      <c r="AL21" s="222">
        <v>0</v>
      </c>
      <c r="AM21" s="222" t="s">
        <v>276</v>
      </c>
      <c r="AN21" s="222" t="s">
        <v>276</v>
      </c>
      <c r="AO21" s="222">
        <v>0</v>
      </c>
      <c r="AP21" s="222" t="s">
        <v>276</v>
      </c>
      <c r="AQ21" s="222">
        <v>0</v>
      </c>
      <c r="AR21" s="222" t="s">
        <v>276</v>
      </c>
      <c r="AS21" s="222">
        <v>0</v>
      </c>
      <c r="AT21" s="222">
        <f>SUM(AU21:BN21)</f>
        <v>67</v>
      </c>
      <c r="AU21" s="222">
        <v>0</v>
      </c>
      <c r="AV21" s="222">
        <v>0</v>
      </c>
      <c r="AW21" s="222">
        <v>0</v>
      </c>
      <c r="AX21" s="222">
        <v>67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 t="s">
        <v>276</v>
      </c>
      <c r="BF21" s="222" t="s">
        <v>276</v>
      </c>
      <c r="BG21" s="222" t="s">
        <v>276</v>
      </c>
      <c r="BH21" s="222" t="s">
        <v>276</v>
      </c>
      <c r="BI21" s="222" t="s">
        <v>276</v>
      </c>
      <c r="BJ21" s="222" t="s">
        <v>276</v>
      </c>
      <c r="BK21" s="222" t="s">
        <v>276</v>
      </c>
      <c r="BL21" s="222" t="s">
        <v>276</v>
      </c>
      <c r="BM21" s="222" t="s">
        <v>276</v>
      </c>
      <c r="BN21" s="222">
        <v>0</v>
      </c>
      <c r="BO21" s="222">
        <f>SUM(BP21:CI21)</f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 t="s">
        <v>276</v>
      </c>
      <c r="CC21" s="222" t="s">
        <v>276</v>
      </c>
      <c r="CD21" s="222" t="s">
        <v>276</v>
      </c>
      <c r="CE21" s="222" t="s">
        <v>276</v>
      </c>
      <c r="CF21" s="222" t="s">
        <v>276</v>
      </c>
      <c r="CG21" s="222" t="s">
        <v>276</v>
      </c>
      <c r="CH21" s="222" t="s">
        <v>276</v>
      </c>
      <c r="CI21" s="222">
        <v>0</v>
      </c>
      <c r="CJ21" s="222">
        <f>SUM(CK21:DD21)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v>0</v>
      </c>
      <c r="CS21" s="222">
        <v>0</v>
      </c>
      <c r="CT21" s="222">
        <v>0</v>
      </c>
      <c r="CU21" s="222">
        <v>0</v>
      </c>
      <c r="CV21" s="222">
        <v>0</v>
      </c>
      <c r="CW21" s="222" t="s">
        <v>276</v>
      </c>
      <c r="CX21" s="222" t="s">
        <v>276</v>
      </c>
      <c r="CY21" s="222" t="s">
        <v>276</v>
      </c>
      <c r="CZ21" s="222" t="s">
        <v>276</v>
      </c>
      <c r="DA21" s="222" t="s">
        <v>276</v>
      </c>
      <c r="DB21" s="222" t="s">
        <v>276</v>
      </c>
      <c r="DC21" s="222" t="s">
        <v>276</v>
      </c>
      <c r="DD21" s="222">
        <v>0</v>
      </c>
      <c r="DE21" s="222">
        <f>SUM(DF21:DY21)</f>
        <v>0</v>
      </c>
      <c r="DF21" s="222">
        <v>0</v>
      </c>
      <c r="DG21" s="222"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v>0</v>
      </c>
      <c r="DO21" s="222">
        <v>0</v>
      </c>
      <c r="DP21" s="222">
        <v>0</v>
      </c>
      <c r="DQ21" s="222">
        <v>0</v>
      </c>
      <c r="DR21" s="222" t="s">
        <v>276</v>
      </c>
      <c r="DS21" s="222" t="s">
        <v>276</v>
      </c>
      <c r="DT21" s="222">
        <v>0</v>
      </c>
      <c r="DU21" s="222" t="s">
        <v>276</v>
      </c>
      <c r="DV21" s="222" t="s">
        <v>276</v>
      </c>
      <c r="DW21" s="222" t="s">
        <v>276</v>
      </c>
      <c r="DX21" s="222" t="s">
        <v>276</v>
      </c>
      <c r="DY21" s="222">
        <v>0</v>
      </c>
      <c r="DZ21" s="222">
        <f>SUM(EA21:ET21)</f>
        <v>0</v>
      </c>
      <c r="EA21" s="222"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v>0</v>
      </c>
      <c r="EI21" s="222">
        <v>0</v>
      </c>
      <c r="EJ21" s="222">
        <v>0</v>
      </c>
      <c r="EK21" s="222" t="s">
        <v>276</v>
      </c>
      <c r="EL21" s="222" t="s">
        <v>276</v>
      </c>
      <c r="EM21" s="222" t="s">
        <v>276</v>
      </c>
      <c r="EN21" s="222">
        <v>0</v>
      </c>
      <c r="EO21" s="222">
        <v>0</v>
      </c>
      <c r="EP21" s="222" t="s">
        <v>276</v>
      </c>
      <c r="EQ21" s="222" t="s">
        <v>276</v>
      </c>
      <c r="ER21" s="222" t="s">
        <v>276</v>
      </c>
      <c r="ES21" s="222">
        <v>0</v>
      </c>
      <c r="ET21" s="222">
        <v>0</v>
      </c>
      <c r="EU21" s="222">
        <f>SUM(EV21:FO21)</f>
        <v>380</v>
      </c>
      <c r="EV21" s="222">
        <v>0</v>
      </c>
      <c r="EW21" s="222">
        <v>0</v>
      </c>
      <c r="EX21" s="222">
        <v>0</v>
      </c>
      <c r="EY21" s="222">
        <v>0</v>
      </c>
      <c r="EZ21" s="222">
        <v>152</v>
      </c>
      <c r="FA21" s="222">
        <v>45</v>
      </c>
      <c r="FB21" s="222">
        <v>0</v>
      </c>
      <c r="FC21" s="222">
        <v>174</v>
      </c>
      <c r="FD21" s="222">
        <v>0</v>
      </c>
      <c r="FE21" s="222">
        <v>0</v>
      </c>
      <c r="FF21" s="222">
        <v>0</v>
      </c>
      <c r="FG21" s="222">
        <v>0</v>
      </c>
      <c r="FH21" s="222" t="s">
        <v>276</v>
      </c>
      <c r="FI21" s="222" t="s">
        <v>276</v>
      </c>
      <c r="FJ21" s="222" t="s">
        <v>276</v>
      </c>
      <c r="FK21" s="222">
        <v>0</v>
      </c>
      <c r="FL21" s="222">
        <v>0</v>
      </c>
      <c r="FM21" s="222">
        <v>0</v>
      </c>
      <c r="FN21" s="222">
        <v>0</v>
      </c>
      <c r="FO21" s="222">
        <v>9</v>
      </c>
    </row>
    <row r="22" spans="1:171" s="190" customFormat="1" ht="12" customHeight="1">
      <c r="A22" s="191" t="s">
        <v>52</v>
      </c>
      <c r="B22" s="192" t="s">
        <v>193</v>
      </c>
      <c r="C22" s="191" t="s">
        <v>194</v>
      </c>
      <c r="D22" s="222">
        <f>SUM(Y22,AT22,BO22,CJ22,DE22,DZ22,EU22)</f>
        <v>107</v>
      </c>
      <c r="E22" s="222">
        <f>SUM(Z22,AU22,BP22,CK22,DF22,EA22,EV22)</f>
        <v>0</v>
      </c>
      <c r="F22" s="222">
        <f>SUM(AA22,AV22,BQ22,CL22,DG22,EB22,EW22)</f>
        <v>0</v>
      </c>
      <c r="G22" s="222">
        <f>SUM(AB22,AW22,BR22,CM22,DH22,EC22,EX22)</f>
        <v>0</v>
      </c>
      <c r="H22" s="222">
        <f>SUM(AC22,AX22,BS22,CN22,DI22,ED22,EY22)</f>
        <v>0</v>
      </c>
      <c r="I22" s="222">
        <f>SUM(AD22,AY22,BT22,CO22,DJ22,EE22,EZ22)</f>
        <v>47</v>
      </c>
      <c r="J22" s="222">
        <f>SUM(AE22,AZ22,BU22,CP22,DK22,EF22,FA22)</f>
        <v>18</v>
      </c>
      <c r="K22" s="222">
        <f>SUM(AF22,BA22,BV22,CQ22,DL22,EG22,FB22)</f>
        <v>0</v>
      </c>
      <c r="L22" s="222">
        <f>SUM(AG22,BB22,BW22,CR22,DM22,EH22,FC22)</f>
        <v>42</v>
      </c>
      <c r="M22" s="222">
        <f>SUM(AH22,BC22,BX22,CS22,DN22,EI22,FD22)</f>
        <v>0</v>
      </c>
      <c r="N22" s="222">
        <f>SUM(AI22,BD22,BY22,CT22,DO22,EJ22,FE22)</f>
        <v>0</v>
      </c>
      <c r="O22" s="222">
        <f>SUM(AJ22,BE22,BZ22,CU22,DP22,EK22,FF22)</f>
        <v>0</v>
      </c>
      <c r="P22" s="222">
        <f>SUM(AK22,BF22,CA22,CV22,DQ22,EL22,FG22)</f>
        <v>0</v>
      </c>
      <c r="Q22" s="222">
        <f>SUM(AL22,BG22,CB22,CW22,DR22,EM22,FH22)</f>
        <v>0</v>
      </c>
      <c r="R22" s="222">
        <f>SUM(AM22,BH22,CC22,CX22,DS22,EN22,FI22)</f>
        <v>0</v>
      </c>
      <c r="S22" s="222">
        <f>SUM(AN22,BI22,CD22,CY22,DT22,EO22,FJ22)</f>
        <v>0</v>
      </c>
      <c r="T22" s="222">
        <f>SUM(AO22,BJ22,CE22,CZ22,DU22,EP22,FK22)</f>
        <v>0</v>
      </c>
      <c r="U22" s="222">
        <f>SUM(AP22,BK22,CF22,DA22,DV22,EQ22,FL22)</f>
        <v>0</v>
      </c>
      <c r="V22" s="222">
        <f>SUM(AQ22,BL22,CG22,DB22,DW22,ER22,FM22)</f>
        <v>0</v>
      </c>
      <c r="W22" s="222">
        <f>SUM(AR22,BM22,CH22,DC22,DX22,ES22,FN22)</f>
        <v>0</v>
      </c>
      <c r="X22" s="222">
        <f>SUM(AS22,BN22,CI22,DD22,DY22,ET22,FO22)</f>
        <v>0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276</v>
      </c>
      <c r="AK22" s="222" t="s">
        <v>276</v>
      </c>
      <c r="AL22" s="222">
        <v>0</v>
      </c>
      <c r="AM22" s="222" t="s">
        <v>276</v>
      </c>
      <c r="AN22" s="222" t="s">
        <v>276</v>
      </c>
      <c r="AO22" s="222">
        <v>0</v>
      </c>
      <c r="AP22" s="222" t="s">
        <v>276</v>
      </c>
      <c r="AQ22" s="222">
        <v>0</v>
      </c>
      <c r="AR22" s="222" t="s">
        <v>276</v>
      </c>
      <c r="AS22" s="222">
        <v>0</v>
      </c>
      <c r="AT22" s="222">
        <f>SUM(AU22:BN22)</f>
        <v>0</v>
      </c>
      <c r="AU22" s="222">
        <v>0</v>
      </c>
      <c r="AV22" s="222">
        <v>0</v>
      </c>
      <c r="AW22" s="222">
        <v>0</v>
      </c>
      <c r="AX22" s="222">
        <v>0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 t="s">
        <v>276</v>
      </c>
      <c r="BF22" s="222" t="s">
        <v>276</v>
      </c>
      <c r="BG22" s="222" t="s">
        <v>276</v>
      </c>
      <c r="BH22" s="222" t="s">
        <v>276</v>
      </c>
      <c r="BI22" s="222" t="s">
        <v>276</v>
      </c>
      <c r="BJ22" s="222" t="s">
        <v>276</v>
      </c>
      <c r="BK22" s="222" t="s">
        <v>276</v>
      </c>
      <c r="BL22" s="222" t="s">
        <v>276</v>
      </c>
      <c r="BM22" s="222" t="s">
        <v>276</v>
      </c>
      <c r="BN22" s="222"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 t="s">
        <v>276</v>
      </c>
      <c r="CC22" s="222" t="s">
        <v>276</v>
      </c>
      <c r="CD22" s="222" t="s">
        <v>276</v>
      </c>
      <c r="CE22" s="222" t="s">
        <v>276</v>
      </c>
      <c r="CF22" s="222" t="s">
        <v>276</v>
      </c>
      <c r="CG22" s="222" t="s">
        <v>276</v>
      </c>
      <c r="CH22" s="222" t="s">
        <v>276</v>
      </c>
      <c r="CI22" s="222">
        <v>0</v>
      </c>
      <c r="CJ22" s="222">
        <f>SUM(CK22:DD22)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v>0</v>
      </c>
      <c r="CS22" s="222">
        <v>0</v>
      </c>
      <c r="CT22" s="222">
        <v>0</v>
      </c>
      <c r="CU22" s="222">
        <v>0</v>
      </c>
      <c r="CV22" s="222">
        <v>0</v>
      </c>
      <c r="CW22" s="222" t="s">
        <v>276</v>
      </c>
      <c r="CX22" s="222" t="s">
        <v>276</v>
      </c>
      <c r="CY22" s="222" t="s">
        <v>276</v>
      </c>
      <c r="CZ22" s="222" t="s">
        <v>276</v>
      </c>
      <c r="DA22" s="222" t="s">
        <v>276</v>
      </c>
      <c r="DB22" s="222" t="s">
        <v>276</v>
      </c>
      <c r="DC22" s="222" t="s">
        <v>276</v>
      </c>
      <c r="DD22" s="222">
        <v>0</v>
      </c>
      <c r="DE22" s="222">
        <f>SUM(DF22:DY22)</f>
        <v>0</v>
      </c>
      <c r="DF22" s="222">
        <v>0</v>
      </c>
      <c r="DG22" s="222"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v>0</v>
      </c>
      <c r="DO22" s="222">
        <v>0</v>
      </c>
      <c r="DP22" s="222">
        <v>0</v>
      </c>
      <c r="DQ22" s="222">
        <v>0</v>
      </c>
      <c r="DR22" s="222" t="s">
        <v>276</v>
      </c>
      <c r="DS22" s="222" t="s">
        <v>276</v>
      </c>
      <c r="DT22" s="222">
        <v>0</v>
      </c>
      <c r="DU22" s="222" t="s">
        <v>276</v>
      </c>
      <c r="DV22" s="222" t="s">
        <v>276</v>
      </c>
      <c r="DW22" s="222" t="s">
        <v>276</v>
      </c>
      <c r="DX22" s="222" t="s">
        <v>276</v>
      </c>
      <c r="DY22" s="222">
        <v>0</v>
      </c>
      <c r="DZ22" s="222">
        <f>SUM(EA22:ET22)</f>
        <v>0</v>
      </c>
      <c r="EA22" s="222"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v>0</v>
      </c>
      <c r="EI22" s="222">
        <v>0</v>
      </c>
      <c r="EJ22" s="222">
        <v>0</v>
      </c>
      <c r="EK22" s="222" t="s">
        <v>276</v>
      </c>
      <c r="EL22" s="222" t="s">
        <v>276</v>
      </c>
      <c r="EM22" s="222" t="s">
        <v>276</v>
      </c>
      <c r="EN22" s="222">
        <v>0</v>
      </c>
      <c r="EO22" s="222">
        <v>0</v>
      </c>
      <c r="EP22" s="222" t="s">
        <v>276</v>
      </c>
      <c r="EQ22" s="222" t="s">
        <v>276</v>
      </c>
      <c r="ER22" s="222" t="s">
        <v>276</v>
      </c>
      <c r="ES22" s="222">
        <v>0</v>
      </c>
      <c r="ET22" s="222">
        <v>0</v>
      </c>
      <c r="EU22" s="222">
        <f>SUM(EV22:FO22)</f>
        <v>107</v>
      </c>
      <c r="EV22" s="222">
        <v>0</v>
      </c>
      <c r="EW22" s="222">
        <v>0</v>
      </c>
      <c r="EX22" s="222">
        <v>0</v>
      </c>
      <c r="EY22" s="222">
        <v>0</v>
      </c>
      <c r="EZ22" s="222">
        <v>47</v>
      </c>
      <c r="FA22" s="222">
        <v>18</v>
      </c>
      <c r="FB22" s="222">
        <v>0</v>
      </c>
      <c r="FC22" s="222">
        <v>42</v>
      </c>
      <c r="FD22" s="222">
        <v>0</v>
      </c>
      <c r="FE22" s="222">
        <v>0</v>
      </c>
      <c r="FF22" s="222">
        <v>0</v>
      </c>
      <c r="FG22" s="222">
        <v>0</v>
      </c>
      <c r="FH22" s="222" t="s">
        <v>276</v>
      </c>
      <c r="FI22" s="222" t="s">
        <v>276</v>
      </c>
      <c r="FJ22" s="222" t="s">
        <v>276</v>
      </c>
      <c r="FK22" s="222">
        <v>0</v>
      </c>
      <c r="FL22" s="222">
        <v>0</v>
      </c>
      <c r="FM22" s="222">
        <v>0</v>
      </c>
      <c r="FN22" s="222">
        <v>0</v>
      </c>
      <c r="FO22" s="222">
        <v>0</v>
      </c>
    </row>
    <row r="23" spans="1:171" s="190" customFormat="1" ht="12" customHeight="1">
      <c r="A23" s="191" t="s">
        <v>52</v>
      </c>
      <c r="B23" s="192" t="s">
        <v>195</v>
      </c>
      <c r="C23" s="191" t="s">
        <v>196</v>
      </c>
      <c r="D23" s="222">
        <f>SUM(Y23,AT23,BO23,CJ23,DE23,DZ23,EU23)</f>
        <v>99</v>
      </c>
      <c r="E23" s="222">
        <f>SUM(Z23,AU23,BP23,CK23,DF23,EA23,EV23)</f>
        <v>0</v>
      </c>
      <c r="F23" s="222">
        <f>SUM(AA23,AV23,BQ23,CL23,DG23,EB23,EW23)</f>
        <v>0</v>
      </c>
      <c r="G23" s="222">
        <f>SUM(AB23,AW23,BR23,CM23,DH23,EC23,EX23)</f>
        <v>0</v>
      </c>
      <c r="H23" s="222">
        <f>SUM(AC23,AX23,BS23,CN23,DI23,ED23,EY23)</f>
        <v>64</v>
      </c>
      <c r="I23" s="222">
        <f>SUM(AD23,AY23,BT23,CO23,DJ23,EE23,EZ23)</f>
        <v>0</v>
      </c>
      <c r="J23" s="222">
        <f>SUM(AE23,AZ23,BU23,CP23,DK23,EF23,FA23)</f>
        <v>0</v>
      </c>
      <c r="K23" s="222">
        <f>SUM(AF23,BA23,BV23,CQ23,DL23,EG23,FB23)</f>
        <v>0</v>
      </c>
      <c r="L23" s="222">
        <f>SUM(AG23,BB23,BW23,CR23,DM23,EH23,FC23)</f>
        <v>0</v>
      </c>
      <c r="M23" s="222">
        <f>SUM(AH23,BC23,BX23,CS23,DN23,EI23,FD23)</f>
        <v>0</v>
      </c>
      <c r="N23" s="222">
        <f>SUM(AI23,BD23,BY23,CT23,DO23,EJ23,FE23)</f>
        <v>0</v>
      </c>
      <c r="O23" s="222">
        <f>SUM(AJ23,BE23,BZ23,CU23,DP23,EK23,FF23)</f>
        <v>0</v>
      </c>
      <c r="P23" s="222">
        <f>SUM(AK23,BF23,CA23,CV23,DQ23,EL23,FG23)</f>
        <v>0</v>
      </c>
      <c r="Q23" s="222">
        <f>SUM(AL23,BG23,CB23,CW23,DR23,EM23,FH23)</f>
        <v>0</v>
      </c>
      <c r="R23" s="222">
        <f>SUM(AM23,BH23,CC23,CX23,DS23,EN23,FI23)</f>
        <v>0</v>
      </c>
      <c r="S23" s="222">
        <f>SUM(AN23,BI23,CD23,CY23,DT23,EO23,FJ23)</f>
        <v>0</v>
      </c>
      <c r="T23" s="222">
        <f>SUM(AO23,BJ23,CE23,CZ23,DU23,EP23,FK23)</f>
        <v>0</v>
      </c>
      <c r="U23" s="222">
        <f>SUM(AP23,BK23,CF23,DA23,DV23,EQ23,FL23)</f>
        <v>0</v>
      </c>
      <c r="V23" s="222">
        <f>SUM(AQ23,BL23,CG23,DB23,DW23,ER23,FM23)</f>
        <v>0</v>
      </c>
      <c r="W23" s="222">
        <f>SUM(AR23,BM23,CH23,DC23,DX23,ES23,FN23)</f>
        <v>0</v>
      </c>
      <c r="X23" s="222">
        <f>SUM(AS23,BN23,CI23,DD23,DY23,ET23,FO23)</f>
        <v>35</v>
      </c>
      <c r="Y23" s="222">
        <f>SUM(Z23:AS23)</f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276</v>
      </c>
      <c r="AK23" s="222" t="s">
        <v>276</v>
      </c>
      <c r="AL23" s="222">
        <v>0</v>
      </c>
      <c r="AM23" s="222" t="s">
        <v>276</v>
      </c>
      <c r="AN23" s="222" t="s">
        <v>276</v>
      </c>
      <c r="AO23" s="222">
        <v>0</v>
      </c>
      <c r="AP23" s="222" t="s">
        <v>276</v>
      </c>
      <c r="AQ23" s="222">
        <v>0</v>
      </c>
      <c r="AR23" s="222" t="s">
        <v>276</v>
      </c>
      <c r="AS23" s="222">
        <v>0</v>
      </c>
      <c r="AT23" s="222">
        <f>SUM(AU23:BN23)</f>
        <v>99</v>
      </c>
      <c r="AU23" s="222">
        <v>0</v>
      </c>
      <c r="AV23" s="222">
        <v>0</v>
      </c>
      <c r="AW23" s="222">
        <v>0</v>
      </c>
      <c r="AX23" s="222">
        <v>64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 t="s">
        <v>276</v>
      </c>
      <c r="BF23" s="222" t="s">
        <v>276</v>
      </c>
      <c r="BG23" s="222" t="s">
        <v>276</v>
      </c>
      <c r="BH23" s="222" t="s">
        <v>276</v>
      </c>
      <c r="BI23" s="222" t="s">
        <v>276</v>
      </c>
      <c r="BJ23" s="222" t="s">
        <v>276</v>
      </c>
      <c r="BK23" s="222" t="s">
        <v>276</v>
      </c>
      <c r="BL23" s="222" t="s">
        <v>276</v>
      </c>
      <c r="BM23" s="222" t="s">
        <v>276</v>
      </c>
      <c r="BN23" s="222">
        <v>35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 t="s">
        <v>276</v>
      </c>
      <c r="CC23" s="222" t="s">
        <v>276</v>
      </c>
      <c r="CD23" s="222" t="s">
        <v>276</v>
      </c>
      <c r="CE23" s="222" t="s">
        <v>276</v>
      </c>
      <c r="CF23" s="222" t="s">
        <v>276</v>
      </c>
      <c r="CG23" s="222" t="s">
        <v>276</v>
      </c>
      <c r="CH23" s="222" t="s">
        <v>276</v>
      </c>
      <c r="CI23" s="222">
        <v>0</v>
      </c>
      <c r="CJ23" s="222">
        <f>SUM(CK23:DD23)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2">
        <v>0</v>
      </c>
      <c r="CU23" s="222">
        <v>0</v>
      </c>
      <c r="CV23" s="222">
        <v>0</v>
      </c>
      <c r="CW23" s="222" t="s">
        <v>276</v>
      </c>
      <c r="CX23" s="222" t="s">
        <v>276</v>
      </c>
      <c r="CY23" s="222" t="s">
        <v>276</v>
      </c>
      <c r="CZ23" s="222" t="s">
        <v>276</v>
      </c>
      <c r="DA23" s="222" t="s">
        <v>276</v>
      </c>
      <c r="DB23" s="222" t="s">
        <v>276</v>
      </c>
      <c r="DC23" s="222" t="s">
        <v>276</v>
      </c>
      <c r="DD23" s="222">
        <v>0</v>
      </c>
      <c r="DE23" s="222">
        <f>SUM(DF23:DY23)</f>
        <v>0</v>
      </c>
      <c r="DF23" s="222">
        <v>0</v>
      </c>
      <c r="DG23" s="222"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v>0</v>
      </c>
      <c r="DO23" s="222">
        <v>0</v>
      </c>
      <c r="DP23" s="222">
        <v>0</v>
      </c>
      <c r="DQ23" s="222">
        <v>0</v>
      </c>
      <c r="DR23" s="222" t="s">
        <v>276</v>
      </c>
      <c r="DS23" s="222" t="s">
        <v>276</v>
      </c>
      <c r="DT23" s="222">
        <v>0</v>
      </c>
      <c r="DU23" s="222" t="s">
        <v>276</v>
      </c>
      <c r="DV23" s="222" t="s">
        <v>276</v>
      </c>
      <c r="DW23" s="222" t="s">
        <v>276</v>
      </c>
      <c r="DX23" s="222" t="s">
        <v>276</v>
      </c>
      <c r="DY23" s="222">
        <v>0</v>
      </c>
      <c r="DZ23" s="222">
        <f>SUM(EA23:ET23)</f>
        <v>0</v>
      </c>
      <c r="EA23" s="222"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v>0</v>
      </c>
      <c r="EI23" s="222">
        <v>0</v>
      </c>
      <c r="EJ23" s="222">
        <v>0</v>
      </c>
      <c r="EK23" s="222" t="s">
        <v>276</v>
      </c>
      <c r="EL23" s="222" t="s">
        <v>276</v>
      </c>
      <c r="EM23" s="222" t="s">
        <v>276</v>
      </c>
      <c r="EN23" s="222">
        <v>0</v>
      </c>
      <c r="EO23" s="222">
        <v>0</v>
      </c>
      <c r="EP23" s="222" t="s">
        <v>276</v>
      </c>
      <c r="EQ23" s="222" t="s">
        <v>276</v>
      </c>
      <c r="ER23" s="222" t="s">
        <v>276</v>
      </c>
      <c r="ES23" s="222">
        <v>0</v>
      </c>
      <c r="ET23" s="222">
        <v>0</v>
      </c>
      <c r="EU23" s="222">
        <f>SUM(EV23:FO23)</f>
        <v>0</v>
      </c>
      <c r="EV23" s="222">
        <v>0</v>
      </c>
      <c r="EW23" s="222">
        <v>0</v>
      </c>
      <c r="EX23" s="222">
        <v>0</v>
      </c>
      <c r="EY23" s="222">
        <v>0</v>
      </c>
      <c r="EZ23" s="222">
        <v>0</v>
      </c>
      <c r="FA23" s="222">
        <v>0</v>
      </c>
      <c r="FB23" s="222">
        <v>0</v>
      </c>
      <c r="FC23" s="222">
        <v>0</v>
      </c>
      <c r="FD23" s="222">
        <v>0</v>
      </c>
      <c r="FE23" s="222">
        <v>0</v>
      </c>
      <c r="FF23" s="222">
        <v>0</v>
      </c>
      <c r="FG23" s="222">
        <v>0</v>
      </c>
      <c r="FH23" s="222" t="s">
        <v>276</v>
      </c>
      <c r="FI23" s="222" t="s">
        <v>276</v>
      </c>
      <c r="FJ23" s="222" t="s">
        <v>276</v>
      </c>
      <c r="FK23" s="222">
        <v>0</v>
      </c>
      <c r="FL23" s="222">
        <v>0</v>
      </c>
      <c r="FM23" s="222">
        <v>0</v>
      </c>
      <c r="FN23" s="222">
        <v>0</v>
      </c>
      <c r="FO23" s="222">
        <v>0</v>
      </c>
    </row>
    <row r="24" spans="1:171" s="190" customFormat="1" ht="12" customHeight="1">
      <c r="A24" s="191" t="s">
        <v>52</v>
      </c>
      <c r="B24" s="192" t="s">
        <v>197</v>
      </c>
      <c r="C24" s="191" t="s">
        <v>198</v>
      </c>
      <c r="D24" s="222">
        <f>SUM(Y24,AT24,BO24,CJ24,DE24,DZ24,EU24)</f>
        <v>47</v>
      </c>
      <c r="E24" s="222">
        <f>SUM(Z24,AU24,BP24,CK24,DF24,EA24,EV24)</f>
        <v>0</v>
      </c>
      <c r="F24" s="222">
        <f>SUM(AA24,AV24,BQ24,CL24,DG24,EB24,EW24)</f>
        <v>0</v>
      </c>
      <c r="G24" s="222">
        <f>SUM(AB24,AW24,BR24,CM24,DH24,EC24,EX24)</f>
        <v>0</v>
      </c>
      <c r="H24" s="222">
        <f>SUM(AC24,AX24,BS24,CN24,DI24,ED24,EY24)</f>
        <v>0</v>
      </c>
      <c r="I24" s="222">
        <f>SUM(AD24,AY24,BT24,CO24,DJ24,EE24,EZ24)</f>
        <v>0</v>
      </c>
      <c r="J24" s="222">
        <f>SUM(AE24,AZ24,BU24,CP24,DK24,EF24,FA24)</f>
        <v>0</v>
      </c>
      <c r="K24" s="222">
        <f>SUM(AF24,BA24,BV24,CQ24,DL24,EG24,FB24)</f>
        <v>0</v>
      </c>
      <c r="L24" s="222">
        <f>SUM(AG24,BB24,BW24,CR24,DM24,EH24,FC24)</f>
        <v>47</v>
      </c>
      <c r="M24" s="222">
        <f>SUM(AH24,BC24,BX24,CS24,DN24,EI24,FD24)</f>
        <v>0</v>
      </c>
      <c r="N24" s="222">
        <f>SUM(AI24,BD24,BY24,CT24,DO24,EJ24,FE24)</f>
        <v>0</v>
      </c>
      <c r="O24" s="222">
        <f>SUM(AJ24,BE24,BZ24,CU24,DP24,EK24,FF24)</f>
        <v>0</v>
      </c>
      <c r="P24" s="222">
        <f>SUM(AK24,BF24,CA24,CV24,DQ24,EL24,FG24)</f>
        <v>0</v>
      </c>
      <c r="Q24" s="222">
        <f>SUM(AL24,BG24,CB24,CW24,DR24,EM24,FH24)</f>
        <v>0</v>
      </c>
      <c r="R24" s="222">
        <f>SUM(AM24,BH24,CC24,CX24,DS24,EN24,FI24)</f>
        <v>0</v>
      </c>
      <c r="S24" s="222">
        <f>SUM(AN24,BI24,CD24,CY24,DT24,EO24,FJ24)</f>
        <v>0</v>
      </c>
      <c r="T24" s="222">
        <f>SUM(AO24,BJ24,CE24,CZ24,DU24,EP24,FK24)</f>
        <v>0</v>
      </c>
      <c r="U24" s="222">
        <f>SUM(AP24,BK24,CF24,DA24,DV24,EQ24,FL24)</f>
        <v>0</v>
      </c>
      <c r="V24" s="222">
        <f>SUM(AQ24,BL24,CG24,DB24,DW24,ER24,FM24)</f>
        <v>0</v>
      </c>
      <c r="W24" s="222">
        <f>SUM(AR24,BM24,CH24,DC24,DX24,ES24,FN24)</f>
        <v>0</v>
      </c>
      <c r="X24" s="222">
        <f>SUM(AS24,BN24,CI24,DD24,DY24,ET24,FO24)</f>
        <v>0</v>
      </c>
      <c r="Y24" s="222">
        <f>SUM(Z24:AS24)</f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276</v>
      </c>
      <c r="AK24" s="222" t="s">
        <v>276</v>
      </c>
      <c r="AL24" s="222">
        <v>0</v>
      </c>
      <c r="AM24" s="222" t="s">
        <v>276</v>
      </c>
      <c r="AN24" s="222" t="s">
        <v>276</v>
      </c>
      <c r="AO24" s="222">
        <v>0</v>
      </c>
      <c r="AP24" s="222" t="s">
        <v>276</v>
      </c>
      <c r="AQ24" s="222">
        <v>0</v>
      </c>
      <c r="AR24" s="222" t="s">
        <v>276</v>
      </c>
      <c r="AS24" s="222">
        <v>0</v>
      </c>
      <c r="AT24" s="222">
        <f>SUM(AU24:BN24)</f>
        <v>0</v>
      </c>
      <c r="AU24" s="222">
        <v>0</v>
      </c>
      <c r="AV24" s="222">
        <v>0</v>
      </c>
      <c r="AW24" s="222">
        <v>0</v>
      </c>
      <c r="AX24" s="222">
        <v>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 t="s">
        <v>276</v>
      </c>
      <c r="BF24" s="222" t="s">
        <v>276</v>
      </c>
      <c r="BG24" s="222" t="s">
        <v>276</v>
      </c>
      <c r="BH24" s="222" t="s">
        <v>276</v>
      </c>
      <c r="BI24" s="222" t="s">
        <v>276</v>
      </c>
      <c r="BJ24" s="222" t="s">
        <v>276</v>
      </c>
      <c r="BK24" s="222" t="s">
        <v>276</v>
      </c>
      <c r="BL24" s="222" t="s">
        <v>276</v>
      </c>
      <c r="BM24" s="222" t="s">
        <v>276</v>
      </c>
      <c r="BN24" s="222">
        <v>0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 t="s">
        <v>276</v>
      </c>
      <c r="CC24" s="222" t="s">
        <v>276</v>
      </c>
      <c r="CD24" s="222" t="s">
        <v>276</v>
      </c>
      <c r="CE24" s="222" t="s">
        <v>276</v>
      </c>
      <c r="CF24" s="222" t="s">
        <v>276</v>
      </c>
      <c r="CG24" s="222" t="s">
        <v>276</v>
      </c>
      <c r="CH24" s="222" t="s">
        <v>276</v>
      </c>
      <c r="CI24" s="222">
        <v>0</v>
      </c>
      <c r="CJ24" s="222">
        <f>SUM(CK24:DD24)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v>0</v>
      </c>
      <c r="CS24" s="222">
        <v>0</v>
      </c>
      <c r="CT24" s="222">
        <v>0</v>
      </c>
      <c r="CU24" s="222">
        <v>0</v>
      </c>
      <c r="CV24" s="222">
        <v>0</v>
      </c>
      <c r="CW24" s="222" t="s">
        <v>276</v>
      </c>
      <c r="CX24" s="222" t="s">
        <v>276</v>
      </c>
      <c r="CY24" s="222" t="s">
        <v>276</v>
      </c>
      <c r="CZ24" s="222" t="s">
        <v>276</v>
      </c>
      <c r="DA24" s="222" t="s">
        <v>276</v>
      </c>
      <c r="DB24" s="222" t="s">
        <v>276</v>
      </c>
      <c r="DC24" s="222" t="s">
        <v>276</v>
      </c>
      <c r="DD24" s="222">
        <v>0</v>
      </c>
      <c r="DE24" s="222">
        <f>SUM(DF24:DY24)</f>
        <v>0</v>
      </c>
      <c r="DF24" s="222">
        <v>0</v>
      </c>
      <c r="DG24" s="222">
        <v>0</v>
      </c>
      <c r="DH24" s="222">
        <v>0</v>
      </c>
      <c r="DI24" s="222">
        <v>0</v>
      </c>
      <c r="DJ24" s="222">
        <v>0</v>
      </c>
      <c r="DK24" s="222">
        <v>0</v>
      </c>
      <c r="DL24" s="222">
        <v>0</v>
      </c>
      <c r="DM24" s="222">
        <v>0</v>
      </c>
      <c r="DN24" s="222">
        <v>0</v>
      </c>
      <c r="DO24" s="222">
        <v>0</v>
      </c>
      <c r="DP24" s="222">
        <v>0</v>
      </c>
      <c r="DQ24" s="222">
        <v>0</v>
      </c>
      <c r="DR24" s="222" t="s">
        <v>276</v>
      </c>
      <c r="DS24" s="222" t="s">
        <v>276</v>
      </c>
      <c r="DT24" s="222">
        <v>0</v>
      </c>
      <c r="DU24" s="222" t="s">
        <v>276</v>
      </c>
      <c r="DV24" s="222" t="s">
        <v>276</v>
      </c>
      <c r="DW24" s="222" t="s">
        <v>276</v>
      </c>
      <c r="DX24" s="222" t="s">
        <v>276</v>
      </c>
      <c r="DY24" s="222">
        <v>0</v>
      </c>
      <c r="DZ24" s="222">
        <f>SUM(EA24:ET24)</f>
        <v>0</v>
      </c>
      <c r="EA24" s="222"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v>0</v>
      </c>
      <c r="EI24" s="222">
        <v>0</v>
      </c>
      <c r="EJ24" s="222">
        <v>0</v>
      </c>
      <c r="EK24" s="222" t="s">
        <v>276</v>
      </c>
      <c r="EL24" s="222" t="s">
        <v>276</v>
      </c>
      <c r="EM24" s="222" t="s">
        <v>276</v>
      </c>
      <c r="EN24" s="222">
        <v>0</v>
      </c>
      <c r="EO24" s="222">
        <v>0</v>
      </c>
      <c r="EP24" s="222" t="s">
        <v>276</v>
      </c>
      <c r="EQ24" s="222" t="s">
        <v>276</v>
      </c>
      <c r="ER24" s="222" t="s">
        <v>276</v>
      </c>
      <c r="ES24" s="222">
        <v>0</v>
      </c>
      <c r="ET24" s="222">
        <v>0</v>
      </c>
      <c r="EU24" s="222">
        <f>SUM(EV24:FO24)</f>
        <v>47</v>
      </c>
      <c r="EV24" s="222">
        <v>0</v>
      </c>
      <c r="EW24" s="222">
        <v>0</v>
      </c>
      <c r="EX24" s="222">
        <v>0</v>
      </c>
      <c r="EY24" s="222">
        <v>0</v>
      </c>
      <c r="EZ24" s="222">
        <v>0</v>
      </c>
      <c r="FA24" s="222">
        <v>0</v>
      </c>
      <c r="FB24" s="222">
        <v>0</v>
      </c>
      <c r="FC24" s="222">
        <v>47</v>
      </c>
      <c r="FD24" s="222">
        <v>0</v>
      </c>
      <c r="FE24" s="222">
        <v>0</v>
      </c>
      <c r="FF24" s="222">
        <v>0</v>
      </c>
      <c r="FG24" s="222">
        <v>0</v>
      </c>
      <c r="FH24" s="222" t="s">
        <v>276</v>
      </c>
      <c r="FI24" s="222" t="s">
        <v>276</v>
      </c>
      <c r="FJ24" s="222" t="s">
        <v>276</v>
      </c>
      <c r="FK24" s="222">
        <v>0</v>
      </c>
      <c r="FL24" s="222">
        <v>0</v>
      </c>
      <c r="FM24" s="222">
        <v>0</v>
      </c>
      <c r="FN24" s="222">
        <v>0</v>
      </c>
      <c r="FO24" s="222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0" customWidth="1"/>
    <col min="2" max="2" width="8.69921875" style="171" customWidth="1"/>
    <col min="3" max="3" width="12.59765625" style="180" customWidth="1"/>
    <col min="4" max="103" width="10" style="223" customWidth="1"/>
    <col min="104" max="16384" width="9" style="180" customWidth="1"/>
  </cols>
  <sheetData>
    <row r="1" spans="1:3" ht="17.25">
      <c r="A1" s="287" t="s">
        <v>316</v>
      </c>
      <c r="B1" s="169"/>
      <c r="C1" s="178"/>
    </row>
    <row r="2" spans="1:103" ht="25.5" customHeight="1">
      <c r="A2" s="322" t="s">
        <v>9</v>
      </c>
      <c r="B2" s="371" t="s">
        <v>92</v>
      </c>
      <c r="C2" s="325" t="s">
        <v>93</v>
      </c>
      <c r="D2" s="232" t="s">
        <v>317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31"/>
      <c r="P2" s="232" t="s">
        <v>318</v>
      </c>
      <c r="Q2" s="228"/>
      <c r="R2" s="228"/>
      <c r="S2" s="228"/>
      <c r="T2" s="228"/>
      <c r="U2" s="228"/>
      <c r="V2" s="228"/>
      <c r="W2" s="228"/>
      <c r="X2" s="232" t="s">
        <v>319</v>
      </c>
      <c r="Y2" s="229"/>
      <c r="Z2" s="229"/>
      <c r="AA2" s="229"/>
      <c r="AB2" s="229"/>
      <c r="AC2" s="229"/>
      <c r="AD2" s="229"/>
      <c r="AE2" s="267"/>
      <c r="AF2" s="232" t="s">
        <v>320</v>
      </c>
      <c r="AG2" s="229"/>
      <c r="AH2" s="229"/>
      <c r="AI2" s="229"/>
      <c r="AJ2" s="229"/>
      <c r="AK2" s="229"/>
      <c r="AL2" s="229"/>
      <c r="AM2" s="267"/>
      <c r="AN2" s="232" t="s">
        <v>321</v>
      </c>
      <c r="AO2" s="229"/>
      <c r="AP2" s="229"/>
      <c r="AQ2" s="229"/>
      <c r="AR2" s="229"/>
      <c r="AS2" s="229"/>
      <c r="AT2" s="229"/>
      <c r="AU2" s="267"/>
      <c r="AV2" s="232" t="s">
        <v>322</v>
      </c>
      <c r="AW2" s="229"/>
      <c r="AX2" s="229"/>
      <c r="AY2" s="229"/>
      <c r="AZ2" s="229"/>
      <c r="BA2" s="229"/>
      <c r="BB2" s="229"/>
      <c r="BC2" s="267"/>
      <c r="BD2" s="232" t="s">
        <v>323</v>
      </c>
      <c r="BE2" s="229"/>
      <c r="BF2" s="229"/>
      <c r="BG2" s="229"/>
      <c r="BH2" s="229"/>
      <c r="BI2" s="229"/>
      <c r="BJ2" s="229"/>
      <c r="BK2" s="267"/>
      <c r="BL2" s="232" t="s">
        <v>324</v>
      </c>
      <c r="BM2" s="229"/>
      <c r="BN2" s="229"/>
      <c r="BO2" s="229"/>
      <c r="BP2" s="229"/>
      <c r="BQ2" s="229"/>
      <c r="BR2" s="229"/>
      <c r="BS2" s="267"/>
      <c r="BT2" s="232" t="s">
        <v>325</v>
      </c>
      <c r="BU2" s="233"/>
      <c r="BV2" s="233"/>
      <c r="BW2" s="233"/>
      <c r="BX2" s="233"/>
      <c r="BY2" s="233"/>
      <c r="BZ2" s="233"/>
      <c r="CA2" s="284"/>
      <c r="CB2" s="368" t="s">
        <v>326</v>
      </c>
      <c r="CC2" s="369"/>
      <c r="CD2" s="369"/>
      <c r="CE2" s="369"/>
      <c r="CF2" s="369"/>
      <c r="CG2" s="369"/>
      <c r="CH2" s="369"/>
      <c r="CI2" s="369"/>
      <c r="CJ2" s="232" t="s">
        <v>327</v>
      </c>
      <c r="CK2" s="233"/>
      <c r="CL2" s="233"/>
      <c r="CM2" s="233"/>
      <c r="CN2" s="233"/>
      <c r="CO2" s="233"/>
      <c r="CP2" s="233"/>
      <c r="CQ2" s="284"/>
      <c r="CR2" s="232" t="s">
        <v>328</v>
      </c>
      <c r="CS2" s="233"/>
      <c r="CT2" s="233"/>
      <c r="CU2" s="233"/>
      <c r="CV2" s="233"/>
      <c r="CW2" s="233"/>
      <c r="CX2" s="233"/>
      <c r="CY2" s="284"/>
    </row>
    <row r="3" spans="1:103" ht="25.5" customHeight="1">
      <c r="A3" s="323"/>
      <c r="B3" s="372"/>
      <c r="C3" s="326"/>
      <c r="D3" s="365" t="s">
        <v>252</v>
      </c>
      <c r="E3" s="364" t="s">
        <v>329</v>
      </c>
      <c r="F3" s="368" t="s">
        <v>330</v>
      </c>
      <c r="G3" s="369"/>
      <c r="H3" s="369"/>
      <c r="I3" s="369"/>
      <c r="J3" s="369"/>
      <c r="K3" s="369"/>
      <c r="L3" s="369"/>
      <c r="M3" s="370"/>
      <c r="N3" s="366" t="s">
        <v>331</v>
      </c>
      <c r="O3" s="366" t="s">
        <v>332</v>
      </c>
      <c r="P3" s="365" t="s">
        <v>28</v>
      </c>
      <c r="Q3" s="364" t="s">
        <v>333</v>
      </c>
      <c r="R3" s="364" t="s">
        <v>115</v>
      </c>
      <c r="S3" s="364" t="s">
        <v>116</v>
      </c>
      <c r="T3" s="364" t="s">
        <v>117</v>
      </c>
      <c r="U3" s="364" t="s">
        <v>118</v>
      </c>
      <c r="V3" s="364" t="s">
        <v>171</v>
      </c>
      <c r="W3" s="364" t="s">
        <v>120</v>
      </c>
      <c r="X3" s="365" t="s">
        <v>28</v>
      </c>
      <c r="Y3" s="364" t="s">
        <v>333</v>
      </c>
      <c r="Z3" s="364" t="s">
        <v>115</v>
      </c>
      <c r="AA3" s="364" t="s">
        <v>116</v>
      </c>
      <c r="AB3" s="364" t="s">
        <v>117</v>
      </c>
      <c r="AC3" s="364" t="s">
        <v>118</v>
      </c>
      <c r="AD3" s="364" t="s">
        <v>171</v>
      </c>
      <c r="AE3" s="364" t="s">
        <v>120</v>
      </c>
      <c r="AF3" s="365" t="s">
        <v>28</v>
      </c>
      <c r="AG3" s="364" t="s">
        <v>333</v>
      </c>
      <c r="AH3" s="364" t="s">
        <v>115</v>
      </c>
      <c r="AI3" s="364" t="s">
        <v>116</v>
      </c>
      <c r="AJ3" s="364" t="s">
        <v>117</v>
      </c>
      <c r="AK3" s="364" t="s">
        <v>118</v>
      </c>
      <c r="AL3" s="364" t="s">
        <v>171</v>
      </c>
      <c r="AM3" s="364" t="s">
        <v>120</v>
      </c>
      <c r="AN3" s="365" t="s">
        <v>28</v>
      </c>
      <c r="AO3" s="364" t="s">
        <v>333</v>
      </c>
      <c r="AP3" s="364" t="s">
        <v>115</v>
      </c>
      <c r="AQ3" s="364" t="s">
        <v>116</v>
      </c>
      <c r="AR3" s="364" t="s">
        <v>117</v>
      </c>
      <c r="AS3" s="364" t="s">
        <v>118</v>
      </c>
      <c r="AT3" s="364" t="s">
        <v>171</v>
      </c>
      <c r="AU3" s="364" t="s">
        <v>120</v>
      </c>
      <c r="AV3" s="365" t="s">
        <v>28</v>
      </c>
      <c r="AW3" s="364" t="s">
        <v>333</v>
      </c>
      <c r="AX3" s="364" t="s">
        <v>115</v>
      </c>
      <c r="AY3" s="364" t="s">
        <v>116</v>
      </c>
      <c r="AZ3" s="364" t="s">
        <v>117</v>
      </c>
      <c r="BA3" s="364" t="s">
        <v>118</v>
      </c>
      <c r="BB3" s="364" t="s">
        <v>171</v>
      </c>
      <c r="BC3" s="364" t="s">
        <v>120</v>
      </c>
      <c r="BD3" s="365" t="s">
        <v>28</v>
      </c>
      <c r="BE3" s="364" t="s">
        <v>333</v>
      </c>
      <c r="BF3" s="364" t="s">
        <v>115</v>
      </c>
      <c r="BG3" s="364" t="s">
        <v>116</v>
      </c>
      <c r="BH3" s="364" t="s">
        <v>117</v>
      </c>
      <c r="BI3" s="364" t="s">
        <v>118</v>
      </c>
      <c r="BJ3" s="364" t="s">
        <v>171</v>
      </c>
      <c r="BK3" s="364" t="s">
        <v>120</v>
      </c>
      <c r="BL3" s="365" t="s">
        <v>28</v>
      </c>
      <c r="BM3" s="364" t="s">
        <v>333</v>
      </c>
      <c r="BN3" s="364" t="s">
        <v>115</v>
      </c>
      <c r="BO3" s="364" t="s">
        <v>116</v>
      </c>
      <c r="BP3" s="364" t="s">
        <v>117</v>
      </c>
      <c r="BQ3" s="364" t="s">
        <v>118</v>
      </c>
      <c r="BR3" s="364" t="s">
        <v>171</v>
      </c>
      <c r="BS3" s="364" t="s">
        <v>120</v>
      </c>
      <c r="BT3" s="365" t="s">
        <v>28</v>
      </c>
      <c r="BU3" s="364" t="s">
        <v>333</v>
      </c>
      <c r="BV3" s="364" t="s">
        <v>115</v>
      </c>
      <c r="BW3" s="364" t="s">
        <v>116</v>
      </c>
      <c r="BX3" s="364" t="s">
        <v>117</v>
      </c>
      <c r="BY3" s="364" t="s">
        <v>118</v>
      </c>
      <c r="BZ3" s="364" t="s">
        <v>171</v>
      </c>
      <c r="CA3" s="364" t="s">
        <v>120</v>
      </c>
      <c r="CB3" s="365" t="s">
        <v>28</v>
      </c>
      <c r="CC3" s="364" t="s">
        <v>333</v>
      </c>
      <c r="CD3" s="364" t="s">
        <v>115</v>
      </c>
      <c r="CE3" s="364" t="s">
        <v>116</v>
      </c>
      <c r="CF3" s="364" t="s">
        <v>117</v>
      </c>
      <c r="CG3" s="364" t="s">
        <v>118</v>
      </c>
      <c r="CH3" s="364" t="s">
        <v>171</v>
      </c>
      <c r="CI3" s="364" t="s">
        <v>120</v>
      </c>
      <c r="CJ3" s="365" t="s">
        <v>28</v>
      </c>
      <c r="CK3" s="364" t="s">
        <v>333</v>
      </c>
      <c r="CL3" s="364" t="s">
        <v>115</v>
      </c>
      <c r="CM3" s="364" t="s">
        <v>116</v>
      </c>
      <c r="CN3" s="364" t="s">
        <v>117</v>
      </c>
      <c r="CO3" s="364" t="s">
        <v>118</v>
      </c>
      <c r="CP3" s="364" t="s">
        <v>171</v>
      </c>
      <c r="CQ3" s="364" t="s">
        <v>120</v>
      </c>
      <c r="CR3" s="365" t="s">
        <v>28</v>
      </c>
      <c r="CS3" s="364" t="s">
        <v>333</v>
      </c>
      <c r="CT3" s="364" t="s">
        <v>115</v>
      </c>
      <c r="CU3" s="364" t="s">
        <v>116</v>
      </c>
      <c r="CV3" s="364" t="s">
        <v>117</v>
      </c>
      <c r="CW3" s="364" t="s">
        <v>118</v>
      </c>
      <c r="CX3" s="364" t="s">
        <v>171</v>
      </c>
      <c r="CY3" s="364" t="s">
        <v>120</v>
      </c>
    </row>
    <row r="4" spans="1:103" ht="25.5" customHeight="1">
      <c r="A4" s="323"/>
      <c r="B4" s="372"/>
      <c r="C4" s="326"/>
      <c r="D4" s="365"/>
      <c r="E4" s="365"/>
      <c r="F4" s="365" t="s">
        <v>28</v>
      </c>
      <c r="G4" s="366" t="s">
        <v>334</v>
      </c>
      <c r="H4" s="366" t="s">
        <v>38</v>
      </c>
      <c r="I4" s="366" t="s">
        <v>39</v>
      </c>
      <c r="J4" s="366" t="s">
        <v>40</v>
      </c>
      <c r="K4" s="366" t="s">
        <v>41</v>
      </c>
      <c r="L4" s="366" t="s">
        <v>42</v>
      </c>
      <c r="M4" s="366" t="s">
        <v>335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ht="25.5" customHeight="1">
      <c r="A5" s="323"/>
      <c r="B5" s="372"/>
      <c r="C5" s="326"/>
      <c r="D5" s="230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93" customFormat="1" ht="13.5">
      <c r="A6" s="323"/>
      <c r="B6" s="373"/>
      <c r="C6" s="326"/>
      <c r="D6" s="234" t="s">
        <v>49</v>
      </c>
      <c r="E6" s="234" t="s">
        <v>49</v>
      </c>
      <c r="F6" s="234" t="s">
        <v>49</v>
      </c>
      <c r="G6" s="234" t="s">
        <v>49</v>
      </c>
      <c r="H6" s="234" t="s">
        <v>49</v>
      </c>
      <c r="I6" s="234" t="s">
        <v>49</v>
      </c>
      <c r="J6" s="234" t="s">
        <v>49</v>
      </c>
      <c r="K6" s="234" t="s">
        <v>49</v>
      </c>
      <c r="L6" s="234" t="s">
        <v>49</v>
      </c>
      <c r="M6" s="234" t="s">
        <v>49</v>
      </c>
      <c r="N6" s="234" t="s">
        <v>49</v>
      </c>
      <c r="O6" s="234" t="s">
        <v>49</v>
      </c>
      <c r="P6" s="234" t="s">
        <v>49</v>
      </c>
      <c r="Q6" s="234" t="s">
        <v>49</v>
      </c>
      <c r="R6" s="234" t="s">
        <v>49</v>
      </c>
      <c r="S6" s="234" t="s">
        <v>49</v>
      </c>
      <c r="T6" s="234" t="s">
        <v>49</v>
      </c>
      <c r="U6" s="234" t="s">
        <v>49</v>
      </c>
      <c r="V6" s="234" t="s">
        <v>49</v>
      </c>
      <c r="W6" s="234" t="s">
        <v>49</v>
      </c>
      <c r="X6" s="234" t="s">
        <v>49</v>
      </c>
      <c r="Y6" s="234" t="s">
        <v>49</v>
      </c>
      <c r="Z6" s="234" t="s">
        <v>49</v>
      </c>
      <c r="AA6" s="234" t="s">
        <v>49</v>
      </c>
      <c r="AB6" s="234" t="s">
        <v>49</v>
      </c>
      <c r="AC6" s="234" t="s">
        <v>49</v>
      </c>
      <c r="AD6" s="234" t="s">
        <v>49</v>
      </c>
      <c r="AE6" s="234" t="s">
        <v>49</v>
      </c>
      <c r="AF6" s="234" t="s">
        <v>49</v>
      </c>
      <c r="AG6" s="234" t="s">
        <v>49</v>
      </c>
      <c r="AH6" s="234" t="s">
        <v>49</v>
      </c>
      <c r="AI6" s="234" t="s">
        <v>49</v>
      </c>
      <c r="AJ6" s="234" t="s">
        <v>49</v>
      </c>
      <c r="AK6" s="234" t="s">
        <v>49</v>
      </c>
      <c r="AL6" s="234" t="s">
        <v>49</v>
      </c>
      <c r="AM6" s="234" t="s">
        <v>49</v>
      </c>
      <c r="AN6" s="234" t="s">
        <v>49</v>
      </c>
      <c r="AO6" s="234" t="s">
        <v>49</v>
      </c>
      <c r="AP6" s="234" t="s">
        <v>49</v>
      </c>
      <c r="AQ6" s="234" t="s">
        <v>49</v>
      </c>
      <c r="AR6" s="234" t="s">
        <v>49</v>
      </c>
      <c r="AS6" s="234" t="s">
        <v>49</v>
      </c>
      <c r="AT6" s="234" t="s">
        <v>49</v>
      </c>
      <c r="AU6" s="234" t="s">
        <v>49</v>
      </c>
      <c r="AV6" s="234" t="s">
        <v>49</v>
      </c>
      <c r="AW6" s="234" t="s">
        <v>49</v>
      </c>
      <c r="AX6" s="234" t="s">
        <v>49</v>
      </c>
      <c r="AY6" s="234" t="s">
        <v>49</v>
      </c>
      <c r="AZ6" s="234" t="s">
        <v>49</v>
      </c>
      <c r="BA6" s="234" t="s">
        <v>49</v>
      </c>
      <c r="BB6" s="234" t="s">
        <v>49</v>
      </c>
      <c r="BC6" s="234" t="s">
        <v>49</v>
      </c>
      <c r="BD6" s="234" t="s">
        <v>49</v>
      </c>
      <c r="BE6" s="234" t="s">
        <v>49</v>
      </c>
      <c r="BF6" s="234" t="s">
        <v>49</v>
      </c>
      <c r="BG6" s="234" t="s">
        <v>49</v>
      </c>
      <c r="BH6" s="234" t="s">
        <v>49</v>
      </c>
      <c r="BI6" s="234" t="s">
        <v>49</v>
      </c>
      <c r="BJ6" s="234" t="s">
        <v>49</v>
      </c>
      <c r="BK6" s="234" t="s">
        <v>49</v>
      </c>
      <c r="BL6" s="234" t="s">
        <v>49</v>
      </c>
      <c r="BM6" s="234" t="s">
        <v>49</v>
      </c>
      <c r="BN6" s="234" t="s">
        <v>49</v>
      </c>
      <c r="BO6" s="234" t="s">
        <v>49</v>
      </c>
      <c r="BP6" s="234" t="s">
        <v>49</v>
      </c>
      <c r="BQ6" s="234" t="s">
        <v>49</v>
      </c>
      <c r="BR6" s="234" t="s">
        <v>49</v>
      </c>
      <c r="BS6" s="234" t="s">
        <v>49</v>
      </c>
      <c r="BT6" s="234" t="s">
        <v>49</v>
      </c>
      <c r="BU6" s="234" t="s">
        <v>49</v>
      </c>
      <c r="BV6" s="234" t="s">
        <v>49</v>
      </c>
      <c r="BW6" s="234" t="s">
        <v>49</v>
      </c>
      <c r="BX6" s="234" t="s">
        <v>49</v>
      </c>
      <c r="BY6" s="234" t="s">
        <v>49</v>
      </c>
      <c r="BZ6" s="234" t="s">
        <v>49</v>
      </c>
      <c r="CA6" s="234" t="s">
        <v>49</v>
      </c>
      <c r="CB6" s="234" t="s">
        <v>49</v>
      </c>
      <c r="CC6" s="234" t="s">
        <v>49</v>
      </c>
      <c r="CD6" s="234" t="s">
        <v>49</v>
      </c>
      <c r="CE6" s="234" t="s">
        <v>49</v>
      </c>
      <c r="CF6" s="234" t="s">
        <v>49</v>
      </c>
      <c r="CG6" s="234" t="s">
        <v>49</v>
      </c>
      <c r="CH6" s="234" t="s">
        <v>49</v>
      </c>
      <c r="CI6" s="234" t="s">
        <v>49</v>
      </c>
      <c r="CJ6" s="234" t="s">
        <v>49</v>
      </c>
      <c r="CK6" s="234" t="s">
        <v>49</v>
      </c>
      <c r="CL6" s="234" t="s">
        <v>49</v>
      </c>
      <c r="CM6" s="234" t="s">
        <v>49</v>
      </c>
      <c r="CN6" s="234" t="s">
        <v>49</v>
      </c>
      <c r="CO6" s="234" t="s">
        <v>49</v>
      </c>
      <c r="CP6" s="234" t="s">
        <v>49</v>
      </c>
      <c r="CQ6" s="234" t="s">
        <v>49</v>
      </c>
      <c r="CR6" s="234" t="s">
        <v>49</v>
      </c>
      <c r="CS6" s="234" t="s">
        <v>49</v>
      </c>
      <c r="CT6" s="234" t="s">
        <v>49</v>
      </c>
      <c r="CU6" s="234" t="s">
        <v>49</v>
      </c>
      <c r="CV6" s="234" t="s">
        <v>49</v>
      </c>
      <c r="CW6" s="234" t="s">
        <v>49</v>
      </c>
      <c r="CX6" s="234" t="s">
        <v>49</v>
      </c>
      <c r="CY6" s="234" t="s">
        <v>49</v>
      </c>
    </row>
    <row r="7" spans="1:103" s="194" customFormat="1" ht="12" customHeight="1">
      <c r="A7" s="185" t="s">
        <v>52</v>
      </c>
      <c r="B7" s="200" t="s">
        <v>53</v>
      </c>
      <c r="C7" s="186" t="s">
        <v>28</v>
      </c>
      <c r="D7" s="268">
        <f>SUM(D8:D24)</f>
        <v>0</v>
      </c>
      <c r="E7" s="268">
        <f>SUM(E8:E24)</f>
        <v>0</v>
      </c>
      <c r="F7" s="268">
        <f>SUM(F8:F24)</f>
        <v>0</v>
      </c>
      <c r="G7" s="268">
        <f>SUM(G8:G24)</f>
        <v>0</v>
      </c>
      <c r="H7" s="268">
        <f>SUM(H8:H24)</f>
        <v>0</v>
      </c>
      <c r="I7" s="268">
        <f>SUM(I8:I24)</f>
        <v>0</v>
      </c>
      <c r="J7" s="268">
        <f>SUM(J8:J24)</f>
        <v>0</v>
      </c>
      <c r="K7" s="268">
        <f>SUM(K8:K24)</f>
        <v>0</v>
      </c>
      <c r="L7" s="268">
        <f>SUM(L8:L24)</f>
        <v>0</v>
      </c>
      <c r="M7" s="268">
        <f>SUM(M8:M24)</f>
        <v>0</v>
      </c>
      <c r="N7" s="268">
        <f>SUM(N8:N24)</f>
        <v>0</v>
      </c>
      <c r="O7" s="268">
        <f>SUM(O8:O24)</f>
        <v>0</v>
      </c>
      <c r="P7" s="268">
        <f>SUM(P8:P24)</f>
        <v>0</v>
      </c>
      <c r="Q7" s="268">
        <f>SUM(Q8:Q24)</f>
        <v>0</v>
      </c>
      <c r="R7" s="268">
        <f>SUM(R8:R24)</f>
        <v>0</v>
      </c>
      <c r="S7" s="268">
        <f>SUM(S8:S24)</f>
        <v>0</v>
      </c>
      <c r="T7" s="268">
        <f>SUM(T8:T24)</f>
        <v>0</v>
      </c>
      <c r="U7" s="268">
        <f>SUM(U8:U24)</f>
        <v>0</v>
      </c>
      <c r="V7" s="268">
        <f>SUM(V8:V24)</f>
        <v>0</v>
      </c>
      <c r="W7" s="268">
        <f>SUM(W8:W24)</f>
        <v>0</v>
      </c>
      <c r="X7" s="268">
        <f>SUM(X8:X24)</f>
        <v>0</v>
      </c>
      <c r="Y7" s="268">
        <f>SUM(Y8:Y24)</f>
        <v>0</v>
      </c>
      <c r="Z7" s="268">
        <f>SUM(Z8:Z24)</f>
        <v>0</v>
      </c>
      <c r="AA7" s="268">
        <f>SUM(AA8:AA24)</f>
        <v>0</v>
      </c>
      <c r="AB7" s="268">
        <f>SUM(AB8:AB24)</f>
        <v>0</v>
      </c>
      <c r="AC7" s="268">
        <f>SUM(AC8:AC24)</f>
        <v>0</v>
      </c>
      <c r="AD7" s="268">
        <f>SUM(AD8:AD24)</f>
        <v>0</v>
      </c>
      <c r="AE7" s="268">
        <f>SUM(AE8:AE24)</f>
        <v>0</v>
      </c>
      <c r="AF7" s="268">
        <f>SUM(AF8:AF24)</f>
        <v>0</v>
      </c>
      <c r="AG7" s="268">
        <f>SUM(AG8:AG24)</f>
        <v>0</v>
      </c>
      <c r="AH7" s="268">
        <f>SUM(AH8:AH24)</f>
        <v>0</v>
      </c>
      <c r="AI7" s="268">
        <f>SUM(AI8:AI24)</f>
        <v>0</v>
      </c>
      <c r="AJ7" s="268">
        <f>SUM(AJ8:AJ24)</f>
        <v>0</v>
      </c>
      <c r="AK7" s="268">
        <f>SUM(AK8:AK24)</f>
        <v>0</v>
      </c>
      <c r="AL7" s="268">
        <f>SUM(AL8:AL24)</f>
        <v>0</v>
      </c>
      <c r="AM7" s="268">
        <f>SUM(AM8:AM24)</f>
        <v>0</v>
      </c>
      <c r="AN7" s="268">
        <f>SUM(AN8:AN24)</f>
        <v>0</v>
      </c>
      <c r="AO7" s="268">
        <f>SUM(AO8:AO24)</f>
        <v>0</v>
      </c>
      <c r="AP7" s="268">
        <f>SUM(AP8:AP24)</f>
        <v>0</v>
      </c>
      <c r="AQ7" s="268">
        <f>SUM(AQ8:AQ24)</f>
        <v>0</v>
      </c>
      <c r="AR7" s="268">
        <f>SUM(AR8:AR24)</f>
        <v>0</v>
      </c>
      <c r="AS7" s="268">
        <f>SUM(AS8:AS24)</f>
        <v>0</v>
      </c>
      <c r="AT7" s="268">
        <f>SUM(AT8:AT24)</f>
        <v>0</v>
      </c>
      <c r="AU7" s="268">
        <f>SUM(AU8:AU24)</f>
        <v>0</v>
      </c>
      <c r="AV7" s="268">
        <f>SUM(AV8:AV24)</f>
        <v>0</v>
      </c>
      <c r="AW7" s="268">
        <f>SUM(AW8:AW24)</f>
        <v>0</v>
      </c>
      <c r="AX7" s="268">
        <f>SUM(AX8:AX24)</f>
        <v>0</v>
      </c>
      <c r="AY7" s="268">
        <f>SUM(AY8:AY24)</f>
        <v>0</v>
      </c>
      <c r="AZ7" s="268">
        <f>SUM(AZ8:AZ24)</f>
        <v>0</v>
      </c>
      <c r="BA7" s="268">
        <f>SUM(BA8:BA24)</f>
        <v>0</v>
      </c>
      <c r="BB7" s="268">
        <f>SUM(BB8:BB24)</f>
        <v>0</v>
      </c>
      <c r="BC7" s="268">
        <f>SUM(BC8:BC24)</f>
        <v>0</v>
      </c>
      <c r="BD7" s="268">
        <f>SUM(BD8:BD24)</f>
        <v>0</v>
      </c>
      <c r="BE7" s="268">
        <f>SUM(BE8:BE24)</f>
        <v>0</v>
      </c>
      <c r="BF7" s="268">
        <f>SUM(BF8:BF24)</f>
        <v>0</v>
      </c>
      <c r="BG7" s="268">
        <f>SUM(BG8:BG24)</f>
        <v>0</v>
      </c>
      <c r="BH7" s="268">
        <f>SUM(BH8:BH24)</f>
        <v>0</v>
      </c>
      <c r="BI7" s="268">
        <f>SUM(BI8:BI24)</f>
        <v>0</v>
      </c>
      <c r="BJ7" s="268">
        <f>SUM(BJ8:BJ24)</f>
        <v>0</v>
      </c>
      <c r="BK7" s="268">
        <f>SUM(BK8:BK24)</f>
        <v>0</v>
      </c>
      <c r="BL7" s="268">
        <f>SUM(BL8:BL24)</f>
        <v>0</v>
      </c>
      <c r="BM7" s="268">
        <f>SUM(BM8:BM24)</f>
        <v>0</v>
      </c>
      <c r="BN7" s="268">
        <f>SUM(BN8:BN24)</f>
        <v>0</v>
      </c>
      <c r="BO7" s="268">
        <f>SUM(BO8:BO24)</f>
        <v>0</v>
      </c>
      <c r="BP7" s="268">
        <f>SUM(BP8:BP24)</f>
        <v>0</v>
      </c>
      <c r="BQ7" s="268">
        <f>SUM(BQ8:BQ24)</f>
        <v>0</v>
      </c>
      <c r="BR7" s="268">
        <f>SUM(BR8:BR24)</f>
        <v>0</v>
      </c>
      <c r="BS7" s="268">
        <f>SUM(BS8:BS24)</f>
        <v>0</v>
      </c>
      <c r="BT7" s="268">
        <f>SUM(BT8:BT24)</f>
        <v>0</v>
      </c>
      <c r="BU7" s="268">
        <f>SUM(BU8:BU24)</f>
        <v>0</v>
      </c>
      <c r="BV7" s="268">
        <f>SUM(BV8:BV24)</f>
        <v>0</v>
      </c>
      <c r="BW7" s="268">
        <f>SUM(BW8:BW24)</f>
        <v>0</v>
      </c>
      <c r="BX7" s="268">
        <f>SUM(BX8:BX24)</f>
        <v>0</v>
      </c>
      <c r="BY7" s="268">
        <f>SUM(BY8:BY24)</f>
        <v>0</v>
      </c>
      <c r="BZ7" s="268">
        <f>SUM(BZ8:BZ24)</f>
        <v>0</v>
      </c>
      <c r="CA7" s="268">
        <f>SUM(CA8:CA24)</f>
        <v>0</v>
      </c>
      <c r="CB7" s="268">
        <f>SUM(CB8:CB24)</f>
        <v>0</v>
      </c>
      <c r="CC7" s="268">
        <f>SUM(CC8:CC24)</f>
        <v>0</v>
      </c>
      <c r="CD7" s="268">
        <f>SUM(CD8:CD24)</f>
        <v>0</v>
      </c>
      <c r="CE7" s="268">
        <f>SUM(CE8:CE24)</f>
        <v>0</v>
      </c>
      <c r="CF7" s="268">
        <f>SUM(CF8:CF24)</f>
        <v>0</v>
      </c>
      <c r="CG7" s="268">
        <f>SUM(CG8:CG24)</f>
        <v>0</v>
      </c>
      <c r="CH7" s="268">
        <f>SUM(CH8:CH24)</f>
        <v>0</v>
      </c>
      <c r="CI7" s="268">
        <f>SUM(CI8:CI24)</f>
        <v>0</v>
      </c>
      <c r="CJ7" s="268">
        <f>SUM(CJ8:CJ24)</f>
        <v>0</v>
      </c>
      <c r="CK7" s="268">
        <f>SUM(CK8:CK24)</f>
        <v>0</v>
      </c>
      <c r="CL7" s="268">
        <f>SUM(CL8:CL24)</f>
        <v>0</v>
      </c>
      <c r="CM7" s="268">
        <f>SUM(CM8:CM24)</f>
        <v>0</v>
      </c>
      <c r="CN7" s="268">
        <f>SUM(CN8:CN24)</f>
        <v>0</v>
      </c>
      <c r="CO7" s="268">
        <f>SUM(CO8:CO24)</f>
        <v>0</v>
      </c>
      <c r="CP7" s="268">
        <f>SUM(CP8:CP24)</f>
        <v>0</v>
      </c>
      <c r="CQ7" s="268">
        <f>SUM(CQ8:CQ24)</f>
        <v>0</v>
      </c>
      <c r="CR7" s="268">
        <f>SUM(CR8:CR24)</f>
        <v>0</v>
      </c>
      <c r="CS7" s="268">
        <f>SUM(CS8:CS24)</f>
        <v>0</v>
      </c>
      <c r="CT7" s="268">
        <f>SUM(CT8:CT24)</f>
        <v>0</v>
      </c>
      <c r="CU7" s="268">
        <f>SUM(CU8:CU24)</f>
        <v>0</v>
      </c>
      <c r="CV7" s="268">
        <f>SUM(CV8:CV24)</f>
        <v>0</v>
      </c>
      <c r="CW7" s="268">
        <f>SUM(CW8:CW24)</f>
        <v>0</v>
      </c>
      <c r="CX7" s="268">
        <f>SUM(CX8:CX24)</f>
        <v>0</v>
      </c>
      <c r="CY7" s="268">
        <f>SUM(CY8:CY24)</f>
        <v>0</v>
      </c>
    </row>
    <row r="8" spans="1:103" s="190" customFormat="1" ht="12" customHeight="1">
      <c r="A8" s="188" t="s">
        <v>52</v>
      </c>
      <c r="B8" s="202" t="s">
        <v>54</v>
      </c>
      <c r="C8" s="188" t="s">
        <v>55</v>
      </c>
      <c r="D8" s="237">
        <f>SUM(E8,F8,N8,O8)</f>
        <v>0</v>
      </c>
      <c r="E8" s="237">
        <f>X8</f>
        <v>0</v>
      </c>
      <c r="F8" s="237">
        <f>SUM(G8:M8)</f>
        <v>0</v>
      </c>
      <c r="G8" s="237">
        <f>AF8</f>
        <v>0</v>
      </c>
      <c r="H8" s="237">
        <f>AN8</f>
        <v>0</v>
      </c>
      <c r="I8" s="237">
        <f>AV8</f>
        <v>0</v>
      </c>
      <c r="J8" s="237">
        <f>BD8</f>
        <v>0</v>
      </c>
      <c r="K8" s="237">
        <f>BL8</f>
        <v>0</v>
      </c>
      <c r="L8" s="237">
        <f>BT8</f>
        <v>0</v>
      </c>
      <c r="M8" s="237">
        <f>CB8</f>
        <v>0</v>
      </c>
      <c r="N8" s="237">
        <f>CJ8</f>
        <v>0</v>
      </c>
      <c r="O8" s="237">
        <f>CR8</f>
        <v>0</v>
      </c>
      <c r="P8" s="237">
        <f>SUM(Q8:W8)</f>
        <v>0</v>
      </c>
      <c r="Q8" s="237">
        <f>SUM(Y8,AG8,AO8,AW8,BE8,BM8,BU8,CC8,CK8,CS8)</f>
        <v>0</v>
      </c>
      <c r="R8" s="237">
        <f>SUM(Z8,AH8,AP8,AX8,BF8,BN8,BV8,CD8,CL8,CT8)</f>
        <v>0</v>
      </c>
      <c r="S8" s="237">
        <f>SUM(AA8,AI8,AQ8,AY8,BG8,BO8,BW8,CE8,CM8,CU8)</f>
        <v>0</v>
      </c>
      <c r="T8" s="237">
        <f>SUM(AB8,AJ8,AR8,AZ8,BH8,BP8,BX8,CF8,CN8,CV8)</f>
        <v>0</v>
      </c>
      <c r="U8" s="237">
        <f>SUM(AC8,AK8,AS8,BA8,BI8,BQ8,BY8,CG8,CO8,CW8)</f>
        <v>0</v>
      </c>
      <c r="V8" s="237">
        <f>SUM(AD8,AL8,AT8,BB8,BJ8,BR8,BZ8,CH8,CP8,CX8)</f>
        <v>0</v>
      </c>
      <c r="W8" s="237">
        <f>SUM(AE8,AM8,AU8,BC8,BK8,BS8,CA8,CI8,CQ8,CY8)</f>
        <v>0</v>
      </c>
      <c r="X8" s="237">
        <f>SUM(Y8:AE8)</f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f>SUM(AG8:AM8)</f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f>SUM(AO8:AU8)</f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f>SUM(AW8:BC8)</f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f>SUM(BE8:BK8)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f>SUM(BM8:BS8)</f>
        <v>0</v>
      </c>
      <c r="BM8" s="237">
        <v>0</v>
      </c>
      <c r="BN8" s="237"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f>SUM(BU8:CA8)</f>
        <v>0</v>
      </c>
      <c r="BU8" s="237"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SUM(CC8:CI8)</f>
        <v>0</v>
      </c>
      <c r="CC8" s="237"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SUM(CK8:CQ8)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v>0</v>
      </c>
      <c r="CR8" s="237">
        <f>SUM(CS8:CY8)</f>
        <v>0</v>
      </c>
      <c r="CS8" s="237">
        <v>0</v>
      </c>
      <c r="CT8" s="237">
        <v>0</v>
      </c>
      <c r="CU8" s="237">
        <v>0</v>
      </c>
      <c r="CV8" s="237">
        <v>0</v>
      </c>
      <c r="CW8" s="237">
        <v>0</v>
      </c>
      <c r="CX8" s="237">
        <v>0</v>
      </c>
      <c r="CY8" s="237">
        <v>0</v>
      </c>
    </row>
    <row r="9" spans="1:103" s="190" customFormat="1" ht="12" customHeight="1">
      <c r="A9" s="188" t="s">
        <v>336</v>
      </c>
      <c r="B9" s="189" t="s">
        <v>337</v>
      </c>
      <c r="C9" s="188" t="s">
        <v>338</v>
      </c>
      <c r="D9" s="237">
        <f>SUM(E9,F9,N9,O9)</f>
        <v>0</v>
      </c>
      <c r="E9" s="237">
        <f>X9</f>
        <v>0</v>
      </c>
      <c r="F9" s="237">
        <f>SUM(G9:M9)</f>
        <v>0</v>
      </c>
      <c r="G9" s="237">
        <f>AF9</f>
        <v>0</v>
      </c>
      <c r="H9" s="237">
        <f>AN9</f>
        <v>0</v>
      </c>
      <c r="I9" s="237">
        <f>AV9</f>
        <v>0</v>
      </c>
      <c r="J9" s="237">
        <f>BD9</f>
        <v>0</v>
      </c>
      <c r="K9" s="237">
        <f>BL9</f>
        <v>0</v>
      </c>
      <c r="L9" s="237">
        <f>BT9</f>
        <v>0</v>
      </c>
      <c r="M9" s="237">
        <f>CB9</f>
        <v>0</v>
      </c>
      <c r="N9" s="237">
        <f>CJ9</f>
        <v>0</v>
      </c>
      <c r="O9" s="237">
        <f>CR9</f>
        <v>0</v>
      </c>
      <c r="P9" s="237">
        <f>SUM(Q9:W9)</f>
        <v>0</v>
      </c>
      <c r="Q9" s="237">
        <f>SUM(Y9,AG9,AO9,AW9,BE9,BM9,BU9,CC9,CK9,CS9)</f>
        <v>0</v>
      </c>
      <c r="R9" s="237">
        <f>SUM(Z9,AH9,AP9,AX9,BF9,BN9,BV9,CD9,CL9,CT9)</f>
        <v>0</v>
      </c>
      <c r="S9" s="237">
        <f>SUM(AA9,AI9,AQ9,AY9,BG9,BO9,BW9,CE9,CM9,CU9)</f>
        <v>0</v>
      </c>
      <c r="T9" s="237">
        <f>SUM(AB9,AJ9,AR9,AZ9,BH9,BP9,BX9,CF9,CN9,CV9)</f>
        <v>0</v>
      </c>
      <c r="U9" s="237">
        <f>SUM(AC9,AK9,AS9,BA9,BI9,BQ9,BY9,CG9,CO9,CW9)</f>
        <v>0</v>
      </c>
      <c r="V9" s="237">
        <f>SUM(AD9,AL9,AT9,BB9,BJ9,BR9,BZ9,CH9,CP9,CX9)</f>
        <v>0</v>
      </c>
      <c r="W9" s="237">
        <f>SUM(AE9,AM9,AU9,BC9,BK9,BS9,CA9,CI9,CQ9,CY9)</f>
        <v>0</v>
      </c>
      <c r="X9" s="237">
        <f>SUM(Y9:AE9)</f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f>SUM(AG9:AM9)</f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f>SUM(AO9:AU9)</f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f>SUM(AW9:BC9)</f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f>SUM(BE9:BK9)</f>
        <v>0</v>
      </c>
      <c r="BE9" s="237">
        <v>0</v>
      </c>
      <c r="BF9" s="237"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f>SUM(BM9:BS9)</f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f>SUM(BU9:CA9)</f>
        <v>0</v>
      </c>
      <c r="BU9" s="237"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SUM(CC9:CI9)</f>
        <v>0</v>
      </c>
      <c r="CC9" s="237"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SUM(CK9:CQ9)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v>0</v>
      </c>
      <c r="CR9" s="237">
        <f>SUM(CS9:CY9)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v>0</v>
      </c>
    </row>
    <row r="10" spans="1:103" s="190" customFormat="1" ht="12" customHeight="1">
      <c r="A10" s="188" t="s">
        <v>339</v>
      </c>
      <c r="B10" s="189" t="s">
        <v>340</v>
      </c>
      <c r="C10" s="188" t="s">
        <v>341</v>
      </c>
      <c r="D10" s="237">
        <f>SUM(E10,F10,N10,O10)</f>
        <v>0</v>
      </c>
      <c r="E10" s="237">
        <f>X10</f>
        <v>0</v>
      </c>
      <c r="F10" s="237">
        <f>SUM(G10:M10)</f>
        <v>0</v>
      </c>
      <c r="G10" s="237">
        <f>AF10</f>
        <v>0</v>
      </c>
      <c r="H10" s="237">
        <f>AN10</f>
        <v>0</v>
      </c>
      <c r="I10" s="237">
        <f>AV10</f>
        <v>0</v>
      </c>
      <c r="J10" s="237">
        <f>BD10</f>
        <v>0</v>
      </c>
      <c r="K10" s="237">
        <f>BL10</f>
        <v>0</v>
      </c>
      <c r="L10" s="237">
        <f>BT10</f>
        <v>0</v>
      </c>
      <c r="M10" s="237">
        <f>CB10</f>
        <v>0</v>
      </c>
      <c r="N10" s="237">
        <f>CJ10</f>
        <v>0</v>
      </c>
      <c r="O10" s="237">
        <f>CR10</f>
        <v>0</v>
      </c>
      <c r="P10" s="237">
        <f>SUM(Q10:W10)</f>
        <v>0</v>
      </c>
      <c r="Q10" s="237">
        <f>SUM(Y10,AG10,AO10,AW10,BE10,BM10,BU10,CC10,CK10,CS10)</f>
        <v>0</v>
      </c>
      <c r="R10" s="237">
        <f>SUM(Z10,AH10,AP10,AX10,BF10,BN10,BV10,CD10,CL10,CT10)</f>
        <v>0</v>
      </c>
      <c r="S10" s="237">
        <f>SUM(AA10,AI10,AQ10,AY10,BG10,BO10,BW10,CE10,CM10,CU10)</f>
        <v>0</v>
      </c>
      <c r="T10" s="237">
        <f>SUM(AB10,AJ10,AR10,AZ10,BH10,BP10,BX10,CF10,CN10,CV10)</f>
        <v>0</v>
      </c>
      <c r="U10" s="237">
        <f>SUM(AC10,AK10,AS10,BA10,BI10,BQ10,BY10,CG10,CO10,CW10)</f>
        <v>0</v>
      </c>
      <c r="V10" s="237">
        <f>SUM(AD10,AL10,AT10,BB10,BJ10,BR10,BZ10,CH10,CP10,CX10)</f>
        <v>0</v>
      </c>
      <c r="W10" s="237">
        <f>SUM(AE10,AM10,AU10,BC10,BK10,BS10,CA10,CI10,CQ10,CY10)</f>
        <v>0</v>
      </c>
      <c r="X10" s="237">
        <f>SUM(Y10:AE10)</f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f>SUM(AG10:AM10)</f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f>SUM(AO10:AU10)</f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f>SUM(AW10:BC10)</f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f>SUM(BE10:BK10)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f>SUM(BM10:BS10)</f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f>SUM(BU10:CA10)</f>
        <v>0</v>
      </c>
      <c r="BU10" s="237"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SUM(CC10:CI10)</f>
        <v>0</v>
      </c>
      <c r="CC10" s="237"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SUM(CK10:CQ10)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v>0</v>
      </c>
      <c r="CR10" s="237">
        <f>SUM(CS10:CY10)</f>
        <v>0</v>
      </c>
      <c r="CS10" s="237">
        <v>0</v>
      </c>
      <c r="CT10" s="237">
        <v>0</v>
      </c>
      <c r="CU10" s="237">
        <v>0</v>
      </c>
      <c r="CV10" s="237">
        <v>0</v>
      </c>
      <c r="CW10" s="237">
        <v>0</v>
      </c>
      <c r="CX10" s="237">
        <v>0</v>
      </c>
      <c r="CY10" s="237">
        <v>0</v>
      </c>
    </row>
    <row r="11" spans="1:103" s="190" customFormat="1" ht="12" customHeight="1">
      <c r="A11" s="188" t="s">
        <v>342</v>
      </c>
      <c r="B11" s="189" t="s">
        <v>343</v>
      </c>
      <c r="C11" s="188" t="s">
        <v>344</v>
      </c>
      <c r="D11" s="237">
        <f>SUM(E11,F11,N11,O11)</f>
        <v>0</v>
      </c>
      <c r="E11" s="237">
        <f>X11</f>
        <v>0</v>
      </c>
      <c r="F11" s="237">
        <f>SUM(G11:M11)</f>
        <v>0</v>
      </c>
      <c r="G11" s="237">
        <f>AF11</f>
        <v>0</v>
      </c>
      <c r="H11" s="237">
        <f>AN11</f>
        <v>0</v>
      </c>
      <c r="I11" s="237">
        <f>AV11</f>
        <v>0</v>
      </c>
      <c r="J11" s="237">
        <f>BD11</f>
        <v>0</v>
      </c>
      <c r="K11" s="237">
        <f>BL11</f>
        <v>0</v>
      </c>
      <c r="L11" s="237">
        <f>BT11</f>
        <v>0</v>
      </c>
      <c r="M11" s="237">
        <f>CB11</f>
        <v>0</v>
      </c>
      <c r="N11" s="237">
        <f>CJ11</f>
        <v>0</v>
      </c>
      <c r="O11" s="237">
        <f>CR11</f>
        <v>0</v>
      </c>
      <c r="P11" s="237">
        <f>SUM(Q11:W11)</f>
        <v>0</v>
      </c>
      <c r="Q11" s="237">
        <f>SUM(Y11,AG11,AO11,AW11,BE11,BM11,BU11,CC11,CK11,CS11)</f>
        <v>0</v>
      </c>
      <c r="R11" s="237">
        <f>SUM(Z11,AH11,AP11,AX11,BF11,BN11,BV11,CD11,CL11,CT11)</f>
        <v>0</v>
      </c>
      <c r="S11" s="237">
        <f>SUM(AA11,AI11,AQ11,AY11,BG11,BO11,BW11,CE11,CM11,CU11)</f>
        <v>0</v>
      </c>
      <c r="T11" s="237">
        <f>SUM(AB11,AJ11,AR11,AZ11,BH11,BP11,BX11,CF11,CN11,CV11)</f>
        <v>0</v>
      </c>
      <c r="U11" s="237">
        <f>SUM(AC11,AK11,AS11,BA11,BI11,BQ11,BY11,CG11,CO11,CW11)</f>
        <v>0</v>
      </c>
      <c r="V11" s="237">
        <f>SUM(AD11,AL11,AT11,BB11,BJ11,BR11,BZ11,CH11,CP11,CX11)</f>
        <v>0</v>
      </c>
      <c r="W11" s="237">
        <f>SUM(AE11,AM11,AU11,BC11,BK11,BS11,CA11,CI11,CQ11,CY11)</f>
        <v>0</v>
      </c>
      <c r="X11" s="237">
        <f>SUM(Y11:AE11)</f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f>SUM(AG11:AM11)</f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f>SUM(AO11:AU11)</f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f>SUM(AW11:BC11)</f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f>SUM(BE11:BK11)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f>SUM(BM11:BS11)</f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f>SUM(BU11:CA11)</f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SUM(CC11:CI11)</f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SUM(CK11:CQ11)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f>SUM(CS11:CY11)</f>
        <v>0</v>
      </c>
      <c r="CS11" s="237">
        <v>0</v>
      </c>
      <c r="CT11" s="237">
        <v>0</v>
      </c>
      <c r="CU11" s="237">
        <v>0</v>
      </c>
      <c r="CV11" s="237">
        <v>0</v>
      </c>
      <c r="CW11" s="237">
        <v>0</v>
      </c>
      <c r="CX11" s="237">
        <v>0</v>
      </c>
      <c r="CY11" s="237">
        <v>0</v>
      </c>
    </row>
    <row r="12" spans="1:103" s="190" customFormat="1" ht="12" customHeight="1">
      <c r="A12" s="191" t="s">
        <v>345</v>
      </c>
      <c r="B12" s="192" t="s">
        <v>346</v>
      </c>
      <c r="C12" s="191" t="s">
        <v>347</v>
      </c>
      <c r="D12" s="238">
        <f>SUM(E12,F12,N12,O12)</f>
        <v>0</v>
      </c>
      <c r="E12" s="238">
        <f>X12</f>
        <v>0</v>
      </c>
      <c r="F12" s="238">
        <f>SUM(G12:M12)</f>
        <v>0</v>
      </c>
      <c r="G12" s="238">
        <f>AF12</f>
        <v>0</v>
      </c>
      <c r="H12" s="238">
        <f>AN12</f>
        <v>0</v>
      </c>
      <c r="I12" s="238">
        <f>AV12</f>
        <v>0</v>
      </c>
      <c r="J12" s="238">
        <f>BD12</f>
        <v>0</v>
      </c>
      <c r="K12" s="238">
        <f>BL12</f>
        <v>0</v>
      </c>
      <c r="L12" s="238">
        <f>BT12</f>
        <v>0</v>
      </c>
      <c r="M12" s="238">
        <f>CB12</f>
        <v>0</v>
      </c>
      <c r="N12" s="238">
        <f>CJ12</f>
        <v>0</v>
      </c>
      <c r="O12" s="238">
        <f>CR12</f>
        <v>0</v>
      </c>
      <c r="P12" s="238">
        <f>SUM(Q12:W12)</f>
        <v>0</v>
      </c>
      <c r="Q12" s="238">
        <f>SUM(Y12,AG12,AO12,AW12,BE12,BM12,BU12,CC12,CK12,CS12)</f>
        <v>0</v>
      </c>
      <c r="R12" s="238">
        <f>SUM(Z12,AH12,AP12,AX12,BF12,BN12,BV12,CD12,CL12,CT12)</f>
        <v>0</v>
      </c>
      <c r="S12" s="238">
        <f>SUM(AA12,AI12,AQ12,AY12,BG12,BO12,BW12,CE12,CM12,CU12)</f>
        <v>0</v>
      </c>
      <c r="T12" s="238">
        <f>SUM(AB12,AJ12,AR12,AZ12,BH12,BP12,BX12,CF12,CN12,CV12)</f>
        <v>0</v>
      </c>
      <c r="U12" s="238">
        <f>SUM(AC12,AK12,AS12,BA12,BI12,BQ12,BY12,CG12,CO12,CW12)</f>
        <v>0</v>
      </c>
      <c r="V12" s="238">
        <f>SUM(AD12,AL12,AT12,BB12,BJ12,BR12,BZ12,CH12,CP12,CX12)</f>
        <v>0</v>
      </c>
      <c r="W12" s="238">
        <f>SUM(AE12,AM12,AU12,BC12,BK12,BS12,CA12,CI12,CQ12,CY12)</f>
        <v>0</v>
      </c>
      <c r="X12" s="238">
        <f>SUM(Y12:AE12)</f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f>SUM(AG12:AM12)</f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f>SUM(AO12:AU12)</f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f>SUM(AW12:BC12)</f>
        <v>0</v>
      </c>
      <c r="AW12" s="238">
        <v>0</v>
      </c>
      <c r="AX12" s="238">
        <v>0</v>
      </c>
      <c r="AY12" s="238"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f>SUM(BE12:BK12)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f>SUM(BM12:BS12)</f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f>SUM(BU12:CA12)</f>
        <v>0</v>
      </c>
      <c r="BU12" s="238"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SUM(CC12:CI12)</f>
        <v>0</v>
      </c>
      <c r="CC12" s="238"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SUM(CK12:CQ12)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v>0</v>
      </c>
      <c r="CR12" s="238">
        <f>SUM(CS12:CY12)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v>0</v>
      </c>
    </row>
    <row r="13" spans="1:103" s="190" customFormat="1" ht="12" customHeight="1">
      <c r="A13" s="191" t="s">
        <v>217</v>
      </c>
      <c r="B13" s="192" t="s">
        <v>220</v>
      </c>
      <c r="C13" s="191" t="s">
        <v>221</v>
      </c>
      <c r="D13" s="238">
        <f>SUM(E13,F13,N13,O13)</f>
        <v>0</v>
      </c>
      <c r="E13" s="238">
        <f>X13</f>
        <v>0</v>
      </c>
      <c r="F13" s="238">
        <f>SUM(G13:M13)</f>
        <v>0</v>
      </c>
      <c r="G13" s="238">
        <f>AF13</f>
        <v>0</v>
      </c>
      <c r="H13" s="238">
        <f>AN13</f>
        <v>0</v>
      </c>
      <c r="I13" s="238">
        <f>AV13</f>
        <v>0</v>
      </c>
      <c r="J13" s="238">
        <f>BD13</f>
        <v>0</v>
      </c>
      <c r="K13" s="238">
        <f>BL13</f>
        <v>0</v>
      </c>
      <c r="L13" s="238">
        <f>BT13</f>
        <v>0</v>
      </c>
      <c r="M13" s="238">
        <f>CB13</f>
        <v>0</v>
      </c>
      <c r="N13" s="238">
        <f>CJ13</f>
        <v>0</v>
      </c>
      <c r="O13" s="238">
        <f>CR13</f>
        <v>0</v>
      </c>
      <c r="P13" s="238">
        <f>SUM(Q13:W13)</f>
        <v>0</v>
      </c>
      <c r="Q13" s="238">
        <f>SUM(Y13,AG13,AO13,AW13,BE13,BM13,BU13,CC13,CK13,CS13)</f>
        <v>0</v>
      </c>
      <c r="R13" s="238">
        <f>SUM(Z13,AH13,AP13,AX13,BF13,BN13,BV13,CD13,CL13,CT13)</f>
        <v>0</v>
      </c>
      <c r="S13" s="238">
        <f>SUM(AA13,AI13,AQ13,AY13,BG13,BO13,BW13,CE13,CM13,CU13)</f>
        <v>0</v>
      </c>
      <c r="T13" s="238">
        <f>SUM(AB13,AJ13,AR13,AZ13,BH13,BP13,BX13,CF13,CN13,CV13)</f>
        <v>0</v>
      </c>
      <c r="U13" s="238">
        <f>SUM(AC13,AK13,AS13,BA13,BI13,BQ13,BY13,CG13,CO13,CW13)</f>
        <v>0</v>
      </c>
      <c r="V13" s="238">
        <f>SUM(AD13,AL13,AT13,BB13,BJ13,BR13,BZ13,CH13,CP13,CX13)</f>
        <v>0</v>
      </c>
      <c r="W13" s="238">
        <f>SUM(AE13,AM13,AU13,BC13,BK13,BS13,CA13,CI13,CQ13,CY13)</f>
        <v>0</v>
      </c>
      <c r="X13" s="238">
        <f>SUM(Y13:AE13)</f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f>SUM(AG13:AM13)</f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f>SUM(AO13:AU13)</f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f>SUM(AW13:BC13)</f>
        <v>0</v>
      </c>
      <c r="AW13" s="238">
        <v>0</v>
      </c>
      <c r="AX13" s="238">
        <v>0</v>
      </c>
      <c r="AY13" s="238"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f>SUM(BE13:BK13)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f>SUM(BM13:BS13)</f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f>SUM(BU13:CA13)</f>
        <v>0</v>
      </c>
      <c r="BU13" s="238"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SUM(CC13:CI13)</f>
        <v>0</v>
      </c>
      <c r="CC13" s="238"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SUM(CK13:CQ13)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v>0</v>
      </c>
      <c r="CR13" s="238">
        <f>SUM(CS13:CY13)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v>0</v>
      </c>
    </row>
    <row r="14" spans="1:103" s="190" customFormat="1" ht="12" customHeight="1">
      <c r="A14" s="191" t="s">
        <v>136</v>
      </c>
      <c r="B14" s="192" t="s">
        <v>348</v>
      </c>
      <c r="C14" s="191" t="s">
        <v>349</v>
      </c>
      <c r="D14" s="238">
        <f>SUM(E14,F14,N14,O14)</f>
        <v>0</v>
      </c>
      <c r="E14" s="238">
        <f>X14</f>
        <v>0</v>
      </c>
      <c r="F14" s="238">
        <f>SUM(G14:M14)</f>
        <v>0</v>
      </c>
      <c r="G14" s="238">
        <f>AF14</f>
        <v>0</v>
      </c>
      <c r="H14" s="238">
        <f>AN14</f>
        <v>0</v>
      </c>
      <c r="I14" s="238">
        <f>AV14</f>
        <v>0</v>
      </c>
      <c r="J14" s="238">
        <f>BD14</f>
        <v>0</v>
      </c>
      <c r="K14" s="238">
        <f>BL14</f>
        <v>0</v>
      </c>
      <c r="L14" s="238">
        <f>BT14</f>
        <v>0</v>
      </c>
      <c r="M14" s="238">
        <f>CB14</f>
        <v>0</v>
      </c>
      <c r="N14" s="238">
        <f>CJ14</f>
        <v>0</v>
      </c>
      <c r="O14" s="238">
        <f>CR14</f>
        <v>0</v>
      </c>
      <c r="P14" s="238">
        <f>SUM(Q14:W14)</f>
        <v>0</v>
      </c>
      <c r="Q14" s="238">
        <f>SUM(Y14,AG14,AO14,AW14,BE14,BM14,BU14,CC14,CK14,CS14)</f>
        <v>0</v>
      </c>
      <c r="R14" s="238">
        <f>SUM(Z14,AH14,AP14,AX14,BF14,BN14,BV14,CD14,CL14,CT14)</f>
        <v>0</v>
      </c>
      <c r="S14" s="238">
        <f>SUM(AA14,AI14,AQ14,AY14,BG14,BO14,BW14,CE14,CM14,CU14)</f>
        <v>0</v>
      </c>
      <c r="T14" s="238">
        <f>SUM(AB14,AJ14,AR14,AZ14,BH14,BP14,BX14,CF14,CN14,CV14)</f>
        <v>0</v>
      </c>
      <c r="U14" s="238">
        <f>SUM(AC14,AK14,AS14,BA14,BI14,BQ14,BY14,CG14,CO14,CW14)</f>
        <v>0</v>
      </c>
      <c r="V14" s="238">
        <f>SUM(AD14,AL14,AT14,BB14,BJ14,BR14,BZ14,CH14,CP14,CX14)</f>
        <v>0</v>
      </c>
      <c r="W14" s="238">
        <f>SUM(AE14,AM14,AU14,BC14,BK14,BS14,CA14,CI14,CQ14,CY14)</f>
        <v>0</v>
      </c>
      <c r="X14" s="238">
        <f>SUM(Y14:AE14)</f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f>SUM(AG14:AM14)</f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f>SUM(AO14:AU14)</f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f>SUM(AW14:BC14)</f>
        <v>0</v>
      </c>
      <c r="AW14" s="238">
        <v>0</v>
      </c>
      <c r="AX14" s="238">
        <v>0</v>
      </c>
      <c r="AY14" s="238"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f>SUM(BE14:BK14)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f>SUM(BM14:BS14)</f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f>SUM(BU14:CA14)</f>
        <v>0</v>
      </c>
      <c r="BU14" s="238"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SUM(CC14:CI14)</f>
        <v>0</v>
      </c>
      <c r="CC14" s="238"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SUM(CK14:CQ14)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v>0</v>
      </c>
      <c r="CR14" s="238">
        <f>SUM(CS14:CY14)</f>
        <v>0</v>
      </c>
      <c r="CS14" s="238">
        <v>0</v>
      </c>
      <c r="CT14" s="238">
        <v>0</v>
      </c>
      <c r="CU14" s="238">
        <v>0</v>
      </c>
      <c r="CV14" s="238">
        <v>0</v>
      </c>
      <c r="CW14" s="238">
        <v>0</v>
      </c>
      <c r="CX14" s="238">
        <v>0</v>
      </c>
      <c r="CY14" s="238">
        <v>0</v>
      </c>
    </row>
    <row r="15" spans="1:103" s="190" customFormat="1" ht="12" customHeight="1">
      <c r="A15" s="191" t="s">
        <v>229</v>
      </c>
      <c r="B15" s="192" t="s">
        <v>350</v>
      </c>
      <c r="C15" s="191" t="s">
        <v>351</v>
      </c>
      <c r="D15" s="238">
        <f>SUM(E15,F15,N15,O15)</f>
        <v>0</v>
      </c>
      <c r="E15" s="238">
        <f>X15</f>
        <v>0</v>
      </c>
      <c r="F15" s="238">
        <f>SUM(G15:M15)</f>
        <v>0</v>
      </c>
      <c r="G15" s="238">
        <f>AF15</f>
        <v>0</v>
      </c>
      <c r="H15" s="238">
        <f>AN15</f>
        <v>0</v>
      </c>
      <c r="I15" s="238">
        <f>AV15</f>
        <v>0</v>
      </c>
      <c r="J15" s="238">
        <f>BD15</f>
        <v>0</v>
      </c>
      <c r="K15" s="238">
        <f>BL15</f>
        <v>0</v>
      </c>
      <c r="L15" s="238">
        <f>BT15</f>
        <v>0</v>
      </c>
      <c r="M15" s="238">
        <f>CB15</f>
        <v>0</v>
      </c>
      <c r="N15" s="238">
        <f>CJ15</f>
        <v>0</v>
      </c>
      <c r="O15" s="238">
        <f>CR15</f>
        <v>0</v>
      </c>
      <c r="P15" s="238">
        <f>SUM(Q15:W15)</f>
        <v>0</v>
      </c>
      <c r="Q15" s="238">
        <f>SUM(Y15,AG15,AO15,AW15,BE15,BM15,BU15,CC15,CK15,CS15)</f>
        <v>0</v>
      </c>
      <c r="R15" s="238">
        <f>SUM(Z15,AH15,AP15,AX15,BF15,BN15,BV15,CD15,CL15,CT15)</f>
        <v>0</v>
      </c>
      <c r="S15" s="238">
        <f>SUM(AA15,AI15,AQ15,AY15,BG15,BO15,BW15,CE15,CM15,CU15)</f>
        <v>0</v>
      </c>
      <c r="T15" s="238">
        <f>SUM(AB15,AJ15,AR15,AZ15,BH15,BP15,BX15,CF15,CN15,CV15)</f>
        <v>0</v>
      </c>
      <c r="U15" s="238">
        <f>SUM(AC15,AK15,AS15,BA15,BI15,BQ15,BY15,CG15,CO15,CW15)</f>
        <v>0</v>
      </c>
      <c r="V15" s="238">
        <f>SUM(AD15,AL15,AT15,BB15,BJ15,BR15,BZ15,CH15,CP15,CX15)</f>
        <v>0</v>
      </c>
      <c r="W15" s="238">
        <f>SUM(AE15,AM15,AU15,BC15,BK15,BS15,CA15,CI15,CQ15,CY15)</f>
        <v>0</v>
      </c>
      <c r="X15" s="238">
        <f>SUM(Y15:AE15)</f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f>SUM(AG15:AM15)</f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f>SUM(AO15:AU15)</f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f>SUM(AW15:BC15)</f>
        <v>0</v>
      </c>
      <c r="AW15" s="238">
        <v>0</v>
      </c>
      <c r="AX15" s="238">
        <v>0</v>
      </c>
      <c r="AY15" s="238"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f>SUM(BE15:BK15)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f>SUM(BM15:BS15)</f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f>SUM(BU15:CA15)</f>
        <v>0</v>
      </c>
      <c r="BU15" s="238"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SUM(CC15:CI15)</f>
        <v>0</v>
      </c>
      <c r="CC15" s="238"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SUM(CK15:CQ15)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v>0</v>
      </c>
      <c r="CR15" s="238">
        <f>SUM(CS15:CY15)</f>
        <v>0</v>
      </c>
      <c r="CS15" s="238">
        <v>0</v>
      </c>
      <c r="CT15" s="238">
        <v>0</v>
      </c>
      <c r="CU15" s="238">
        <v>0</v>
      </c>
      <c r="CV15" s="238">
        <v>0</v>
      </c>
      <c r="CW15" s="238">
        <v>0</v>
      </c>
      <c r="CX15" s="238">
        <v>0</v>
      </c>
      <c r="CY15" s="238">
        <v>0</v>
      </c>
    </row>
    <row r="16" spans="1:103" s="190" customFormat="1" ht="12" customHeight="1">
      <c r="A16" s="191" t="s">
        <v>67</v>
      </c>
      <c r="B16" s="192" t="s">
        <v>352</v>
      </c>
      <c r="C16" s="191" t="s">
        <v>353</v>
      </c>
      <c r="D16" s="238">
        <f>SUM(E16,F16,N16,O16)</f>
        <v>0</v>
      </c>
      <c r="E16" s="238">
        <f>X16</f>
        <v>0</v>
      </c>
      <c r="F16" s="238">
        <f>SUM(G16:M16)</f>
        <v>0</v>
      </c>
      <c r="G16" s="238">
        <f>AF16</f>
        <v>0</v>
      </c>
      <c r="H16" s="238">
        <f>AN16</f>
        <v>0</v>
      </c>
      <c r="I16" s="238">
        <f>AV16</f>
        <v>0</v>
      </c>
      <c r="J16" s="238">
        <f>BD16</f>
        <v>0</v>
      </c>
      <c r="K16" s="238">
        <f>BL16</f>
        <v>0</v>
      </c>
      <c r="L16" s="238">
        <f>BT16</f>
        <v>0</v>
      </c>
      <c r="M16" s="238">
        <f>CB16</f>
        <v>0</v>
      </c>
      <c r="N16" s="238">
        <f>CJ16</f>
        <v>0</v>
      </c>
      <c r="O16" s="238">
        <f>CR16</f>
        <v>0</v>
      </c>
      <c r="P16" s="238">
        <f>SUM(Q16:W16)</f>
        <v>0</v>
      </c>
      <c r="Q16" s="238">
        <f>SUM(Y16,AG16,AO16,AW16,BE16,BM16,BU16,CC16,CK16,CS16)</f>
        <v>0</v>
      </c>
      <c r="R16" s="238">
        <f>SUM(Z16,AH16,AP16,AX16,BF16,BN16,BV16,CD16,CL16,CT16)</f>
        <v>0</v>
      </c>
      <c r="S16" s="238">
        <f>SUM(AA16,AI16,AQ16,AY16,BG16,BO16,BW16,CE16,CM16,CU16)</f>
        <v>0</v>
      </c>
      <c r="T16" s="238">
        <f>SUM(AB16,AJ16,AR16,AZ16,BH16,BP16,BX16,CF16,CN16,CV16)</f>
        <v>0</v>
      </c>
      <c r="U16" s="238">
        <f>SUM(AC16,AK16,AS16,BA16,BI16,BQ16,BY16,CG16,CO16,CW16)</f>
        <v>0</v>
      </c>
      <c r="V16" s="238">
        <f>SUM(AD16,AL16,AT16,BB16,BJ16,BR16,BZ16,CH16,CP16,CX16)</f>
        <v>0</v>
      </c>
      <c r="W16" s="238">
        <f>SUM(AE16,AM16,AU16,BC16,BK16,BS16,CA16,CI16,CQ16,CY16)</f>
        <v>0</v>
      </c>
      <c r="X16" s="238">
        <f>SUM(Y16:AE16)</f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f>SUM(AG16:AM16)</f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f>SUM(AO16:AU16)</f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f>SUM(AW16:BC16)</f>
        <v>0</v>
      </c>
      <c r="AW16" s="238">
        <v>0</v>
      </c>
      <c r="AX16" s="238">
        <v>0</v>
      </c>
      <c r="AY16" s="238"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f>SUM(BE16:BK16)</f>
        <v>0</v>
      </c>
      <c r="BE16" s="238">
        <v>0</v>
      </c>
      <c r="BF16" s="238"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f>SUM(BM16:BS16)</f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f>SUM(BU16:CA16)</f>
        <v>0</v>
      </c>
      <c r="BU16" s="238"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SUM(CC16:CI16)</f>
        <v>0</v>
      </c>
      <c r="CC16" s="238"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SUM(CK16:CQ16)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v>0</v>
      </c>
      <c r="CR16" s="238">
        <f>SUM(CS16:CY16)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v>0</v>
      </c>
    </row>
    <row r="17" spans="1:103" s="190" customFormat="1" ht="12" customHeight="1">
      <c r="A17" s="191" t="s">
        <v>122</v>
      </c>
      <c r="B17" s="192" t="s">
        <v>139</v>
      </c>
      <c r="C17" s="191" t="s">
        <v>140</v>
      </c>
      <c r="D17" s="238">
        <f>SUM(E17,F17,N17,O17)</f>
        <v>0</v>
      </c>
      <c r="E17" s="238">
        <f>X17</f>
        <v>0</v>
      </c>
      <c r="F17" s="238">
        <f>SUM(G17:M17)</f>
        <v>0</v>
      </c>
      <c r="G17" s="238">
        <f>AF17</f>
        <v>0</v>
      </c>
      <c r="H17" s="238">
        <f>AN17</f>
        <v>0</v>
      </c>
      <c r="I17" s="238">
        <f>AV17</f>
        <v>0</v>
      </c>
      <c r="J17" s="238">
        <f>BD17</f>
        <v>0</v>
      </c>
      <c r="K17" s="238">
        <f>BL17</f>
        <v>0</v>
      </c>
      <c r="L17" s="238">
        <f>BT17</f>
        <v>0</v>
      </c>
      <c r="M17" s="238">
        <f>CB17</f>
        <v>0</v>
      </c>
      <c r="N17" s="238">
        <f>CJ17</f>
        <v>0</v>
      </c>
      <c r="O17" s="238">
        <f>CR17</f>
        <v>0</v>
      </c>
      <c r="P17" s="238">
        <f>SUM(Q17:W17)</f>
        <v>0</v>
      </c>
      <c r="Q17" s="238">
        <f>SUM(Y17,AG17,AO17,AW17,BE17,BM17,BU17,CC17,CK17,CS17)</f>
        <v>0</v>
      </c>
      <c r="R17" s="238">
        <f>SUM(Z17,AH17,AP17,AX17,BF17,BN17,BV17,CD17,CL17,CT17)</f>
        <v>0</v>
      </c>
      <c r="S17" s="238">
        <f>SUM(AA17,AI17,AQ17,AY17,BG17,BO17,BW17,CE17,CM17,CU17)</f>
        <v>0</v>
      </c>
      <c r="T17" s="238">
        <f>SUM(AB17,AJ17,AR17,AZ17,BH17,BP17,BX17,CF17,CN17,CV17)</f>
        <v>0</v>
      </c>
      <c r="U17" s="238">
        <f>SUM(AC17,AK17,AS17,BA17,BI17,BQ17,BY17,CG17,CO17,CW17)</f>
        <v>0</v>
      </c>
      <c r="V17" s="238">
        <f>SUM(AD17,AL17,AT17,BB17,BJ17,BR17,BZ17,CH17,CP17,CX17)</f>
        <v>0</v>
      </c>
      <c r="W17" s="238">
        <f>SUM(AE17,AM17,AU17,BC17,BK17,BS17,CA17,CI17,CQ17,CY17)</f>
        <v>0</v>
      </c>
      <c r="X17" s="238">
        <f>SUM(Y17:AE17)</f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f>SUM(AG17:AM17)</f>
        <v>0</v>
      </c>
      <c r="AG17" s="238">
        <v>0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f>SUM(AO17:AU17)</f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f>SUM(AW17:BC17)</f>
        <v>0</v>
      </c>
      <c r="AW17" s="238">
        <v>0</v>
      </c>
      <c r="AX17" s="238">
        <v>0</v>
      </c>
      <c r="AY17" s="238"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f>SUM(BE17:BK17)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f>SUM(BM17:BS17)</f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f>SUM(BU17:CA17)</f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SUM(CC17:CI17)</f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SUM(CK17:CQ17)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f>SUM(CS17:CY17)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v>0</v>
      </c>
    </row>
    <row r="18" spans="1:103" s="190" customFormat="1" ht="12" customHeight="1">
      <c r="A18" s="191" t="s">
        <v>122</v>
      </c>
      <c r="B18" s="192" t="s">
        <v>141</v>
      </c>
      <c r="C18" s="191" t="s">
        <v>142</v>
      </c>
      <c r="D18" s="238">
        <f>SUM(E18,F18,N18,O18)</f>
        <v>0</v>
      </c>
      <c r="E18" s="238">
        <f>X18</f>
        <v>0</v>
      </c>
      <c r="F18" s="238">
        <f>SUM(G18:M18)</f>
        <v>0</v>
      </c>
      <c r="G18" s="238">
        <f>AF18</f>
        <v>0</v>
      </c>
      <c r="H18" s="238">
        <f>AN18</f>
        <v>0</v>
      </c>
      <c r="I18" s="238">
        <f>AV18</f>
        <v>0</v>
      </c>
      <c r="J18" s="238">
        <f>BD18</f>
        <v>0</v>
      </c>
      <c r="K18" s="238">
        <f>BL18</f>
        <v>0</v>
      </c>
      <c r="L18" s="238">
        <f>BT18</f>
        <v>0</v>
      </c>
      <c r="M18" s="238">
        <f>CB18</f>
        <v>0</v>
      </c>
      <c r="N18" s="238">
        <f>CJ18</f>
        <v>0</v>
      </c>
      <c r="O18" s="238">
        <f>CR18</f>
        <v>0</v>
      </c>
      <c r="P18" s="238">
        <f>SUM(Q18:W18)</f>
        <v>0</v>
      </c>
      <c r="Q18" s="238">
        <f>SUM(Y18,AG18,AO18,AW18,BE18,BM18,BU18,CC18,CK18,CS18)</f>
        <v>0</v>
      </c>
      <c r="R18" s="238">
        <f>SUM(Z18,AH18,AP18,AX18,BF18,BN18,BV18,CD18,CL18,CT18)</f>
        <v>0</v>
      </c>
      <c r="S18" s="238">
        <f>SUM(AA18,AI18,AQ18,AY18,BG18,BO18,BW18,CE18,CM18,CU18)</f>
        <v>0</v>
      </c>
      <c r="T18" s="238">
        <f>SUM(AB18,AJ18,AR18,AZ18,BH18,BP18,BX18,CF18,CN18,CV18)</f>
        <v>0</v>
      </c>
      <c r="U18" s="238">
        <f>SUM(AC18,AK18,AS18,BA18,BI18,BQ18,BY18,CG18,CO18,CW18)</f>
        <v>0</v>
      </c>
      <c r="V18" s="238">
        <f>SUM(AD18,AL18,AT18,BB18,BJ18,BR18,BZ18,CH18,CP18,CX18)</f>
        <v>0</v>
      </c>
      <c r="W18" s="238">
        <f>SUM(AE18,AM18,AU18,BC18,BK18,BS18,CA18,CI18,CQ18,CY18)</f>
        <v>0</v>
      </c>
      <c r="X18" s="238">
        <f>SUM(Y18:AE18)</f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f>SUM(AG18:AM18)</f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f>SUM(AO18:AU18)</f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f>SUM(AW18:BC18)</f>
        <v>0</v>
      </c>
      <c r="AW18" s="238">
        <v>0</v>
      </c>
      <c r="AX18" s="238">
        <v>0</v>
      </c>
      <c r="AY18" s="238"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f>SUM(BE18:BK18)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f>SUM(BM18:BS18)</f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f>SUM(BU18:CA18)</f>
        <v>0</v>
      </c>
      <c r="BU18" s="238"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SUM(CC18:CI18)</f>
        <v>0</v>
      </c>
      <c r="CC18" s="238"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SUM(CK18:CQ18)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v>0</v>
      </c>
      <c r="CR18" s="238">
        <f>SUM(CS18:CY18)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v>0</v>
      </c>
    </row>
    <row r="19" spans="1:103" s="190" customFormat="1" ht="12" customHeight="1">
      <c r="A19" s="191" t="s">
        <v>122</v>
      </c>
      <c r="B19" s="192" t="s">
        <v>143</v>
      </c>
      <c r="C19" s="191" t="s">
        <v>144</v>
      </c>
      <c r="D19" s="238">
        <f>SUM(E19,F19,N19,O19)</f>
        <v>0</v>
      </c>
      <c r="E19" s="238">
        <f>X19</f>
        <v>0</v>
      </c>
      <c r="F19" s="238">
        <f>SUM(G19:M19)</f>
        <v>0</v>
      </c>
      <c r="G19" s="238">
        <f>AF19</f>
        <v>0</v>
      </c>
      <c r="H19" s="238">
        <f>AN19</f>
        <v>0</v>
      </c>
      <c r="I19" s="238">
        <f>AV19</f>
        <v>0</v>
      </c>
      <c r="J19" s="238">
        <f>BD19</f>
        <v>0</v>
      </c>
      <c r="K19" s="238">
        <f>BL19</f>
        <v>0</v>
      </c>
      <c r="L19" s="238">
        <f>BT19</f>
        <v>0</v>
      </c>
      <c r="M19" s="238">
        <f>CB19</f>
        <v>0</v>
      </c>
      <c r="N19" s="238">
        <f>CJ19</f>
        <v>0</v>
      </c>
      <c r="O19" s="238">
        <f>CR19</f>
        <v>0</v>
      </c>
      <c r="P19" s="238">
        <f>SUM(Q19:W19)</f>
        <v>0</v>
      </c>
      <c r="Q19" s="238">
        <f>SUM(Y19,AG19,AO19,AW19,BE19,BM19,BU19,CC19,CK19,CS19)</f>
        <v>0</v>
      </c>
      <c r="R19" s="238">
        <f>SUM(Z19,AH19,AP19,AX19,BF19,BN19,BV19,CD19,CL19,CT19)</f>
        <v>0</v>
      </c>
      <c r="S19" s="238">
        <f>SUM(AA19,AI19,AQ19,AY19,BG19,BO19,BW19,CE19,CM19,CU19)</f>
        <v>0</v>
      </c>
      <c r="T19" s="238">
        <f>SUM(AB19,AJ19,AR19,AZ19,BH19,BP19,BX19,CF19,CN19,CV19)</f>
        <v>0</v>
      </c>
      <c r="U19" s="238">
        <f>SUM(AC19,AK19,AS19,BA19,BI19,BQ19,BY19,CG19,CO19,CW19)</f>
        <v>0</v>
      </c>
      <c r="V19" s="238">
        <f>SUM(AD19,AL19,AT19,BB19,BJ19,BR19,BZ19,CH19,CP19,CX19)</f>
        <v>0</v>
      </c>
      <c r="W19" s="238">
        <f>SUM(AE19,AM19,AU19,BC19,BK19,BS19,CA19,CI19,CQ19,CY19)</f>
        <v>0</v>
      </c>
      <c r="X19" s="238">
        <f>SUM(Y19:AE19)</f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f>SUM(AG19:AM19)</f>
        <v>0</v>
      </c>
      <c r="AG19" s="238">
        <v>0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f>SUM(AO19:AU19)</f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f>SUM(AW19:BC19)</f>
        <v>0</v>
      </c>
      <c r="AW19" s="238">
        <v>0</v>
      </c>
      <c r="AX19" s="238">
        <v>0</v>
      </c>
      <c r="AY19" s="238"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f>SUM(BE19:BK19)</f>
        <v>0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f>SUM(BM19:BS19)</f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f>SUM(BU19:CA19)</f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SUM(CC19:CI19)</f>
        <v>0</v>
      </c>
      <c r="CC19" s="238"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SUM(CK19:CQ19)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v>0</v>
      </c>
      <c r="CR19" s="238">
        <f>SUM(CS19:CY19)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v>0</v>
      </c>
    </row>
    <row r="20" spans="1:103" s="190" customFormat="1" ht="12" customHeight="1">
      <c r="A20" s="191" t="s">
        <v>122</v>
      </c>
      <c r="B20" s="192" t="s">
        <v>145</v>
      </c>
      <c r="C20" s="191" t="s">
        <v>146</v>
      </c>
      <c r="D20" s="238">
        <f>SUM(E20,F20,N20,O20)</f>
        <v>0</v>
      </c>
      <c r="E20" s="238">
        <f>X20</f>
        <v>0</v>
      </c>
      <c r="F20" s="238">
        <f>SUM(G20:M20)</f>
        <v>0</v>
      </c>
      <c r="G20" s="238">
        <f>AF20</f>
        <v>0</v>
      </c>
      <c r="H20" s="238">
        <f>AN20</f>
        <v>0</v>
      </c>
      <c r="I20" s="238">
        <f>AV20</f>
        <v>0</v>
      </c>
      <c r="J20" s="238">
        <f>BD20</f>
        <v>0</v>
      </c>
      <c r="K20" s="238">
        <f>BL20</f>
        <v>0</v>
      </c>
      <c r="L20" s="238">
        <f>BT20</f>
        <v>0</v>
      </c>
      <c r="M20" s="238">
        <f>CB20</f>
        <v>0</v>
      </c>
      <c r="N20" s="238">
        <f>CJ20</f>
        <v>0</v>
      </c>
      <c r="O20" s="238">
        <f>CR20</f>
        <v>0</v>
      </c>
      <c r="P20" s="238">
        <f>SUM(Q20:W20)</f>
        <v>0</v>
      </c>
      <c r="Q20" s="238">
        <f>SUM(Y20,AG20,AO20,AW20,BE20,BM20,BU20,CC20,CK20,CS20)</f>
        <v>0</v>
      </c>
      <c r="R20" s="238">
        <f>SUM(Z20,AH20,AP20,AX20,BF20,BN20,BV20,CD20,CL20,CT20)</f>
        <v>0</v>
      </c>
      <c r="S20" s="238">
        <f>SUM(AA20,AI20,AQ20,AY20,BG20,BO20,BW20,CE20,CM20,CU20)</f>
        <v>0</v>
      </c>
      <c r="T20" s="238">
        <f>SUM(AB20,AJ20,AR20,AZ20,BH20,BP20,BX20,CF20,CN20,CV20)</f>
        <v>0</v>
      </c>
      <c r="U20" s="238">
        <f>SUM(AC20,AK20,AS20,BA20,BI20,BQ20,BY20,CG20,CO20,CW20)</f>
        <v>0</v>
      </c>
      <c r="V20" s="238">
        <f>SUM(AD20,AL20,AT20,BB20,BJ20,BR20,BZ20,CH20,CP20,CX20)</f>
        <v>0</v>
      </c>
      <c r="W20" s="238">
        <f>SUM(AE20,AM20,AU20,BC20,BK20,BS20,CA20,CI20,CQ20,CY20)</f>
        <v>0</v>
      </c>
      <c r="X20" s="238">
        <f>SUM(Y20:AE20)</f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f>SUM(AG20:AM20)</f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f>SUM(AO20:AU20)</f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f>SUM(AW20:BC20)</f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f>SUM(BE20:BK20)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f>SUM(BM20:BS20)</f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f>SUM(BU20:CA20)</f>
        <v>0</v>
      </c>
      <c r="BU20" s="238"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SUM(CC20:CI20)</f>
        <v>0</v>
      </c>
      <c r="CC20" s="238"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SUM(CK20:CQ20)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v>0</v>
      </c>
      <c r="CR20" s="238">
        <f>SUM(CS20:CY20)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v>0</v>
      </c>
    </row>
    <row r="21" spans="1:103" s="190" customFormat="1" ht="12" customHeight="1">
      <c r="A21" s="191" t="s">
        <v>229</v>
      </c>
      <c r="B21" s="192" t="s">
        <v>354</v>
      </c>
      <c r="C21" s="191" t="s">
        <v>355</v>
      </c>
      <c r="D21" s="238">
        <f>SUM(E21,F21,N21,O21)</f>
        <v>0</v>
      </c>
      <c r="E21" s="238">
        <f>X21</f>
        <v>0</v>
      </c>
      <c r="F21" s="238">
        <f>SUM(G21:M21)</f>
        <v>0</v>
      </c>
      <c r="G21" s="238">
        <f>AF21</f>
        <v>0</v>
      </c>
      <c r="H21" s="238">
        <f>AN21</f>
        <v>0</v>
      </c>
      <c r="I21" s="238">
        <f>AV21</f>
        <v>0</v>
      </c>
      <c r="J21" s="238">
        <f>BD21</f>
        <v>0</v>
      </c>
      <c r="K21" s="238">
        <f>BL21</f>
        <v>0</v>
      </c>
      <c r="L21" s="238">
        <f>BT21</f>
        <v>0</v>
      </c>
      <c r="M21" s="238">
        <f>CB21</f>
        <v>0</v>
      </c>
      <c r="N21" s="238">
        <f>CJ21</f>
        <v>0</v>
      </c>
      <c r="O21" s="238">
        <f>CR21</f>
        <v>0</v>
      </c>
      <c r="P21" s="238">
        <f>SUM(Q21:W21)</f>
        <v>0</v>
      </c>
      <c r="Q21" s="238">
        <f>SUM(Y21,AG21,AO21,AW21,BE21,BM21,BU21,CC21,CK21,CS21)</f>
        <v>0</v>
      </c>
      <c r="R21" s="238">
        <f>SUM(Z21,AH21,AP21,AX21,BF21,BN21,BV21,CD21,CL21,CT21)</f>
        <v>0</v>
      </c>
      <c r="S21" s="238">
        <f>SUM(AA21,AI21,AQ21,AY21,BG21,BO21,BW21,CE21,CM21,CU21)</f>
        <v>0</v>
      </c>
      <c r="T21" s="238">
        <f>SUM(AB21,AJ21,AR21,AZ21,BH21,BP21,BX21,CF21,CN21,CV21)</f>
        <v>0</v>
      </c>
      <c r="U21" s="238">
        <f>SUM(AC21,AK21,AS21,BA21,BI21,BQ21,BY21,CG21,CO21,CW21)</f>
        <v>0</v>
      </c>
      <c r="V21" s="238">
        <f>SUM(AD21,AL21,AT21,BB21,BJ21,BR21,BZ21,CH21,CP21,CX21)</f>
        <v>0</v>
      </c>
      <c r="W21" s="238">
        <f>SUM(AE21,AM21,AU21,BC21,BK21,BS21,CA21,CI21,CQ21,CY21)</f>
        <v>0</v>
      </c>
      <c r="X21" s="238">
        <f>SUM(Y21:AE21)</f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f>SUM(AG21:AM21)</f>
        <v>0</v>
      </c>
      <c r="AG21" s="238">
        <v>0</v>
      </c>
      <c r="AH21" s="238">
        <v>0</v>
      </c>
      <c r="AI21" s="238">
        <v>0</v>
      </c>
      <c r="AJ21" s="238">
        <v>0</v>
      </c>
      <c r="AK21" s="238">
        <v>0</v>
      </c>
      <c r="AL21" s="238">
        <v>0</v>
      </c>
      <c r="AM21" s="238">
        <v>0</v>
      </c>
      <c r="AN21" s="238">
        <f>SUM(AO21:AU21)</f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f>SUM(AW21:BC21)</f>
        <v>0</v>
      </c>
      <c r="AW21" s="238">
        <v>0</v>
      </c>
      <c r="AX21" s="238">
        <v>0</v>
      </c>
      <c r="AY21" s="238"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f>SUM(BE21:BK21)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f>SUM(BM21:BS21)</f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f>SUM(BU21:CA21)</f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SUM(CC21:CI21)</f>
        <v>0</v>
      </c>
      <c r="CC21" s="238"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SUM(CK21:CQ21)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v>0</v>
      </c>
      <c r="CR21" s="238">
        <f>SUM(CS21:CY21)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v>0</v>
      </c>
    </row>
    <row r="22" spans="1:103" s="190" customFormat="1" ht="12" customHeight="1">
      <c r="A22" s="191" t="s">
        <v>136</v>
      </c>
      <c r="B22" s="192" t="s">
        <v>356</v>
      </c>
      <c r="C22" s="191" t="s">
        <v>357</v>
      </c>
      <c r="D22" s="238">
        <f>SUM(E22,F22,N22,O22)</f>
        <v>0</v>
      </c>
      <c r="E22" s="238">
        <f>X22</f>
        <v>0</v>
      </c>
      <c r="F22" s="238">
        <f>SUM(G22:M22)</f>
        <v>0</v>
      </c>
      <c r="G22" s="238">
        <f>AF22</f>
        <v>0</v>
      </c>
      <c r="H22" s="238">
        <f>AN22</f>
        <v>0</v>
      </c>
      <c r="I22" s="238">
        <f>AV22</f>
        <v>0</v>
      </c>
      <c r="J22" s="238">
        <f>BD22</f>
        <v>0</v>
      </c>
      <c r="K22" s="238">
        <f>BL22</f>
        <v>0</v>
      </c>
      <c r="L22" s="238">
        <f>BT22</f>
        <v>0</v>
      </c>
      <c r="M22" s="238">
        <f>CB22</f>
        <v>0</v>
      </c>
      <c r="N22" s="238">
        <f>CJ22</f>
        <v>0</v>
      </c>
      <c r="O22" s="238">
        <f>CR22</f>
        <v>0</v>
      </c>
      <c r="P22" s="238">
        <f>SUM(Q22:W22)</f>
        <v>0</v>
      </c>
      <c r="Q22" s="238">
        <f>SUM(Y22,AG22,AO22,AW22,BE22,BM22,BU22,CC22,CK22,CS22)</f>
        <v>0</v>
      </c>
      <c r="R22" s="238">
        <f>SUM(Z22,AH22,AP22,AX22,BF22,BN22,BV22,CD22,CL22,CT22)</f>
        <v>0</v>
      </c>
      <c r="S22" s="238">
        <f>SUM(AA22,AI22,AQ22,AY22,BG22,BO22,BW22,CE22,CM22,CU22)</f>
        <v>0</v>
      </c>
      <c r="T22" s="238">
        <f>SUM(AB22,AJ22,AR22,AZ22,BH22,BP22,BX22,CF22,CN22,CV22)</f>
        <v>0</v>
      </c>
      <c r="U22" s="238">
        <f>SUM(AC22,AK22,AS22,BA22,BI22,BQ22,BY22,CG22,CO22,CW22)</f>
        <v>0</v>
      </c>
      <c r="V22" s="238">
        <f>SUM(AD22,AL22,AT22,BB22,BJ22,BR22,BZ22,CH22,CP22,CX22)</f>
        <v>0</v>
      </c>
      <c r="W22" s="238">
        <f>SUM(AE22,AM22,AU22,BC22,BK22,BS22,CA22,CI22,CQ22,CY22)</f>
        <v>0</v>
      </c>
      <c r="X22" s="238">
        <f>SUM(Y22:AE22)</f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f>SUM(AG22:AM22)</f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f>SUM(AO22:AU22)</f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f>SUM(AW22:BC22)</f>
        <v>0</v>
      </c>
      <c r="AW22" s="238">
        <v>0</v>
      </c>
      <c r="AX22" s="238">
        <v>0</v>
      </c>
      <c r="AY22" s="238"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f>SUM(BE22:BK22)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f>SUM(BM22:BS22)</f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f>SUM(BU22:CA22)</f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SUM(CC22:CI22)</f>
        <v>0</v>
      </c>
      <c r="CC22" s="238"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SUM(CK22:CQ22)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v>0</v>
      </c>
      <c r="CR22" s="238">
        <f>SUM(CS22:CY22)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v>0</v>
      </c>
    </row>
    <row r="23" spans="1:103" s="190" customFormat="1" ht="12" customHeight="1">
      <c r="A23" s="191" t="s">
        <v>224</v>
      </c>
      <c r="B23" s="192" t="s">
        <v>358</v>
      </c>
      <c r="C23" s="191" t="s">
        <v>359</v>
      </c>
      <c r="D23" s="238">
        <f>SUM(E23,F23,N23,O23)</f>
        <v>0</v>
      </c>
      <c r="E23" s="238">
        <f>X23</f>
        <v>0</v>
      </c>
      <c r="F23" s="238">
        <f>SUM(G23:M23)</f>
        <v>0</v>
      </c>
      <c r="G23" s="238">
        <f>AF23</f>
        <v>0</v>
      </c>
      <c r="H23" s="238">
        <f>AN23</f>
        <v>0</v>
      </c>
      <c r="I23" s="238">
        <f>AV23</f>
        <v>0</v>
      </c>
      <c r="J23" s="238">
        <f>BD23</f>
        <v>0</v>
      </c>
      <c r="K23" s="238">
        <f>BL23</f>
        <v>0</v>
      </c>
      <c r="L23" s="238">
        <f>BT23</f>
        <v>0</v>
      </c>
      <c r="M23" s="238">
        <f>CB23</f>
        <v>0</v>
      </c>
      <c r="N23" s="238">
        <f>CJ23</f>
        <v>0</v>
      </c>
      <c r="O23" s="238">
        <f>CR23</f>
        <v>0</v>
      </c>
      <c r="P23" s="238">
        <f>SUM(Q23:W23)</f>
        <v>0</v>
      </c>
      <c r="Q23" s="238">
        <f>SUM(Y23,AG23,AO23,AW23,BE23,BM23,BU23,CC23,CK23,CS23)</f>
        <v>0</v>
      </c>
      <c r="R23" s="238">
        <f>SUM(Z23,AH23,AP23,AX23,BF23,BN23,BV23,CD23,CL23,CT23)</f>
        <v>0</v>
      </c>
      <c r="S23" s="238">
        <f>SUM(AA23,AI23,AQ23,AY23,BG23,BO23,BW23,CE23,CM23,CU23)</f>
        <v>0</v>
      </c>
      <c r="T23" s="238">
        <f>SUM(AB23,AJ23,AR23,AZ23,BH23,BP23,BX23,CF23,CN23,CV23)</f>
        <v>0</v>
      </c>
      <c r="U23" s="238">
        <f>SUM(AC23,AK23,AS23,BA23,BI23,BQ23,BY23,CG23,CO23,CW23)</f>
        <v>0</v>
      </c>
      <c r="V23" s="238">
        <f>SUM(AD23,AL23,AT23,BB23,BJ23,BR23,BZ23,CH23,CP23,CX23)</f>
        <v>0</v>
      </c>
      <c r="W23" s="238">
        <f>SUM(AE23,AM23,AU23,BC23,BK23,BS23,CA23,CI23,CQ23,CY23)</f>
        <v>0</v>
      </c>
      <c r="X23" s="238">
        <f>SUM(Y23:AE23)</f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f>SUM(AG23:AM23)</f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f>SUM(AO23:AU23)</f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f>SUM(AW23:BC23)</f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f>SUM(BE23:BK23)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f>SUM(BM23:BS23)</f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f>SUM(BU23:CA23)</f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SUM(CC23:CI23)</f>
        <v>0</v>
      </c>
      <c r="CC23" s="238"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SUM(CK23:CQ23)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v>0</v>
      </c>
      <c r="CR23" s="238">
        <f>SUM(CS23:CY23)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v>0</v>
      </c>
    </row>
    <row r="24" spans="1:103" s="190" customFormat="1" ht="12" customHeight="1">
      <c r="A24" s="191" t="s">
        <v>224</v>
      </c>
      <c r="B24" s="192" t="s">
        <v>360</v>
      </c>
      <c r="C24" s="191" t="s">
        <v>361</v>
      </c>
      <c r="D24" s="238">
        <f>SUM(E24,F24,N24,O24)</f>
        <v>0</v>
      </c>
      <c r="E24" s="238">
        <f>X24</f>
        <v>0</v>
      </c>
      <c r="F24" s="238">
        <f>SUM(G24:M24)</f>
        <v>0</v>
      </c>
      <c r="G24" s="238">
        <f>AF24</f>
        <v>0</v>
      </c>
      <c r="H24" s="238">
        <f>AN24</f>
        <v>0</v>
      </c>
      <c r="I24" s="238">
        <f>AV24</f>
        <v>0</v>
      </c>
      <c r="J24" s="238">
        <f>BD24</f>
        <v>0</v>
      </c>
      <c r="K24" s="238">
        <f>BL24</f>
        <v>0</v>
      </c>
      <c r="L24" s="238">
        <f>BT24</f>
        <v>0</v>
      </c>
      <c r="M24" s="238">
        <f>CB24</f>
        <v>0</v>
      </c>
      <c r="N24" s="238">
        <f>CJ24</f>
        <v>0</v>
      </c>
      <c r="O24" s="238">
        <f>CR24</f>
        <v>0</v>
      </c>
      <c r="P24" s="238">
        <f>SUM(Q24:W24)</f>
        <v>0</v>
      </c>
      <c r="Q24" s="238">
        <f>SUM(Y24,AG24,AO24,AW24,BE24,BM24,BU24,CC24,CK24,CS24)</f>
        <v>0</v>
      </c>
      <c r="R24" s="238">
        <f>SUM(Z24,AH24,AP24,AX24,BF24,BN24,BV24,CD24,CL24,CT24)</f>
        <v>0</v>
      </c>
      <c r="S24" s="238">
        <f>SUM(AA24,AI24,AQ24,AY24,BG24,BO24,BW24,CE24,CM24,CU24)</f>
        <v>0</v>
      </c>
      <c r="T24" s="238">
        <f>SUM(AB24,AJ24,AR24,AZ24,BH24,BP24,BX24,CF24,CN24,CV24)</f>
        <v>0</v>
      </c>
      <c r="U24" s="238">
        <f>SUM(AC24,AK24,AS24,BA24,BI24,BQ24,BY24,CG24,CO24,CW24)</f>
        <v>0</v>
      </c>
      <c r="V24" s="238">
        <f>SUM(AD24,AL24,AT24,BB24,BJ24,BR24,BZ24,CH24,CP24,CX24)</f>
        <v>0</v>
      </c>
      <c r="W24" s="238">
        <f>SUM(AE24,AM24,AU24,BC24,BK24,BS24,CA24,CI24,CQ24,CY24)</f>
        <v>0</v>
      </c>
      <c r="X24" s="238">
        <f>SUM(Y24:AE24)</f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f>SUM(AG24:AM24)</f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f>SUM(AO24:AU24)</f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f>SUM(AW24:BC24)</f>
        <v>0</v>
      </c>
      <c r="AW24" s="238">
        <v>0</v>
      </c>
      <c r="AX24" s="238">
        <v>0</v>
      </c>
      <c r="AY24" s="238"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f>SUM(BE24:BK24)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f>SUM(BM24:BS24)</f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f>SUM(BU24:CA24)</f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SUM(CC24:CI24)</f>
        <v>0</v>
      </c>
      <c r="CC24" s="238"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SUM(CK24:CQ24)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v>0</v>
      </c>
      <c r="CR24" s="238">
        <f>SUM(CS24:CY24)</f>
        <v>0</v>
      </c>
      <c r="CS24" s="238">
        <v>0</v>
      </c>
      <c r="CT24" s="238">
        <v>0</v>
      </c>
      <c r="CU24" s="238">
        <v>0</v>
      </c>
      <c r="CV24" s="238">
        <v>0</v>
      </c>
      <c r="CW24" s="238">
        <v>0</v>
      </c>
      <c r="CX24" s="238">
        <v>0</v>
      </c>
      <c r="CY24" s="238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5" customWidth="1"/>
    <col min="27" max="27" width="8" style="35" customWidth="1"/>
    <col min="28" max="28" width="5" style="35" customWidth="1"/>
    <col min="29" max="29" width="8" style="35" customWidth="1"/>
    <col min="30" max="30" width="4" style="177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362</v>
      </c>
      <c r="Z1" s="35"/>
    </row>
    <row r="2" spans="1:28" ht="21" customHeight="1" thickBot="1">
      <c r="A2" s="173"/>
      <c r="C2" s="36" t="s">
        <v>363</v>
      </c>
      <c r="D2" s="121" t="s">
        <v>364</v>
      </c>
      <c r="E2" s="286" t="s">
        <v>365</v>
      </c>
      <c r="F2" s="37"/>
      <c r="N2" s="1" t="str">
        <f>LEFT(D2,2)</f>
        <v>01</v>
      </c>
      <c r="O2" s="1" t="str">
        <f>IF(N2&gt;0,VLOOKUP(N2,$AD$6:$AE$53,2,FALSE),"-")</f>
        <v>北海道</v>
      </c>
      <c r="V2" s="174">
        <f>+IF(VALUE(D2)=0,0,1)</f>
        <v>1</v>
      </c>
      <c r="W2" s="319" t="e">
        <f ca="1">IF(V2=0,"",VLOOKUP(D2,INDIRECT(W6&amp;"!B7:C250"),2,FALSE))</f>
        <v>#N/A</v>
      </c>
      <c r="Y2" s="174">
        <f>IF(V2=0,1,IF(ISERROR(W2),1,0))</f>
        <v>1</v>
      </c>
      <c r="Z2" s="35"/>
      <c r="AA2" s="319">
        <f ca="1">COUNTA(INDIRECT("'["&amp;$W$6&amp;"]ごみ処理概要!B7:C250"))+6</f>
        <v>7</v>
      </c>
      <c r="AB2" s="319" t="e">
        <f>IF(V2=0,0,VLOOKUP(D2,AA5:AB250,2,FALSE))</f>
        <v>#N/A</v>
      </c>
    </row>
    <row r="3" spans="1:26" ht="21" customHeight="1">
      <c r="A3" s="173"/>
      <c r="W3" s="175"/>
      <c r="Y3" s="174"/>
      <c r="Z3" s="35"/>
    </row>
    <row r="4" spans="1:26" ht="21" customHeight="1" thickBot="1">
      <c r="A4" s="173"/>
      <c r="B4" s="120" t="s">
        <v>366</v>
      </c>
      <c r="C4" s="38"/>
      <c r="D4" s="39"/>
      <c r="E4" s="39"/>
      <c r="F4" s="39"/>
      <c r="Z4" s="35"/>
    </row>
    <row r="5" spans="1:28" ht="21" customHeight="1" thickBot="1">
      <c r="A5" s="173"/>
      <c r="H5" s="374" t="s">
        <v>367</v>
      </c>
      <c r="I5" s="375"/>
      <c r="J5" s="375"/>
      <c r="K5" s="375"/>
      <c r="L5" s="378" t="s">
        <v>368</v>
      </c>
      <c r="M5" s="380" t="s">
        <v>369</v>
      </c>
      <c r="N5" s="381"/>
      <c r="O5" s="382"/>
      <c r="P5" s="383" t="s">
        <v>370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3"/>
      <c r="B6" s="54"/>
      <c r="C6" s="52" t="s">
        <v>371</v>
      </c>
      <c r="D6" s="53"/>
      <c r="E6" s="122">
        <f>Y6</f>
        <v>0</v>
      </c>
      <c r="F6" s="56"/>
      <c r="H6" s="376"/>
      <c r="I6" s="377"/>
      <c r="J6" s="377"/>
      <c r="K6" s="377"/>
      <c r="L6" s="379"/>
      <c r="M6" s="290" t="s">
        <v>372</v>
      </c>
      <c r="N6" s="2" t="s">
        <v>373</v>
      </c>
      <c r="O6" s="3" t="s">
        <v>374</v>
      </c>
      <c r="P6" s="384"/>
      <c r="V6" s="35" t="s">
        <v>371</v>
      </c>
      <c r="W6" s="175" t="s">
        <v>375</v>
      </c>
      <c r="X6" s="175" t="s">
        <v>376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77" t="s">
        <v>377</v>
      </c>
      <c r="AE6" s="35" t="s">
        <v>378</v>
      </c>
    </row>
    <row r="7" spans="2:31" ht="21" customHeight="1" thickBot="1">
      <c r="B7" s="55"/>
      <c r="C7" s="51" t="s">
        <v>379</v>
      </c>
      <c r="D7" s="14"/>
      <c r="E7" s="40">
        <f>Y7</f>
        <v>0</v>
      </c>
      <c r="F7" s="56"/>
      <c r="H7" s="385" t="s">
        <v>380</v>
      </c>
      <c r="I7" s="385" t="s">
        <v>381</v>
      </c>
      <c r="J7" s="4" t="s">
        <v>382</v>
      </c>
      <c r="K7" s="5"/>
      <c r="L7" s="127">
        <f>Y42</f>
        <v>0</v>
      </c>
      <c r="M7" s="128" t="s">
        <v>383</v>
      </c>
      <c r="N7" s="129" t="s">
        <v>383</v>
      </c>
      <c r="O7" s="130" t="s">
        <v>383</v>
      </c>
      <c r="P7" s="291">
        <f>Y135</f>
        <v>0</v>
      </c>
      <c r="V7" s="35" t="s">
        <v>384</v>
      </c>
      <c r="W7" s="175" t="s">
        <v>385</v>
      </c>
      <c r="X7" s="175" t="s">
        <v>386</v>
      </c>
      <c r="Y7" s="35">
        <f ca="1">IF(Y$2=0,INDIRECT(W7&amp;"!"&amp;X7&amp;$AB$2),0)</f>
        <v>0</v>
      </c>
      <c r="Z7" s="35"/>
      <c r="AA7" s="35" t="str">
        <f ca="1">INDIRECT($W$6&amp;"!"&amp;"B"&amp;ROW(B7))</f>
        <v>37000</v>
      </c>
      <c r="AB7" s="35">
        <v>7</v>
      </c>
      <c r="AD7" s="177" t="s">
        <v>387</v>
      </c>
      <c r="AE7" s="35" t="s">
        <v>388</v>
      </c>
    </row>
    <row r="8" spans="2:31" ht="21" customHeight="1" thickBot="1">
      <c r="B8" s="379" t="s">
        <v>389</v>
      </c>
      <c r="C8" s="394"/>
      <c r="D8" s="394"/>
      <c r="E8" s="123">
        <f>SUM(E6:E7)</f>
        <v>0</v>
      </c>
      <c r="F8" s="56"/>
      <c r="H8" s="386"/>
      <c r="I8" s="387"/>
      <c r="J8" s="395" t="s">
        <v>390</v>
      </c>
      <c r="K8" s="41" t="s">
        <v>391</v>
      </c>
      <c r="L8" s="122">
        <f>Y43</f>
        <v>0</v>
      </c>
      <c r="M8" s="131" t="s">
        <v>383</v>
      </c>
      <c r="N8" s="132" t="s">
        <v>383</v>
      </c>
      <c r="O8" s="292" t="s">
        <v>383</v>
      </c>
      <c r="P8" s="293" t="s">
        <v>383</v>
      </c>
      <c r="V8" s="35" t="s">
        <v>392</v>
      </c>
      <c r="W8" s="175" t="s">
        <v>385</v>
      </c>
      <c r="X8" s="175" t="s">
        <v>393</v>
      </c>
      <c r="Y8" s="35">
        <f ca="1">IF(Y$2=0,INDIRECT(W8&amp;"!"&amp;X8&amp;$AB$2),0)</f>
        <v>0</v>
      </c>
      <c r="Z8" s="35"/>
      <c r="AA8" s="35" t="str">
        <f ca="1">INDIRECT($W$6&amp;"!"&amp;"B"&amp;ROW(B8))</f>
        <v>37201</v>
      </c>
      <c r="AB8" s="35">
        <v>8</v>
      </c>
      <c r="AD8" s="177" t="s">
        <v>394</v>
      </c>
      <c r="AE8" s="35" t="s">
        <v>395</v>
      </c>
    </row>
    <row r="9" spans="2:31" ht="21" customHeight="1" thickBot="1">
      <c r="B9" s="398" t="s">
        <v>396</v>
      </c>
      <c r="C9" s="394"/>
      <c r="D9" s="394"/>
      <c r="E9" s="123">
        <f>Y8</f>
        <v>0</v>
      </c>
      <c r="F9" s="56"/>
      <c r="H9" s="386"/>
      <c r="I9" s="387"/>
      <c r="J9" s="396"/>
      <c r="K9" s="10" t="s">
        <v>397</v>
      </c>
      <c r="L9" s="40">
        <f>Y44</f>
        <v>0</v>
      </c>
      <c r="M9" s="133" t="s">
        <v>383</v>
      </c>
      <c r="N9" s="134" t="s">
        <v>383</v>
      </c>
      <c r="O9" s="294" t="s">
        <v>383</v>
      </c>
      <c r="P9" s="295" t="s">
        <v>383</v>
      </c>
      <c r="V9" s="35" t="s">
        <v>398</v>
      </c>
      <c r="W9" s="175" t="s">
        <v>399</v>
      </c>
      <c r="X9" s="175" t="s">
        <v>386</v>
      </c>
      <c r="Y9" s="35">
        <f ca="1">IF(Y$2=0,INDIRECT(W9&amp;"!"&amp;X9&amp;$AB$2),0)</f>
        <v>0</v>
      </c>
      <c r="Z9" s="35"/>
      <c r="AA9" s="35" t="str">
        <f ca="1">INDIRECT($W$6&amp;"!"&amp;"B"&amp;ROW(B9))</f>
        <v>37202</v>
      </c>
      <c r="AB9" s="35">
        <v>9</v>
      </c>
      <c r="AD9" s="177" t="s">
        <v>400</v>
      </c>
      <c r="AE9" s="35" t="s">
        <v>401</v>
      </c>
    </row>
    <row r="10" spans="2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402</v>
      </c>
      <c r="L10" s="40">
        <f>Y45</f>
        <v>0</v>
      </c>
      <c r="M10" s="133" t="s">
        <v>383</v>
      </c>
      <c r="N10" s="134" t="s">
        <v>383</v>
      </c>
      <c r="O10" s="294" t="s">
        <v>383</v>
      </c>
      <c r="P10" s="295" t="s">
        <v>383</v>
      </c>
      <c r="V10" s="35" t="s">
        <v>403</v>
      </c>
      <c r="W10" s="175" t="s">
        <v>399</v>
      </c>
      <c r="X10" s="175" t="s">
        <v>404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37203</v>
      </c>
      <c r="AB10" s="35">
        <v>10</v>
      </c>
      <c r="AD10" s="177" t="s">
        <v>405</v>
      </c>
      <c r="AE10" s="35" t="s">
        <v>406</v>
      </c>
    </row>
    <row r="11" spans="2:31" ht="21" customHeight="1" thickBot="1">
      <c r="B11" s="399"/>
      <c r="C11" s="399"/>
      <c r="D11" s="399"/>
      <c r="E11" s="34" t="s">
        <v>407</v>
      </c>
      <c r="F11" s="34" t="s">
        <v>408</v>
      </c>
      <c r="H11" s="386"/>
      <c r="I11" s="387"/>
      <c r="J11" s="396"/>
      <c r="K11" s="44" t="s">
        <v>409</v>
      </c>
      <c r="L11" s="40">
        <f>Y46</f>
        <v>0</v>
      </c>
      <c r="M11" s="133" t="s">
        <v>383</v>
      </c>
      <c r="N11" s="134" t="s">
        <v>383</v>
      </c>
      <c r="O11" s="294" t="s">
        <v>383</v>
      </c>
      <c r="P11" s="295" t="s">
        <v>383</v>
      </c>
      <c r="V11" s="35" t="s">
        <v>410</v>
      </c>
      <c r="W11" s="175" t="s">
        <v>399</v>
      </c>
      <c r="X11" s="175" t="s">
        <v>411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37204</v>
      </c>
      <c r="AB11" s="35">
        <v>11</v>
      </c>
      <c r="AD11" s="177" t="s">
        <v>412</v>
      </c>
      <c r="AE11" s="35" t="s">
        <v>413</v>
      </c>
    </row>
    <row r="12" spans="2:31" ht="21" customHeight="1">
      <c r="B12" s="400" t="s">
        <v>414</v>
      </c>
      <c r="C12" s="403" t="s">
        <v>415</v>
      </c>
      <c r="D12" s="9" t="s">
        <v>416</v>
      </c>
      <c r="E12" s="122">
        <f>Y17</f>
        <v>0</v>
      </c>
      <c r="F12" s="122">
        <f>Y29</f>
        <v>0</v>
      </c>
      <c r="H12" s="386"/>
      <c r="I12" s="387"/>
      <c r="J12" s="396"/>
      <c r="K12" s="44" t="s">
        <v>417</v>
      </c>
      <c r="L12" s="40">
        <f>Y47</f>
        <v>0</v>
      </c>
      <c r="M12" s="133" t="s">
        <v>383</v>
      </c>
      <c r="N12" s="134" t="s">
        <v>383</v>
      </c>
      <c r="O12" s="294" t="s">
        <v>383</v>
      </c>
      <c r="P12" s="295" t="s">
        <v>383</v>
      </c>
      <c r="V12" s="35" t="s">
        <v>418</v>
      </c>
      <c r="W12" s="175" t="s">
        <v>399</v>
      </c>
      <c r="X12" s="175" t="s">
        <v>419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37205</v>
      </c>
      <c r="AB12" s="35">
        <v>12</v>
      </c>
      <c r="AD12" s="177" t="s">
        <v>420</v>
      </c>
      <c r="AE12" s="35" t="s">
        <v>421</v>
      </c>
    </row>
    <row r="13" spans="2:31" ht="21" customHeight="1">
      <c r="B13" s="401"/>
      <c r="C13" s="404"/>
      <c r="D13" s="10" t="s">
        <v>422</v>
      </c>
      <c r="E13" s="40">
        <f>Y18</f>
        <v>0</v>
      </c>
      <c r="F13" s="40">
        <f>Y30</f>
        <v>0</v>
      </c>
      <c r="H13" s="386"/>
      <c r="I13" s="387"/>
      <c r="J13" s="396"/>
      <c r="K13" s="44" t="s">
        <v>423</v>
      </c>
      <c r="L13" s="40">
        <f>Y48</f>
        <v>0</v>
      </c>
      <c r="M13" s="133" t="s">
        <v>383</v>
      </c>
      <c r="N13" s="134" t="s">
        <v>383</v>
      </c>
      <c r="O13" s="294" t="s">
        <v>383</v>
      </c>
      <c r="P13" s="295" t="s">
        <v>383</v>
      </c>
      <c r="V13" s="35" t="s">
        <v>424</v>
      </c>
      <c r="W13" s="175" t="s">
        <v>399</v>
      </c>
      <c r="X13" s="175" t="s">
        <v>425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37206</v>
      </c>
      <c r="AB13" s="35">
        <v>13</v>
      </c>
      <c r="AD13" s="177" t="s">
        <v>426</v>
      </c>
      <c r="AE13" s="35" t="s">
        <v>427</v>
      </c>
    </row>
    <row r="14" spans="2:31" ht="21" customHeight="1" thickBot="1">
      <c r="B14" s="401"/>
      <c r="C14" s="404"/>
      <c r="D14" s="10" t="s">
        <v>428</v>
      </c>
      <c r="E14" s="40">
        <f>Y19</f>
        <v>0</v>
      </c>
      <c r="F14" s="40">
        <f>Y31</f>
        <v>0</v>
      </c>
      <c r="H14" s="386"/>
      <c r="I14" s="387"/>
      <c r="J14" s="397"/>
      <c r="K14" s="45" t="s">
        <v>429</v>
      </c>
      <c r="L14" s="123">
        <f>Y49</f>
        <v>0</v>
      </c>
      <c r="M14" s="136" t="s">
        <v>383</v>
      </c>
      <c r="N14" s="137" t="s">
        <v>383</v>
      </c>
      <c r="O14" s="296" t="s">
        <v>383</v>
      </c>
      <c r="P14" s="289" t="s">
        <v>383</v>
      </c>
      <c r="V14" s="35" t="s">
        <v>430</v>
      </c>
      <c r="W14" s="175" t="s">
        <v>399</v>
      </c>
      <c r="X14" s="175" t="s">
        <v>431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37207</v>
      </c>
      <c r="AB14" s="35">
        <v>14</v>
      </c>
      <c r="AD14" s="177" t="s">
        <v>432</v>
      </c>
      <c r="AE14" s="35" t="s">
        <v>433</v>
      </c>
    </row>
    <row r="15" spans="2:31" ht="21" customHeight="1" thickBot="1">
      <c r="B15" s="401"/>
      <c r="C15" s="404"/>
      <c r="D15" s="10" t="s">
        <v>434</v>
      </c>
      <c r="E15" s="40">
        <f>Y20</f>
        <v>0</v>
      </c>
      <c r="F15" s="40">
        <f>Y32</f>
        <v>0</v>
      </c>
      <c r="H15" s="386"/>
      <c r="I15" s="11"/>
      <c r="J15" s="12" t="s">
        <v>435</v>
      </c>
      <c r="K15" s="13"/>
      <c r="L15" s="138">
        <f>SUM(L7:L14)</f>
        <v>0</v>
      </c>
      <c r="M15" s="139" t="s">
        <v>383</v>
      </c>
      <c r="N15" s="140">
        <f>Y59</f>
        <v>0</v>
      </c>
      <c r="O15" s="141">
        <f>Y67</f>
        <v>0</v>
      </c>
      <c r="P15" s="291">
        <f>P7</f>
        <v>0</v>
      </c>
      <c r="V15" s="35" t="s">
        <v>436</v>
      </c>
      <c r="W15" s="175" t="s">
        <v>399</v>
      </c>
      <c r="X15" s="175" t="s">
        <v>437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37208</v>
      </c>
      <c r="AB15" s="35">
        <v>15</v>
      </c>
      <c r="AD15" s="177" t="s">
        <v>438</v>
      </c>
      <c r="AE15" s="35" t="s">
        <v>439</v>
      </c>
    </row>
    <row r="16" spans="2:31" ht="21" customHeight="1">
      <c r="B16" s="401"/>
      <c r="C16" s="404"/>
      <c r="D16" s="10" t="s">
        <v>440</v>
      </c>
      <c r="E16" s="40">
        <f>Y21</f>
        <v>0</v>
      </c>
      <c r="F16" s="40">
        <f>Y33</f>
        <v>0</v>
      </c>
      <c r="H16" s="386"/>
      <c r="I16" s="385" t="s">
        <v>441</v>
      </c>
      <c r="J16" s="15" t="s">
        <v>442</v>
      </c>
      <c r="K16" s="16"/>
      <c r="L16" s="142">
        <f>Y50</f>
        <v>0</v>
      </c>
      <c r="M16" s="143">
        <f>L8</f>
        <v>0</v>
      </c>
      <c r="N16" s="144">
        <f>Y60</f>
        <v>0</v>
      </c>
      <c r="O16" s="297">
        <f>Y68</f>
        <v>0</v>
      </c>
      <c r="P16" s="122">
        <f>Y136</f>
        <v>0</v>
      </c>
      <c r="V16" s="35" t="s">
        <v>443</v>
      </c>
      <c r="W16" s="175" t="s">
        <v>385</v>
      </c>
      <c r="X16" s="175" t="s">
        <v>404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37322</v>
      </c>
      <c r="AB16" s="35">
        <v>16</v>
      </c>
      <c r="AD16" s="177" t="s">
        <v>444</v>
      </c>
      <c r="AE16" s="35" t="s">
        <v>445</v>
      </c>
    </row>
    <row r="17" spans="2:31" ht="21" customHeight="1">
      <c r="B17" s="401"/>
      <c r="C17" s="404"/>
      <c r="D17" s="10" t="s">
        <v>446</v>
      </c>
      <c r="E17" s="40">
        <f>Y22</f>
        <v>0</v>
      </c>
      <c r="F17" s="40">
        <f>Y34</f>
        <v>0</v>
      </c>
      <c r="H17" s="386"/>
      <c r="I17" s="387"/>
      <c r="J17" s="17" t="s">
        <v>447</v>
      </c>
      <c r="K17" s="18"/>
      <c r="L17" s="40">
        <f>Y51</f>
        <v>0</v>
      </c>
      <c r="M17" s="146">
        <f>L9</f>
        <v>0</v>
      </c>
      <c r="N17" s="147">
        <f>Y61</f>
        <v>0</v>
      </c>
      <c r="O17" s="298">
        <f>Y69</f>
        <v>0</v>
      </c>
      <c r="P17" s="40">
        <f>Y137</f>
        <v>0</v>
      </c>
      <c r="V17" s="35" t="s">
        <v>448</v>
      </c>
      <c r="W17" s="175" t="s">
        <v>399</v>
      </c>
      <c r="X17" s="175" t="s">
        <v>449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37324</v>
      </c>
      <c r="AB17" s="35">
        <v>17</v>
      </c>
      <c r="AD17" s="177" t="s">
        <v>450</v>
      </c>
      <c r="AE17" s="35" t="s">
        <v>451</v>
      </c>
    </row>
    <row r="18" spans="2:31" ht="21" customHeight="1">
      <c r="B18" s="401"/>
      <c r="C18" s="405"/>
      <c r="D18" s="59" t="s">
        <v>452</v>
      </c>
      <c r="E18" s="124">
        <f>SUM(E12:E17)</f>
        <v>0</v>
      </c>
      <c r="F18" s="124">
        <f>SUM(F12:F17)</f>
        <v>0</v>
      </c>
      <c r="H18" s="386"/>
      <c r="I18" s="387"/>
      <c r="J18" s="19" t="s">
        <v>453</v>
      </c>
      <c r="K18" s="16"/>
      <c r="L18" s="40">
        <f>Y52</f>
        <v>0</v>
      </c>
      <c r="M18" s="146">
        <f>L10</f>
        <v>0</v>
      </c>
      <c r="N18" s="147">
        <f>Y62</f>
        <v>0</v>
      </c>
      <c r="O18" s="298">
        <f>Y70</f>
        <v>0</v>
      </c>
      <c r="P18" s="40">
        <f>Y138</f>
        <v>0</v>
      </c>
      <c r="V18" s="35" t="s">
        <v>454</v>
      </c>
      <c r="W18" s="175" t="s">
        <v>399</v>
      </c>
      <c r="X18" s="175" t="s">
        <v>455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37341</v>
      </c>
      <c r="AB18" s="35">
        <v>18</v>
      </c>
      <c r="AD18" s="177" t="s">
        <v>456</v>
      </c>
      <c r="AE18" s="35" t="s">
        <v>457</v>
      </c>
    </row>
    <row r="19" spans="2:31" ht="21" customHeight="1">
      <c r="B19" s="401"/>
      <c r="C19" s="406" t="s">
        <v>458</v>
      </c>
      <c r="D19" s="10" t="s">
        <v>459</v>
      </c>
      <c r="E19" s="125">
        <f>Y23</f>
        <v>0</v>
      </c>
      <c r="F19" s="40">
        <f>Y35</f>
        <v>0</v>
      </c>
      <c r="H19" s="386"/>
      <c r="I19" s="387"/>
      <c r="J19" s="19" t="s">
        <v>460</v>
      </c>
      <c r="K19" s="16"/>
      <c r="L19" s="40">
        <f>Y53</f>
        <v>0</v>
      </c>
      <c r="M19" s="146">
        <f>L11</f>
        <v>0</v>
      </c>
      <c r="N19" s="147">
        <f>Y63</f>
        <v>0</v>
      </c>
      <c r="O19" s="298">
        <f>Y71</f>
        <v>0</v>
      </c>
      <c r="P19" s="40">
        <f>Y139</f>
        <v>0</v>
      </c>
      <c r="V19" s="35" t="s">
        <v>461</v>
      </c>
      <c r="W19" s="175" t="s">
        <v>399</v>
      </c>
      <c r="X19" s="175" t="s">
        <v>462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37364</v>
      </c>
      <c r="AB19" s="35">
        <v>19</v>
      </c>
      <c r="AD19" s="177" t="s">
        <v>463</v>
      </c>
      <c r="AE19" s="35" t="s">
        <v>464</v>
      </c>
    </row>
    <row r="20" spans="2:31" ht="21" customHeight="1">
      <c r="B20" s="401"/>
      <c r="C20" s="407"/>
      <c r="D20" s="10" t="s">
        <v>465</v>
      </c>
      <c r="E20" s="125">
        <f>Y24</f>
        <v>0</v>
      </c>
      <c r="F20" s="40">
        <f>Y36</f>
        <v>0</v>
      </c>
      <c r="H20" s="386"/>
      <c r="I20" s="387"/>
      <c r="J20" s="17" t="s">
        <v>417</v>
      </c>
      <c r="K20" s="18"/>
      <c r="L20" s="40">
        <f>Y54</f>
        <v>0</v>
      </c>
      <c r="M20" s="146">
        <f>L12</f>
        <v>0</v>
      </c>
      <c r="N20" s="147">
        <f>Y64</f>
        <v>0</v>
      </c>
      <c r="O20" s="298">
        <f>Y72</f>
        <v>0</v>
      </c>
      <c r="P20" s="40">
        <f>Y140</f>
        <v>0</v>
      </c>
      <c r="V20" s="35" t="s">
        <v>466</v>
      </c>
      <c r="W20" s="175" t="s">
        <v>399</v>
      </c>
      <c r="X20" s="175" t="s">
        <v>467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37386</v>
      </c>
      <c r="AB20" s="35">
        <v>20</v>
      </c>
      <c r="AD20" s="177" t="s">
        <v>468</v>
      </c>
      <c r="AE20" s="35" t="s">
        <v>469</v>
      </c>
    </row>
    <row r="21" spans="2:31" ht="21" customHeight="1">
      <c r="B21" s="401"/>
      <c r="C21" s="407"/>
      <c r="D21" s="10" t="s">
        <v>428</v>
      </c>
      <c r="E21" s="125">
        <f>Y25</f>
        <v>0</v>
      </c>
      <c r="F21" s="40">
        <f>Y37</f>
        <v>0</v>
      </c>
      <c r="H21" s="386"/>
      <c r="I21" s="387"/>
      <c r="J21" s="17" t="s">
        <v>423</v>
      </c>
      <c r="K21" s="18"/>
      <c r="L21" s="40">
        <f>Y55</f>
        <v>0</v>
      </c>
      <c r="M21" s="146">
        <f>L13</f>
        <v>0</v>
      </c>
      <c r="N21" s="147">
        <f>Y65</f>
        <v>0</v>
      </c>
      <c r="O21" s="298">
        <f>Y73</f>
        <v>0</v>
      </c>
      <c r="P21" s="40">
        <f>Y141</f>
        <v>0</v>
      </c>
      <c r="V21" s="35" t="s">
        <v>470</v>
      </c>
      <c r="W21" s="175" t="s">
        <v>399</v>
      </c>
      <c r="X21" s="175" t="s">
        <v>471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37387</v>
      </c>
      <c r="AB21" s="35">
        <v>21</v>
      </c>
      <c r="AD21" s="177" t="s">
        <v>472</v>
      </c>
      <c r="AE21" s="35" t="s">
        <v>473</v>
      </c>
    </row>
    <row r="22" spans="2:31" ht="21" customHeight="1" thickBot="1">
      <c r="B22" s="401"/>
      <c r="C22" s="407"/>
      <c r="D22" s="10" t="s">
        <v>434</v>
      </c>
      <c r="E22" s="125">
        <f>Y26</f>
        <v>0</v>
      </c>
      <c r="F22" s="40">
        <f>Y38</f>
        <v>0</v>
      </c>
      <c r="H22" s="386"/>
      <c r="I22" s="387"/>
      <c r="J22" s="20" t="s">
        <v>429</v>
      </c>
      <c r="K22" s="21"/>
      <c r="L22" s="123">
        <f>Y56</f>
        <v>0</v>
      </c>
      <c r="M22" s="149">
        <f>L14</f>
        <v>0</v>
      </c>
      <c r="N22" s="150">
        <f>Y66</f>
        <v>0</v>
      </c>
      <c r="O22" s="296" t="s">
        <v>383</v>
      </c>
      <c r="P22" s="123">
        <f>Y142</f>
        <v>0</v>
      </c>
      <c r="V22" s="35" t="s">
        <v>474</v>
      </c>
      <c r="W22" s="175" t="s">
        <v>399</v>
      </c>
      <c r="X22" s="175" t="s">
        <v>475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37403</v>
      </c>
      <c r="AB22" s="35">
        <v>22</v>
      </c>
      <c r="AD22" s="177" t="s">
        <v>476</v>
      </c>
      <c r="AE22" s="35" t="s">
        <v>477</v>
      </c>
    </row>
    <row r="23" spans="2:31" ht="21" customHeight="1" thickBot="1">
      <c r="B23" s="401"/>
      <c r="C23" s="407"/>
      <c r="D23" s="10" t="s">
        <v>171</v>
      </c>
      <c r="E23" s="125">
        <f>Y27</f>
        <v>0</v>
      </c>
      <c r="F23" s="40">
        <f>Y39</f>
        <v>0</v>
      </c>
      <c r="H23" s="386"/>
      <c r="I23" s="11"/>
      <c r="J23" s="22" t="s">
        <v>435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478</v>
      </c>
      <c r="W23" s="175" t="s">
        <v>399</v>
      </c>
      <c r="X23" s="175" t="s">
        <v>479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37404</v>
      </c>
      <c r="AB23" s="35">
        <v>23</v>
      </c>
      <c r="AD23" s="177" t="s">
        <v>480</v>
      </c>
      <c r="AE23" s="35" t="s">
        <v>481</v>
      </c>
    </row>
    <row r="24" spans="2:31" ht="21" customHeight="1" thickBot="1">
      <c r="B24" s="401"/>
      <c r="C24" s="407"/>
      <c r="D24" s="10" t="s">
        <v>482</v>
      </c>
      <c r="E24" s="125">
        <f>Y28</f>
        <v>0</v>
      </c>
      <c r="F24" s="40">
        <f>Y40</f>
        <v>0</v>
      </c>
      <c r="H24" s="24"/>
      <c r="I24" s="288" t="s">
        <v>483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414">
        <f>SUM(P15,P23)</f>
        <v>0</v>
      </c>
      <c r="V24" s="35" t="s">
        <v>484</v>
      </c>
      <c r="W24" s="175" t="s">
        <v>399</v>
      </c>
      <c r="X24" s="175" t="s">
        <v>485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37406</v>
      </c>
      <c r="AB24" s="35">
        <v>24</v>
      </c>
      <c r="AD24" s="177" t="s">
        <v>486</v>
      </c>
      <c r="AE24" s="35" t="s">
        <v>487</v>
      </c>
    </row>
    <row r="25" spans="2:31" ht="21" customHeight="1">
      <c r="B25" s="401"/>
      <c r="C25" s="408"/>
      <c r="D25" s="14" t="s">
        <v>488</v>
      </c>
      <c r="E25" s="126">
        <f>SUM(E19:E24)</f>
        <v>0</v>
      </c>
      <c r="F25" s="40">
        <f>SUM(F19:F24)</f>
        <v>0</v>
      </c>
      <c r="H25" s="25" t="s">
        <v>489</v>
      </c>
      <c r="I25" s="26"/>
      <c r="J25" s="318"/>
      <c r="K25" s="16"/>
      <c r="L25" s="142">
        <f>Y57</f>
        <v>0</v>
      </c>
      <c r="M25" s="158" t="s">
        <v>490</v>
      </c>
      <c r="N25" s="159" t="s">
        <v>490</v>
      </c>
      <c r="O25" s="145">
        <f>L25</f>
        <v>0</v>
      </c>
      <c r="P25" s="299" t="s">
        <v>490</v>
      </c>
      <c r="V25" s="35" t="s">
        <v>491</v>
      </c>
      <c r="W25" s="175" t="s">
        <v>492</v>
      </c>
      <c r="X25" s="175" t="s">
        <v>493</v>
      </c>
      <c r="Y25" s="35">
        <f ca="1">IF(Y$2=0,INDIRECT(W25&amp;"!"&amp;X25&amp;$AB$2),0)</f>
        <v>0</v>
      </c>
      <c r="Z25" s="35"/>
      <c r="AA25" s="35">
        <f ca="1">INDIRECT($W$6&amp;"!"&amp;"B"&amp;ROW(B25))</f>
        <v>0</v>
      </c>
      <c r="AB25" s="35">
        <v>25</v>
      </c>
      <c r="AD25" s="177" t="s">
        <v>494</v>
      </c>
      <c r="AE25" s="35" t="s">
        <v>495</v>
      </c>
    </row>
    <row r="26" spans="2:31" ht="21" customHeight="1" thickBot="1">
      <c r="B26" s="402"/>
      <c r="C26" s="57" t="s">
        <v>496</v>
      </c>
      <c r="D26" s="58"/>
      <c r="E26" s="123">
        <f>E18+E25</f>
        <v>0</v>
      </c>
      <c r="F26" s="123">
        <f>F18+F25</f>
        <v>0</v>
      </c>
      <c r="H26" s="27" t="s">
        <v>497</v>
      </c>
      <c r="I26" s="28"/>
      <c r="J26" s="28"/>
      <c r="K26" s="29"/>
      <c r="L26" s="124">
        <f>Y58</f>
        <v>0</v>
      </c>
      <c r="M26" s="160" t="s">
        <v>490</v>
      </c>
      <c r="N26" s="161">
        <f>L26</f>
        <v>0</v>
      </c>
      <c r="O26" s="162" t="s">
        <v>490</v>
      </c>
      <c r="P26" s="300" t="s">
        <v>490</v>
      </c>
      <c r="V26" s="35" t="s">
        <v>498</v>
      </c>
      <c r="W26" s="175" t="s">
        <v>492</v>
      </c>
      <c r="X26" s="175" t="s">
        <v>499</v>
      </c>
      <c r="Y26" s="35">
        <f ca="1">IF(Y$2=0,INDIRECT(W26&amp;"!"&amp;X26&amp;$AB$2),0)</f>
        <v>0</v>
      </c>
      <c r="Z26" s="35"/>
      <c r="AA26" s="35">
        <f ca="1">INDIRECT($W$6&amp;"!"&amp;"B"&amp;ROW(B26))</f>
        <v>0</v>
      </c>
      <c r="AB26" s="35">
        <v>26</v>
      </c>
      <c r="AD26" s="177" t="s">
        <v>500</v>
      </c>
      <c r="AE26" s="35" t="s">
        <v>501</v>
      </c>
    </row>
    <row r="27" spans="8:31" ht="21" customHeight="1" thickBot="1">
      <c r="H27" s="388" t="s">
        <v>496</v>
      </c>
      <c r="I27" s="389"/>
      <c r="J27" s="389"/>
      <c r="K27" s="390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502</v>
      </c>
      <c r="W27" s="175" t="s">
        <v>492</v>
      </c>
      <c r="X27" s="175" t="s">
        <v>503</v>
      </c>
      <c r="Y27" s="35">
        <f ca="1">IF(Y$2=0,INDIRECT(W27&amp;"!"&amp;X27&amp;$AB$2),0)</f>
        <v>0</v>
      </c>
      <c r="Z27" s="35"/>
      <c r="AA27" s="35">
        <f ca="1">INDIRECT($W$6&amp;"!"&amp;"B"&amp;ROW(B27))</f>
        <v>0</v>
      </c>
      <c r="AB27" s="35">
        <v>27</v>
      </c>
      <c r="AD27" s="177" t="s">
        <v>504</v>
      </c>
      <c r="AE27" s="35" t="s">
        <v>505</v>
      </c>
    </row>
    <row r="28" spans="6:31" ht="21" customHeight="1" thickBot="1">
      <c r="F28" s="5"/>
      <c r="H28" s="30" t="s">
        <v>506</v>
      </c>
      <c r="I28" s="30"/>
      <c r="J28" s="30"/>
      <c r="K28" s="30"/>
      <c r="V28" s="35" t="s">
        <v>507</v>
      </c>
      <c r="W28" s="175" t="s">
        <v>492</v>
      </c>
      <c r="X28" s="175" t="s">
        <v>508</v>
      </c>
      <c r="Y28" s="35">
        <f ca="1">IF(Y$2=0,INDIRECT(W28&amp;"!"&amp;X28&amp;$AB$2),0)</f>
        <v>0</v>
      </c>
      <c r="Z28" s="35"/>
      <c r="AA28" s="35">
        <f ca="1">INDIRECT($W$6&amp;"!"&amp;"B"&amp;ROW(B28))</f>
        <v>0</v>
      </c>
      <c r="AB28" s="35">
        <v>28</v>
      </c>
      <c r="AD28" s="177" t="s">
        <v>509</v>
      </c>
      <c r="AE28" s="35" t="s">
        <v>510</v>
      </c>
    </row>
    <row r="29" spans="2:31" ht="21" customHeight="1">
      <c r="B29" s="61"/>
      <c r="C29" s="301" t="s">
        <v>511</v>
      </c>
      <c r="D29" s="7"/>
      <c r="E29" s="122">
        <f>E26</f>
        <v>0</v>
      </c>
      <c r="F29" s="64"/>
      <c r="L29" s="65"/>
      <c r="M29" s="6" t="s">
        <v>489</v>
      </c>
      <c r="N29" s="6" t="s">
        <v>512</v>
      </c>
      <c r="O29" s="7" t="s">
        <v>513</v>
      </c>
      <c r="V29" s="35" t="s">
        <v>514</v>
      </c>
      <c r="W29" s="175" t="s">
        <v>492</v>
      </c>
      <c r="X29" s="175" t="s">
        <v>515</v>
      </c>
      <c r="Y29" s="35">
        <f ca="1">IF(Y$2=0,INDIRECT(W29&amp;"!"&amp;X29&amp;$AB$2),0)</f>
        <v>0</v>
      </c>
      <c r="Z29" s="35"/>
      <c r="AA29" s="35">
        <f ca="1">INDIRECT($W$6&amp;"!"&amp;"B"&amp;ROW(B29))</f>
        <v>0</v>
      </c>
      <c r="AB29" s="35">
        <v>29</v>
      </c>
      <c r="AD29" s="177" t="s">
        <v>516</v>
      </c>
      <c r="AE29" s="35" t="s">
        <v>517</v>
      </c>
    </row>
    <row r="30" spans="2:31" ht="21" customHeight="1">
      <c r="B30" s="62"/>
      <c r="C30" s="60" t="s">
        <v>518</v>
      </c>
      <c r="D30" s="8"/>
      <c r="E30" s="40">
        <f>F26</f>
        <v>0</v>
      </c>
      <c r="F30" s="64"/>
      <c r="L30" s="66" t="s">
        <v>519</v>
      </c>
      <c r="M30" s="147">
        <f>Y74</f>
        <v>0</v>
      </c>
      <c r="N30" s="147">
        <f>Y93</f>
        <v>0</v>
      </c>
      <c r="O30" s="148">
        <f>Y113</f>
        <v>0</v>
      </c>
      <c r="V30" s="35" t="s">
        <v>520</v>
      </c>
      <c r="W30" s="175" t="s">
        <v>399</v>
      </c>
      <c r="X30" s="175" t="s">
        <v>521</v>
      </c>
      <c r="Y30" s="35">
        <f ca="1">IF(Y$2=0,INDIRECT(W30&amp;"!"&amp;X30&amp;$AB$2),0)</f>
        <v>0</v>
      </c>
      <c r="Z30" s="35"/>
      <c r="AA30" s="35">
        <f ca="1">INDIRECT($W$6&amp;"!"&amp;"B"&amp;ROW(B30))</f>
        <v>0</v>
      </c>
      <c r="AB30" s="35">
        <v>30</v>
      </c>
      <c r="AD30" s="177" t="s">
        <v>522</v>
      </c>
      <c r="AE30" s="35" t="s">
        <v>523</v>
      </c>
    </row>
    <row r="31" spans="2:31" ht="21" customHeight="1">
      <c r="B31" s="63"/>
      <c r="C31" s="60" t="s">
        <v>443</v>
      </c>
      <c r="D31" s="8"/>
      <c r="E31" s="40">
        <f>O50</f>
        <v>0</v>
      </c>
      <c r="F31" s="64"/>
      <c r="L31" s="66" t="s">
        <v>524</v>
      </c>
      <c r="M31" s="147">
        <f>Y75</f>
        <v>0</v>
      </c>
      <c r="N31" s="147">
        <f>Y94</f>
        <v>0</v>
      </c>
      <c r="O31" s="148">
        <f>Y114</f>
        <v>0</v>
      </c>
      <c r="V31" s="35" t="s">
        <v>525</v>
      </c>
      <c r="W31" s="175" t="s">
        <v>399</v>
      </c>
      <c r="X31" s="175" t="s">
        <v>526</v>
      </c>
      <c r="Y31" s="35">
        <f ca="1">IF(Y$2=0,INDIRECT(W31&amp;"!"&amp;X31&amp;$AB$2),0)</f>
        <v>0</v>
      </c>
      <c r="Z31" s="35"/>
      <c r="AA31" s="35">
        <f ca="1">INDIRECT($W$6&amp;"!"&amp;"B"&amp;ROW(B31))</f>
        <v>0</v>
      </c>
      <c r="AB31" s="35">
        <v>31</v>
      </c>
      <c r="AD31" s="177" t="s">
        <v>527</v>
      </c>
      <c r="AE31" s="35" t="s">
        <v>528</v>
      </c>
    </row>
    <row r="32" spans="2:31" ht="21" customHeight="1" thickBot="1">
      <c r="B32" s="391" t="s">
        <v>529</v>
      </c>
      <c r="C32" s="392"/>
      <c r="D32" s="393"/>
      <c r="E32" s="123">
        <f>SUM(E29:E31)</f>
        <v>0</v>
      </c>
      <c r="F32" s="64"/>
      <c r="L32" s="66" t="s">
        <v>530</v>
      </c>
      <c r="M32" s="147">
        <f>Y76</f>
        <v>0</v>
      </c>
      <c r="N32" s="147">
        <f>Y95</f>
        <v>0</v>
      </c>
      <c r="O32" s="148">
        <f>Y115</f>
        <v>0</v>
      </c>
      <c r="V32" s="35" t="s">
        <v>531</v>
      </c>
      <c r="W32" s="175" t="s">
        <v>399</v>
      </c>
      <c r="X32" s="175" t="s">
        <v>532</v>
      </c>
      <c r="Y32" s="35">
        <f ca="1">IF(Y$2=0,INDIRECT(W32&amp;"!"&amp;X32&amp;$AB$2),0)</f>
        <v>0</v>
      </c>
      <c r="Z32" s="35"/>
      <c r="AA32" s="35">
        <f ca="1">INDIRECT($W$6&amp;"!"&amp;"B"&amp;ROW(B32))</f>
        <v>0</v>
      </c>
      <c r="AB32" s="35">
        <v>32</v>
      </c>
      <c r="AD32" s="177" t="s">
        <v>533</v>
      </c>
      <c r="AE32" s="35" t="s">
        <v>534</v>
      </c>
    </row>
    <row r="33" spans="12:31" ht="21" customHeight="1">
      <c r="L33" s="66" t="s">
        <v>256</v>
      </c>
      <c r="M33" s="147">
        <f>Y77</f>
        <v>0</v>
      </c>
      <c r="N33" s="147">
        <f>Y96</f>
        <v>0</v>
      </c>
      <c r="O33" s="148">
        <f>Y116</f>
        <v>0</v>
      </c>
      <c r="V33" s="35" t="s">
        <v>535</v>
      </c>
      <c r="W33" s="175" t="s">
        <v>399</v>
      </c>
      <c r="X33" s="175" t="s">
        <v>536</v>
      </c>
      <c r="Y33" s="35">
        <f ca="1">IF(Y$2=0,INDIRECT(W33&amp;"!"&amp;X33&amp;$AB$2),0)</f>
        <v>0</v>
      </c>
      <c r="Z33" s="35"/>
      <c r="AA33" s="35">
        <f ca="1">INDIRECT($W$6&amp;"!"&amp;"B"&amp;ROW(B33))</f>
        <v>0</v>
      </c>
      <c r="AB33" s="35">
        <v>33</v>
      </c>
      <c r="AD33" s="177" t="s">
        <v>537</v>
      </c>
      <c r="AE33" s="35" t="s">
        <v>538</v>
      </c>
    </row>
    <row r="34" spans="12:31" ht="21" customHeight="1">
      <c r="L34" s="66" t="s">
        <v>539</v>
      </c>
      <c r="M34" s="147">
        <f>Y78</f>
        <v>0</v>
      </c>
      <c r="N34" s="147">
        <f>Y97</f>
        <v>0</v>
      </c>
      <c r="O34" s="148">
        <f>Y117</f>
        <v>0</v>
      </c>
      <c r="V34" s="35" t="s">
        <v>540</v>
      </c>
      <c r="W34" s="175" t="s">
        <v>399</v>
      </c>
      <c r="X34" s="175" t="s">
        <v>541</v>
      </c>
      <c r="Y34" s="35">
        <f ca="1">IF(Y$2=0,INDIRECT(W34&amp;"!"&amp;X34&amp;$AB$2),0)</f>
        <v>0</v>
      </c>
      <c r="Z34" s="35"/>
      <c r="AA34" s="35">
        <f ca="1">INDIRECT($W$6&amp;"!"&amp;"B"&amp;ROW(B34))</f>
        <v>0</v>
      </c>
      <c r="AB34" s="35">
        <v>34</v>
      </c>
      <c r="AD34" s="177" t="s">
        <v>542</v>
      </c>
      <c r="AE34" s="35" t="s">
        <v>543</v>
      </c>
    </row>
    <row r="35" spans="12:31" ht="21" customHeight="1">
      <c r="L35" s="66" t="s">
        <v>544</v>
      </c>
      <c r="M35" s="147">
        <f>Y79</f>
        <v>0</v>
      </c>
      <c r="N35" s="147">
        <f>Y98</f>
        <v>0</v>
      </c>
      <c r="O35" s="148">
        <f>Y118</f>
        <v>0</v>
      </c>
      <c r="V35" s="35" t="s">
        <v>545</v>
      </c>
      <c r="W35" s="175" t="s">
        <v>399</v>
      </c>
      <c r="X35" s="175" t="s">
        <v>546</v>
      </c>
      <c r="Y35" s="35">
        <f ca="1">IF(Y$2=0,INDIRECT(W35&amp;"!"&amp;X35&amp;$AB$2),0)</f>
        <v>0</v>
      </c>
      <c r="Z35" s="35"/>
      <c r="AA35" s="35">
        <f ca="1">INDIRECT($W$6&amp;"!"&amp;"B"&amp;ROW(B35))</f>
        <v>0</v>
      </c>
      <c r="AB35" s="35">
        <v>35</v>
      </c>
      <c r="AD35" s="177" t="s">
        <v>547</v>
      </c>
      <c r="AE35" s="35" t="s">
        <v>548</v>
      </c>
    </row>
    <row r="36" spans="2:31" ht="21" customHeight="1">
      <c r="B36" s="28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86"/>
      <c r="L36" s="66" t="s">
        <v>549</v>
      </c>
      <c r="M36" s="147">
        <f>Y80</f>
        <v>0</v>
      </c>
      <c r="N36" s="147">
        <f>Y99</f>
        <v>0</v>
      </c>
      <c r="O36" s="148">
        <f>Y119</f>
        <v>0</v>
      </c>
      <c r="V36" s="35" t="s">
        <v>550</v>
      </c>
      <c r="W36" s="175" t="s">
        <v>399</v>
      </c>
      <c r="X36" s="175" t="s">
        <v>551</v>
      </c>
      <c r="Y36" s="35">
        <f ca="1">IF(Y$2=0,INDIRECT(W36&amp;"!"&amp;X36&amp;$AB$2),0)</f>
        <v>0</v>
      </c>
      <c r="Z36" s="35"/>
      <c r="AA36" s="35">
        <f ca="1">INDIRECT($W$6&amp;"!"&amp;"B"&amp;ROW(B36))</f>
        <v>0</v>
      </c>
      <c r="AB36" s="35">
        <v>36</v>
      </c>
      <c r="AD36" s="177" t="s">
        <v>552</v>
      </c>
      <c r="AE36" s="35" t="s">
        <v>553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554</v>
      </c>
      <c r="M37" s="147">
        <f>Y81</f>
        <v>0</v>
      </c>
      <c r="N37" s="147">
        <f>Y100</f>
        <v>0</v>
      </c>
      <c r="O37" s="148">
        <f>Y120</f>
        <v>0</v>
      </c>
      <c r="V37" s="35" t="s">
        <v>555</v>
      </c>
      <c r="W37" s="175" t="s">
        <v>399</v>
      </c>
      <c r="X37" s="175" t="s">
        <v>556</v>
      </c>
      <c r="Y37" s="35">
        <f ca="1">IF(Y$2=0,INDIRECT(W37&amp;"!"&amp;X37&amp;$AB$2),0)</f>
        <v>0</v>
      </c>
      <c r="Z37" s="35"/>
      <c r="AA37" s="35">
        <f ca="1">INDIRECT($W$6&amp;"!"&amp;"B"&amp;ROW(B37))</f>
        <v>0</v>
      </c>
      <c r="AB37" s="35">
        <v>37</v>
      </c>
      <c r="AD37" s="177" t="s">
        <v>557</v>
      </c>
      <c r="AE37" s="35" t="s">
        <v>558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559</v>
      </c>
      <c r="M38" s="147">
        <f>Y82</f>
        <v>0</v>
      </c>
      <c r="N38" s="147">
        <f>Y101</f>
        <v>0</v>
      </c>
      <c r="O38" s="148">
        <f>Y121</f>
        <v>0</v>
      </c>
      <c r="V38" s="35" t="s">
        <v>560</v>
      </c>
      <c r="W38" s="175" t="s">
        <v>399</v>
      </c>
      <c r="X38" s="175" t="s">
        <v>561</v>
      </c>
      <c r="Y38" s="35">
        <f ca="1">IF(Y$2=0,INDIRECT(W38&amp;"!"&amp;X38&amp;$AB$2),0)</f>
        <v>0</v>
      </c>
      <c r="Z38" s="35"/>
      <c r="AA38" s="35">
        <f ca="1">INDIRECT($W$6&amp;"!"&amp;"B"&amp;ROW(B38))</f>
        <v>0</v>
      </c>
      <c r="AB38" s="35">
        <v>38</v>
      </c>
      <c r="AD38" s="177" t="s">
        <v>562</v>
      </c>
      <c r="AE38" s="35" t="s">
        <v>563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564</v>
      </c>
      <c r="M39" s="147">
        <f>Y83</f>
        <v>0</v>
      </c>
      <c r="N39" s="147">
        <f>Y102</f>
        <v>0</v>
      </c>
      <c r="O39" s="148">
        <f>Y122</f>
        <v>0</v>
      </c>
      <c r="V39" s="35" t="s">
        <v>565</v>
      </c>
      <c r="W39" s="175" t="s">
        <v>399</v>
      </c>
      <c r="X39" s="175" t="s">
        <v>566</v>
      </c>
      <c r="Y39" s="35">
        <f ca="1">IF(Y$2=0,INDIRECT(W39&amp;"!"&amp;X39&amp;$AB$2),0)</f>
        <v>0</v>
      </c>
      <c r="Z39" s="35"/>
      <c r="AA39" s="35">
        <f ca="1">INDIRECT($W$6&amp;"!"&amp;"B"&amp;ROW(B39))</f>
        <v>0</v>
      </c>
      <c r="AB39" s="35">
        <v>39</v>
      </c>
      <c r="AD39" s="177" t="s">
        <v>567</v>
      </c>
      <c r="AE39" s="35" t="s">
        <v>568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569</v>
      </c>
      <c r="M40" s="134" t="s">
        <v>383</v>
      </c>
      <c r="N40" s="147">
        <f>Y103</f>
        <v>0</v>
      </c>
      <c r="O40" s="135" t="s">
        <v>383</v>
      </c>
      <c r="V40" s="35" t="s">
        <v>570</v>
      </c>
      <c r="W40" s="175" t="s">
        <v>399</v>
      </c>
      <c r="X40" s="175" t="s">
        <v>571</v>
      </c>
      <c r="Y40" s="35">
        <f ca="1">IF(Y$2=0,INDIRECT(W40&amp;"!"&amp;X40&amp;$AB$2),0)</f>
        <v>0</v>
      </c>
      <c r="Z40" s="35"/>
      <c r="AA40" s="35">
        <f ca="1">INDIRECT($W$6&amp;"!"&amp;"B"&amp;ROW(B40))</f>
        <v>0</v>
      </c>
      <c r="AB40" s="35">
        <v>40</v>
      </c>
      <c r="AD40" s="177" t="s">
        <v>572</v>
      </c>
      <c r="AE40" s="35" t="s">
        <v>573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574</v>
      </c>
      <c r="M41" s="134" t="s">
        <v>383</v>
      </c>
      <c r="N41" s="147">
        <f>Y104</f>
        <v>0</v>
      </c>
      <c r="O41" s="135" t="s">
        <v>383</v>
      </c>
      <c r="W41" s="175"/>
      <c r="X41" s="175"/>
      <c r="Z41" s="35"/>
      <c r="AA41" s="35">
        <f ca="1">INDIRECT($W$6&amp;"!"&amp;"B"&amp;ROW(B41))</f>
        <v>0</v>
      </c>
      <c r="AB41" s="35">
        <v>41</v>
      </c>
      <c r="AD41" s="177" t="s">
        <v>575</v>
      </c>
      <c r="AE41" s="35" t="s">
        <v>576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577</v>
      </c>
      <c r="M42" s="134" t="s">
        <v>383</v>
      </c>
      <c r="N42" s="147">
        <f>Y105</f>
        <v>0</v>
      </c>
      <c r="O42" s="135" t="s">
        <v>383</v>
      </c>
      <c r="V42" s="35" t="s">
        <v>578</v>
      </c>
      <c r="W42" s="175" t="s">
        <v>579</v>
      </c>
      <c r="X42" s="35" t="s">
        <v>580</v>
      </c>
      <c r="Y42" s="35">
        <f ca="1">IF(Y$2=0,INDIRECT(W42&amp;"!"&amp;X42&amp;$AB$2),0)</f>
        <v>0</v>
      </c>
      <c r="Z42" s="35"/>
      <c r="AA42" s="35">
        <f ca="1">INDIRECT($W$6&amp;"!"&amp;"B"&amp;ROW(B42))</f>
        <v>0</v>
      </c>
      <c r="AB42" s="35">
        <v>42</v>
      </c>
      <c r="AD42" s="177" t="s">
        <v>581</v>
      </c>
      <c r="AE42" s="35" t="s">
        <v>122</v>
      </c>
    </row>
    <row r="43" spans="12:31" ht="21" customHeight="1">
      <c r="L43" s="66" t="s">
        <v>582</v>
      </c>
      <c r="M43" s="134" t="s">
        <v>383</v>
      </c>
      <c r="N43" s="147">
        <f>Y106</f>
        <v>0</v>
      </c>
      <c r="O43" s="135" t="s">
        <v>383</v>
      </c>
      <c r="U43" s="1" t="s">
        <v>583</v>
      </c>
      <c r="V43" s="35" t="s">
        <v>442</v>
      </c>
      <c r="W43" s="175" t="s">
        <v>579</v>
      </c>
      <c r="X43" s="35" t="s">
        <v>584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77" t="s">
        <v>585</v>
      </c>
      <c r="AE43" s="35" t="s">
        <v>586</v>
      </c>
    </row>
    <row r="44" spans="12:31" ht="21" customHeight="1">
      <c r="L44" s="66" t="s">
        <v>587</v>
      </c>
      <c r="M44" s="134" t="s">
        <v>383</v>
      </c>
      <c r="N44" s="147">
        <f>Y107</f>
        <v>0</v>
      </c>
      <c r="O44" s="135" t="s">
        <v>383</v>
      </c>
      <c r="U44" s="1" t="s">
        <v>583</v>
      </c>
      <c r="V44" s="35" t="s">
        <v>447</v>
      </c>
      <c r="W44" s="175" t="s">
        <v>579</v>
      </c>
      <c r="X44" s="35" t="s">
        <v>588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77" t="s">
        <v>589</v>
      </c>
      <c r="AE44" s="35" t="s">
        <v>590</v>
      </c>
    </row>
    <row r="45" spans="11:31" ht="21" customHeight="1">
      <c r="K45" s="48"/>
      <c r="L45" s="66" t="s">
        <v>591</v>
      </c>
      <c r="M45" s="134" t="s">
        <v>383</v>
      </c>
      <c r="N45" s="147">
        <f>Y108</f>
        <v>0</v>
      </c>
      <c r="O45" s="135" t="s">
        <v>383</v>
      </c>
      <c r="U45" s="1" t="s">
        <v>583</v>
      </c>
      <c r="V45" s="35" t="s">
        <v>592</v>
      </c>
      <c r="W45" s="175" t="s">
        <v>579</v>
      </c>
      <c r="X45" s="35" t="s">
        <v>593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77" t="s">
        <v>594</v>
      </c>
      <c r="AE45" s="35" t="s">
        <v>595</v>
      </c>
    </row>
    <row r="46" spans="11:31" ht="21" customHeight="1">
      <c r="K46" s="48"/>
      <c r="L46" s="66" t="s">
        <v>596</v>
      </c>
      <c r="M46" s="134" t="s">
        <v>383</v>
      </c>
      <c r="N46" s="147">
        <f>Y109</f>
        <v>0</v>
      </c>
      <c r="O46" s="135" t="s">
        <v>383</v>
      </c>
      <c r="U46" s="1" t="s">
        <v>583</v>
      </c>
      <c r="V46" s="35" t="s">
        <v>460</v>
      </c>
      <c r="W46" s="175" t="s">
        <v>579</v>
      </c>
      <c r="X46" s="35" t="s">
        <v>425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77" t="s">
        <v>597</v>
      </c>
      <c r="AE46" s="35" t="s">
        <v>598</v>
      </c>
    </row>
    <row r="47" spans="11:31" ht="21" customHeight="1">
      <c r="K47" s="48"/>
      <c r="L47" s="66" t="s">
        <v>599</v>
      </c>
      <c r="M47" s="134" t="s">
        <v>383</v>
      </c>
      <c r="N47" s="147">
        <f>Y110</f>
        <v>0</v>
      </c>
      <c r="O47" s="135" t="s">
        <v>383</v>
      </c>
      <c r="U47" s="1" t="s">
        <v>583</v>
      </c>
      <c r="V47" s="35" t="s">
        <v>417</v>
      </c>
      <c r="W47" s="175" t="s">
        <v>579</v>
      </c>
      <c r="X47" s="35" t="s">
        <v>600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77" t="s">
        <v>601</v>
      </c>
      <c r="AE47" s="35" t="s">
        <v>602</v>
      </c>
    </row>
    <row r="48" spans="11:31" ht="21" customHeight="1">
      <c r="K48" s="48"/>
      <c r="L48" s="67" t="s">
        <v>603</v>
      </c>
      <c r="M48" s="147">
        <f>Y91</f>
        <v>0</v>
      </c>
      <c r="N48" s="147">
        <f>Y111</f>
        <v>0</v>
      </c>
      <c r="O48" s="148">
        <f>Y130</f>
        <v>0</v>
      </c>
      <c r="U48" s="1" t="s">
        <v>583</v>
      </c>
      <c r="V48" s="35" t="s">
        <v>423</v>
      </c>
      <c r="W48" s="175" t="s">
        <v>579</v>
      </c>
      <c r="X48" s="35" t="s">
        <v>604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77" t="s">
        <v>605</v>
      </c>
      <c r="AE48" s="35" t="s">
        <v>606</v>
      </c>
    </row>
    <row r="49" spans="12:31" ht="21" customHeight="1" thickBot="1">
      <c r="L49" s="68" t="s">
        <v>424</v>
      </c>
      <c r="M49" s="150">
        <f>Y92</f>
        <v>0</v>
      </c>
      <c r="N49" s="147">
        <f>Y112</f>
        <v>0</v>
      </c>
      <c r="O49" s="167">
        <f>Y131</f>
        <v>0</v>
      </c>
      <c r="U49" s="1" t="s">
        <v>583</v>
      </c>
      <c r="V49" s="35" t="s">
        <v>429</v>
      </c>
      <c r="W49" s="175" t="s">
        <v>579</v>
      </c>
      <c r="X49" s="35" t="s">
        <v>607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77" t="s">
        <v>608</v>
      </c>
      <c r="AE49" s="35" t="s">
        <v>609</v>
      </c>
    </row>
    <row r="50" spans="12:31" ht="21" customHeight="1" thickBot="1">
      <c r="L50" s="31" t="s">
        <v>610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611</v>
      </c>
      <c r="V50" s="35" t="s">
        <v>442</v>
      </c>
      <c r="W50" s="175" t="s">
        <v>579</v>
      </c>
      <c r="X50" s="35" t="s">
        <v>393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77" t="s">
        <v>612</v>
      </c>
      <c r="AE50" s="35" t="s">
        <v>613</v>
      </c>
    </row>
    <row r="51" spans="12:31" ht="21" customHeight="1">
      <c r="L51" s="49"/>
      <c r="M51" s="50"/>
      <c r="U51" s="1" t="s">
        <v>611</v>
      </c>
      <c r="V51" s="35" t="s">
        <v>447</v>
      </c>
      <c r="W51" s="175" t="s">
        <v>579</v>
      </c>
      <c r="X51" s="35" t="s">
        <v>614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77" t="s">
        <v>615</v>
      </c>
      <c r="AE51" s="35" t="s">
        <v>616</v>
      </c>
    </row>
    <row r="52" spans="21:31" ht="21" customHeight="1">
      <c r="U52" s="1" t="s">
        <v>611</v>
      </c>
      <c r="V52" s="35" t="s">
        <v>592</v>
      </c>
      <c r="W52" s="175" t="s">
        <v>579</v>
      </c>
      <c r="X52" s="35" t="s">
        <v>617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77" t="s">
        <v>618</v>
      </c>
      <c r="AE52" s="35" t="s">
        <v>619</v>
      </c>
    </row>
    <row r="53" spans="21:31" ht="21" customHeight="1">
      <c r="U53" s="1" t="s">
        <v>611</v>
      </c>
      <c r="V53" s="35" t="s">
        <v>460</v>
      </c>
      <c r="W53" s="175" t="s">
        <v>579</v>
      </c>
      <c r="X53" s="35" t="s">
        <v>404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77" t="s">
        <v>620</v>
      </c>
      <c r="AE53" s="35" t="s">
        <v>621</v>
      </c>
    </row>
    <row r="54" spans="21:28" ht="21" customHeight="1">
      <c r="U54" s="1" t="s">
        <v>611</v>
      </c>
      <c r="V54" s="35" t="s">
        <v>417</v>
      </c>
      <c r="W54" s="175" t="s">
        <v>579</v>
      </c>
      <c r="X54" s="35" t="s">
        <v>622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611</v>
      </c>
      <c r="V55" s="35" t="s">
        <v>423</v>
      </c>
      <c r="W55" s="175" t="s">
        <v>579</v>
      </c>
      <c r="X55" s="35" t="s">
        <v>623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611</v>
      </c>
      <c r="V56" s="35" t="s">
        <v>429</v>
      </c>
      <c r="W56" s="175" t="s">
        <v>579</v>
      </c>
      <c r="X56" s="35" t="s">
        <v>624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625</v>
      </c>
      <c r="W57" s="175" t="s">
        <v>579</v>
      </c>
      <c r="X57" s="35" t="s">
        <v>626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627</v>
      </c>
      <c r="W58" s="175" t="s">
        <v>579</v>
      </c>
      <c r="X58" s="35" t="s">
        <v>411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628</v>
      </c>
      <c r="V59" s="35" t="s">
        <v>629</v>
      </c>
      <c r="W59" s="175" t="s">
        <v>579</v>
      </c>
      <c r="X59" s="35" t="s">
        <v>630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628</v>
      </c>
      <c r="V60" s="35" t="s">
        <v>442</v>
      </c>
      <c r="W60" s="175" t="s">
        <v>579</v>
      </c>
      <c r="X60" s="35" t="s">
        <v>631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628</v>
      </c>
      <c r="V61" s="35" t="s">
        <v>447</v>
      </c>
      <c r="W61" s="175" t="s">
        <v>579</v>
      </c>
      <c r="X61" s="35" t="s">
        <v>632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628</v>
      </c>
      <c r="V62" s="35" t="s">
        <v>592</v>
      </c>
      <c r="W62" s="175" t="s">
        <v>579</v>
      </c>
      <c r="X62" s="35" t="s">
        <v>633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628</v>
      </c>
      <c r="V63" s="35" t="s">
        <v>460</v>
      </c>
      <c r="W63" s="175" t="s">
        <v>579</v>
      </c>
      <c r="X63" s="35" t="s">
        <v>634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628</v>
      </c>
      <c r="V64" s="35" t="s">
        <v>417</v>
      </c>
      <c r="W64" s="175" t="s">
        <v>579</v>
      </c>
      <c r="X64" s="35" t="s">
        <v>635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628</v>
      </c>
      <c r="V65" s="35" t="s">
        <v>423</v>
      </c>
      <c r="W65" s="175" t="s">
        <v>579</v>
      </c>
      <c r="X65" s="35" t="s">
        <v>636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628</v>
      </c>
      <c r="V66" s="35" t="s">
        <v>429</v>
      </c>
      <c r="W66" s="175" t="s">
        <v>579</v>
      </c>
      <c r="X66" s="35" t="s">
        <v>637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638</v>
      </c>
      <c r="V67" s="35" t="s">
        <v>629</v>
      </c>
      <c r="W67" s="175" t="s">
        <v>639</v>
      </c>
      <c r="X67" s="176" t="s">
        <v>607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638</v>
      </c>
      <c r="V68" s="35" t="s">
        <v>442</v>
      </c>
      <c r="W68" s="175" t="s">
        <v>639</v>
      </c>
      <c r="X68" s="176" t="s">
        <v>640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638</v>
      </c>
      <c r="V69" s="35" t="s">
        <v>447</v>
      </c>
      <c r="W69" s="175" t="s">
        <v>639</v>
      </c>
      <c r="X69" s="176" t="s">
        <v>641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638</v>
      </c>
      <c r="V70" s="35" t="s">
        <v>592</v>
      </c>
      <c r="W70" s="175" t="s">
        <v>639</v>
      </c>
      <c r="X70" s="176" t="s">
        <v>642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638</v>
      </c>
      <c r="V71" s="35" t="s">
        <v>460</v>
      </c>
      <c r="W71" s="175" t="s">
        <v>639</v>
      </c>
      <c r="X71" s="176" t="s">
        <v>561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638</v>
      </c>
      <c r="V72" s="35" t="s">
        <v>417</v>
      </c>
      <c r="W72" s="175" t="s">
        <v>639</v>
      </c>
      <c r="X72" s="176" t="s">
        <v>643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638</v>
      </c>
      <c r="V73" s="35" t="s">
        <v>423</v>
      </c>
      <c r="W73" s="175" t="s">
        <v>639</v>
      </c>
      <c r="X73" s="176" t="s">
        <v>644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645</v>
      </c>
      <c r="V74" s="35" t="s">
        <v>646</v>
      </c>
      <c r="W74" s="175" t="s">
        <v>647</v>
      </c>
      <c r="X74" s="176" t="s">
        <v>431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645</v>
      </c>
      <c r="V75" s="35" t="s">
        <v>524</v>
      </c>
      <c r="W75" s="175" t="s">
        <v>647</v>
      </c>
      <c r="X75" s="176" t="s">
        <v>648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645</v>
      </c>
      <c r="V76" s="35" t="s">
        <v>530</v>
      </c>
      <c r="W76" s="175" t="s">
        <v>647</v>
      </c>
      <c r="X76" s="176" t="s">
        <v>630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645</v>
      </c>
      <c r="V77" s="35" t="s">
        <v>649</v>
      </c>
      <c r="W77" s="175" t="s">
        <v>647</v>
      </c>
      <c r="X77" s="176" t="s">
        <v>650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645</v>
      </c>
      <c r="V78" s="35" t="s">
        <v>539</v>
      </c>
      <c r="W78" s="175" t="s">
        <v>647</v>
      </c>
      <c r="X78" s="176" t="s">
        <v>631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645</v>
      </c>
      <c r="V79" s="35" t="s">
        <v>544</v>
      </c>
      <c r="W79" s="175" t="s">
        <v>647</v>
      </c>
      <c r="X79" s="176" t="s">
        <v>632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645</v>
      </c>
      <c r="V80" s="35" t="s">
        <v>549</v>
      </c>
      <c r="W80" s="175" t="s">
        <v>647</v>
      </c>
      <c r="X80" s="176" t="s">
        <v>633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645</v>
      </c>
      <c r="V81" s="35" t="s">
        <v>651</v>
      </c>
      <c r="W81" s="302" t="s">
        <v>647</v>
      </c>
      <c r="X81" s="176" t="s">
        <v>634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645</v>
      </c>
      <c r="V82" s="35" t="s">
        <v>652</v>
      </c>
      <c r="W82" s="175" t="s">
        <v>647</v>
      </c>
      <c r="X82" s="176" t="s">
        <v>635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645</v>
      </c>
      <c r="V83" s="35" t="s">
        <v>564</v>
      </c>
      <c r="W83" s="175" t="s">
        <v>647</v>
      </c>
      <c r="X83" s="176" t="s">
        <v>636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645</v>
      </c>
      <c r="V84" s="35" t="s">
        <v>569</v>
      </c>
      <c r="W84" s="175" t="s">
        <v>647</v>
      </c>
      <c r="X84" s="176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645</v>
      </c>
      <c r="V85" s="35" t="s">
        <v>574</v>
      </c>
      <c r="W85" s="175" t="s">
        <v>647</v>
      </c>
      <c r="X85" s="176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645</v>
      </c>
      <c r="V86" s="35" t="s">
        <v>577</v>
      </c>
      <c r="W86" s="175" t="s">
        <v>647</v>
      </c>
      <c r="X86" s="176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645</v>
      </c>
      <c r="V87" s="35" t="s">
        <v>582</v>
      </c>
      <c r="W87" s="175" t="s">
        <v>647</v>
      </c>
      <c r="X87" s="176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645</v>
      </c>
      <c r="V88" s="35" t="s">
        <v>587</v>
      </c>
      <c r="W88" s="175" t="s">
        <v>647</v>
      </c>
      <c r="X88" s="176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645</v>
      </c>
      <c r="V89" s="35" t="s">
        <v>653</v>
      </c>
      <c r="W89" s="175" t="s">
        <v>647</v>
      </c>
      <c r="X89" s="176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645</v>
      </c>
      <c r="V90" s="35" t="s">
        <v>654</v>
      </c>
      <c r="W90" s="175" t="s">
        <v>647</v>
      </c>
      <c r="X90" s="176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645</v>
      </c>
      <c r="V91" s="35" t="s">
        <v>655</v>
      </c>
      <c r="W91" s="175" t="s">
        <v>647</v>
      </c>
      <c r="X91" s="176" t="s">
        <v>656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645</v>
      </c>
      <c r="V92" s="35" t="s">
        <v>424</v>
      </c>
      <c r="W92" s="175" t="s">
        <v>647</v>
      </c>
      <c r="X92" s="176" t="s">
        <v>657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658</v>
      </c>
      <c r="V93" s="35" t="s">
        <v>646</v>
      </c>
      <c r="W93" s="175" t="s">
        <v>647</v>
      </c>
      <c r="X93" s="176" t="s">
        <v>659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658</v>
      </c>
      <c r="V94" s="35" t="s">
        <v>524</v>
      </c>
      <c r="W94" s="175" t="s">
        <v>647</v>
      </c>
      <c r="X94" s="176" t="s">
        <v>660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658</v>
      </c>
      <c r="V95" s="35" t="s">
        <v>530</v>
      </c>
      <c r="W95" s="175" t="s">
        <v>647</v>
      </c>
      <c r="X95" s="176" t="s">
        <v>661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658</v>
      </c>
      <c r="V96" s="35" t="s">
        <v>649</v>
      </c>
      <c r="W96" s="175" t="s">
        <v>647</v>
      </c>
      <c r="X96" s="176" t="s">
        <v>662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658</v>
      </c>
      <c r="V97" s="35" t="s">
        <v>539</v>
      </c>
      <c r="W97" s="175" t="s">
        <v>647</v>
      </c>
      <c r="X97" s="176" t="s">
        <v>663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658</v>
      </c>
      <c r="V98" s="35" t="s">
        <v>544</v>
      </c>
      <c r="W98" s="175" t="s">
        <v>647</v>
      </c>
      <c r="X98" s="176" t="s">
        <v>664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658</v>
      </c>
      <c r="V99" s="35" t="s">
        <v>549</v>
      </c>
      <c r="W99" s="175" t="s">
        <v>647</v>
      </c>
      <c r="X99" s="176" t="s">
        <v>665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658</v>
      </c>
      <c r="V100" s="35" t="s">
        <v>651</v>
      </c>
      <c r="W100" s="302" t="s">
        <v>647</v>
      </c>
      <c r="X100" s="176" t="s">
        <v>666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658</v>
      </c>
      <c r="V101" s="35" t="s">
        <v>652</v>
      </c>
      <c r="W101" s="175" t="s">
        <v>647</v>
      </c>
      <c r="X101" s="176" t="s">
        <v>437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658</v>
      </c>
      <c r="V102" s="35" t="s">
        <v>564</v>
      </c>
      <c r="W102" s="175" t="s">
        <v>647</v>
      </c>
      <c r="X102" s="176" t="s">
        <v>667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658</v>
      </c>
      <c r="V103" s="35" t="s">
        <v>569</v>
      </c>
      <c r="W103" s="175" t="s">
        <v>647</v>
      </c>
      <c r="X103" s="176" t="s">
        <v>668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658</v>
      </c>
      <c r="V104" s="35" t="s">
        <v>574</v>
      </c>
      <c r="W104" s="175" t="s">
        <v>647</v>
      </c>
      <c r="X104" s="176" t="s">
        <v>669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658</v>
      </c>
      <c r="V105" s="35" t="s">
        <v>577</v>
      </c>
      <c r="W105" s="175" t="s">
        <v>647</v>
      </c>
      <c r="X105" s="176" t="s">
        <v>670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658</v>
      </c>
      <c r="V106" s="35" t="s">
        <v>582</v>
      </c>
      <c r="W106" s="175" t="s">
        <v>647</v>
      </c>
      <c r="X106" s="176" t="s">
        <v>671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658</v>
      </c>
      <c r="V107" s="35" t="s">
        <v>587</v>
      </c>
      <c r="W107" s="175" t="s">
        <v>647</v>
      </c>
      <c r="X107" s="176" t="s">
        <v>672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658</v>
      </c>
      <c r="V108" s="35" t="s">
        <v>653</v>
      </c>
      <c r="W108" s="175" t="s">
        <v>647</v>
      </c>
      <c r="X108" s="176" t="s">
        <v>673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658</v>
      </c>
      <c r="V109" s="35" t="s">
        <v>674</v>
      </c>
      <c r="W109" s="175" t="s">
        <v>647</v>
      </c>
      <c r="X109" s="176" t="s">
        <v>675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658</v>
      </c>
      <c r="V110" s="35" t="s">
        <v>654</v>
      </c>
      <c r="W110" s="175" t="s">
        <v>647</v>
      </c>
      <c r="X110" s="176" t="s">
        <v>676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658</v>
      </c>
      <c r="V111" s="35" t="s">
        <v>655</v>
      </c>
      <c r="W111" s="175" t="s">
        <v>647</v>
      </c>
      <c r="X111" s="176" t="s">
        <v>677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658</v>
      </c>
      <c r="V112" s="35" t="s">
        <v>424</v>
      </c>
      <c r="W112" s="175" t="s">
        <v>647</v>
      </c>
      <c r="X112" s="176" t="s">
        <v>678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679</v>
      </c>
      <c r="V113" s="35" t="s">
        <v>646</v>
      </c>
      <c r="W113" s="175" t="s">
        <v>647</v>
      </c>
      <c r="X113" s="176" t="s">
        <v>680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679</v>
      </c>
      <c r="V114" s="35" t="s">
        <v>524</v>
      </c>
      <c r="W114" s="175" t="s">
        <v>647</v>
      </c>
      <c r="X114" s="176" t="s">
        <v>681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679</v>
      </c>
      <c r="V115" s="35" t="s">
        <v>530</v>
      </c>
      <c r="W115" s="175" t="s">
        <v>647</v>
      </c>
      <c r="X115" s="176" t="s">
        <v>682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679</v>
      </c>
      <c r="V116" s="35" t="s">
        <v>649</v>
      </c>
      <c r="W116" s="175" t="s">
        <v>647</v>
      </c>
      <c r="X116" s="176" t="s">
        <v>683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679</v>
      </c>
      <c r="V117" s="35" t="s">
        <v>539</v>
      </c>
      <c r="W117" s="175" t="s">
        <v>647</v>
      </c>
      <c r="X117" s="176" t="s">
        <v>684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679</v>
      </c>
      <c r="V118" s="35" t="s">
        <v>544</v>
      </c>
      <c r="W118" s="175" t="s">
        <v>647</v>
      </c>
      <c r="X118" s="176" t="s">
        <v>685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679</v>
      </c>
      <c r="V119" s="35" t="s">
        <v>549</v>
      </c>
      <c r="W119" s="175" t="s">
        <v>647</v>
      </c>
      <c r="X119" s="176" t="s">
        <v>686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679</v>
      </c>
      <c r="V120" s="35" t="s">
        <v>651</v>
      </c>
      <c r="W120" s="302" t="s">
        <v>647</v>
      </c>
      <c r="X120" s="176" t="s">
        <v>687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679</v>
      </c>
      <c r="V121" s="35" t="s">
        <v>652</v>
      </c>
      <c r="W121" s="175" t="s">
        <v>647</v>
      </c>
      <c r="X121" s="176" t="s">
        <v>688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679</v>
      </c>
      <c r="V122" s="35" t="s">
        <v>564</v>
      </c>
      <c r="W122" s="175" t="s">
        <v>647</v>
      </c>
      <c r="X122" s="176" t="s">
        <v>689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679</v>
      </c>
      <c r="V123" s="35" t="s">
        <v>569</v>
      </c>
      <c r="W123" s="175" t="s">
        <v>647</v>
      </c>
      <c r="X123" s="176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679</v>
      </c>
      <c r="V124" s="35" t="s">
        <v>574</v>
      </c>
      <c r="W124" s="175" t="s">
        <v>647</v>
      </c>
      <c r="X124" s="176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679</v>
      </c>
      <c r="V125" s="35" t="s">
        <v>577</v>
      </c>
      <c r="W125" s="175" t="s">
        <v>647</v>
      </c>
      <c r="X125" s="176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679</v>
      </c>
      <c r="V126" s="35" t="s">
        <v>582</v>
      </c>
      <c r="W126" s="175" t="s">
        <v>647</v>
      </c>
      <c r="X126" s="176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679</v>
      </c>
      <c r="V127" s="35" t="s">
        <v>587</v>
      </c>
      <c r="W127" s="175" t="s">
        <v>647</v>
      </c>
      <c r="X127" s="176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679</v>
      </c>
      <c r="V128" s="35" t="s">
        <v>653</v>
      </c>
      <c r="W128" s="175" t="s">
        <v>647</v>
      </c>
      <c r="X128" s="176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679</v>
      </c>
      <c r="V129" s="35" t="s">
        <v>654</v>
      </c>
      <c r="W129" s="175" t="s">
        <v>647</v>
      </c>
      <c r="X129" s="176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679</v>
      </c>
      <c r="V130" s="35" t="s">
        <v>655</v>
      </c>
      <c r="W130" s="175" t="s">
        <v>647</v>
      </c>
      <c r="X130" s="176" t="s">
        <v>485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679</v>
      </c>
      <c r="V131" s="35" t="s">
        <v>424</v>
      </c>
      <c r="W131" s="175" t="s">
        <v>647</v>
      </c>
      <c r="X131" s="176" t="s">
        <v>690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691</v>
      </c>
      <c r="W133" s="175" t="s">
        <v>399</v>
      </c>
      <c r="X133" s="175" t="s">
        <v>692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693</v>
      </c>
      <c r="V135" s="35" t="s">
        <v>694</v>
      </c>
      <c r="W135" s="175" t="s">
        <v>579</v>
      </c>
      <c r="X135" s="35" t="s">
        <v>695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693</v>
      </c>
      <c r="V136" s="415" t="s">
        <v>696</v>
      </c>
      <c r="W136" s="175" t="s">
        <v>579</v>
      </c>
      <c r="X136" s="35" t="s">
        <v>697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693</v>
      </c>
      <c r="V137" s="35" t="s">
        <v>447</v>
      </c>
      <c r="W137" s="175" t="s">
        <v>579</v>
      </c>
      <c r="X137" s="35" t="s">
        <v>698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693</v>
      </c>
      <c r="V138" s="35" t="s">
        <v>592</v>
      </c>
      <c r="W138" s="175" t="s">
        <v>579</v>
      </c>
      <c r="X138" s="35" t="s">
        <v>699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693</v>
      </c>
      <c r="V139" s="35" t="s">
        <v>460</v>
      </c>
      <c r="W139" s="175" t="s">
        <v>579</v>
      </c>
      <c r="X139" s="35" t="s">
        <v>700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693</v>
      </c>
      <c r="V140" s="415" t="s">
        <v>701</v>
      </c>
      <c r="W140" s="175" t="s">
        <v>579</v>
      </c>
      <c r="X140" s="35" t="s">
        <v>702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693</v>
      </c>
      <c r="V141" s="35" t="s">
        <v>423</v>
      </c>
      <c r="W141" s="175" t="s">
        <v>579</v>
      </c>
      <c r="X141" s="35" t="s">
        <v>656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693</v>
      </c>
      <c r="V142" s="35" t="s">
        <v>674</v>
      </c>
      <c r="W142" s="175" t="s">
        <v>579</v>
      </c>
      <c r="X142" s="35" t="s">
        <v>657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693</v>
      </c>
      <c r="V143" s="415" t="s">
        <v>703</v>
      </c>
      <c r="W143" s="175" t="s">
        <v>579</v>
      </c>
      <c r="X143" s="35" t="s">
        <v>704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693</v>
      </c>
      <c r="V144" s="35" t="s">
        <v>610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705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304" customFormat="1" ht="7.5" customHeight="1" thickBot="1">
      <c r="A3" s="303"/>
    </row>
    <row r="4" spans="1:16" s="71" customFormat="1" ht="21.75" customHeight="1">
      <c r="A4" s="410"/>
      <c r="B4" s="409"/>
      <c r="C4" s="409"/>
      <c r="E4" s="72" t="s">
        <v>627</v>
      </c>
      <c r="F4" s="73"/>
      <c r="H4" s="74"/>
      <c r="I4" s="75"/>
      <c r="L4" s="75"/>
      <c r="M4" s="75"/>
      <c r="O4" s="76" t="s">
        <v>706</v>
      </c>
      <c r="P4" s="77"/>
    </row>
    <row r="5" spans="1:16" s="71" customFormat="1" ht="21.75" customHeight="1" thickBot="1">
      <c r="A5" s="172"/>
      <c r="B5" s="78"/>
      <c r="C5" s="78"/>
      <c r="E5" s="79" t="s">
        <v>707</v>
      </c>
      <c r="F5" s="80">
        <f ca="1">INDIRECT(B47&amp;"!L26")</f>
        <v>0</v>
      </c>
      <c r="H5" s="74"/>
      <c r="I5" s="75"/>
      <c r="L5" s="75"/>
      <c r="M5" s="75"/>
      <c r="O5" s="79" t="s">
        <v>708</v>
      </c>
      <c r="P5" s="80">
        <f ca="1">INDIRECT(B47&amp;"!N27")</f>
        <v>0</v>
      </c>
    </row>
    <row r="6" spans="1:13" s="71" customFormat="1" ht="21.75" customHeight="1" thickBot="1">
      <c r="A6" s="172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709</v>
      </c>
      <c r="F7" s="77"/>
      <c r="H7" s="82" t="s">
        <v>710</v>
      </c>
      <c r="I7" s="77"/>
      <c r="K7" s="83" t="s">
        <v>711</v>
      </c>
      <c r="L7" s="84" t="s">
        <v>712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713</v>
      </c>
      <c r="C8" s="411"/>
      <c r="E8" s="79" t="s">
        <v>714</v>
      </c>
      <c r="F8" s="80">
        <f ca="1">INDIRECT(B47&amp;"!L7")</f>
        <v>0</v>
      </c>
      <c r="H8" s="79" t="s">
        <v>715</v>
      </c>
      <c r="I8" s="80">
        <f ca="1">INDIRECT(B47&amp;"!L15")</f>
        <v>0</v>
      </c>
      <c r="K8" s="86" t="s">
        <v>716</v>
      </c>
      <c r="L8" s="87" t="s">
        <v>717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305"/>
      <c r="L9" s="306" t="s">
        <v>4</v>
      </c>
      <c r="M9" s="307">
        <f ca="1">INDIRECT(B47&amp;"!P7")</f>
        <v>0</v>
      </c>
    </row>
    <row r="10" spans="1:16" s="71" customFormat="1" ht="21.75" customHeight="1" thickBot="1">
      <c r="A10" s="81"/>
      <c r="B10" s="89" t="s">
        <v>718</v>
      </c>
      <c r="C10" s="90">
        <f ca="1">INDIRECT(B47&amp;"!E12")+INDIRECT(B47&amp;"!F12")</f>
        <v>0</v>
      </c>
      <c r="F10" s="81"/>
      <c r="H10" s="74"/>
      <c r="K10" s="91" t="s">
        <v>719</v>
      </c>
      <c r="L10" s="92" t="s">
        <v>720</v>
      </c>
      <c r="M10" s="90">
        <f ca="1">INDIRECT(B47&amp;"!M23")</f>
        <v>0</v>
      </c>
      <c r="O10" s="76" t="s">
        <v>721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722</v>
      </c>
      <c r="C12" s="90">
        <f ca="1">INDIRECT(B47&amp;"!E13")+INDIRECT(B47&amp;"!F13")</f>
        <v>0</v>
      </c>
      <c r="F12" s="81"/>
      <c r="H12" s="82" t="s">
        <v>723</v>
      </c>
      <c r="I12" s="77"/>
      <c r="K12" s="83" t="s">
        <v>719</v>
      </c>
      <c r="L12" s="84" t="s">
        <v>724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725</v>
      </c>
      <c r="I13" s="80">
        <f ca="1">INDIRECT(B47&amp;"!L16")</f>
        <v>0</v>
      </c>
      <c r="K13" s="94" t="s">
        <v>721</v>
      </c>
      <c r="L13" s="95" t="s">
        <v>726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727</v>
      </c>
      <c r="C14" s="90">
        <f ca="1">INDIRECT(B47&amp;"!E14")+INDIRECT(B47&amp;"!F14")</f>
        <v>0</v>
      </c>
      <c r="F14" s="81"/>
      <c r="H14" s="74"/>
      <c r="I14" s="81"/>
      <c r="K14" s="97" t="s">
        <v>716</v>
      </c>
      <c r="L14" s="98" t="s">
        <v>728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306" t="s">
        <v>4</v>
      </c>
      <c r="M15" s="307">
        <f ca="1">INDIRECT(B47&amp;"!P16")</f>
        <v>0</v>
      </c>
    </row>
    <row r="16" spans="1:13" s="71" customFormat="1" ht="21.75" customHeight="1" thickBot="1">
      <c r="A16" s="81"/>
      <c r="B16" s="89" t="s">
        <v>729</v>
      </c>
      <c r="C16" s="90">
        <f ca="1">INDIRECT(B47&amp;"!E15")+INDIRECT(B47&amp;"!F15")</f>
        <v>0</v>
      </c>
      <c r="F16" s="81"/>
      <c r="H16" s="82" t="s">
        <v>730</v>
      </c>
      <c r="I16" s="77"/>
      <c r="K16" s="83" t="s">
        <v>719</v>
      </c>
      <c r="L16" s="84" t="s">
        <v>2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721</v>
      </c>
      <c r="L17" s="95" t="s">
        <v>5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731</v>
      </c>
      <c r="C18" s="90">
        <f ca="1">INDIRECT(B47&amp;"!E16")+INDIRECT(B47&amp;"!F16")</f>
        <v>0</v>
      </c>
      <c r="H18" s="74"/>
      <c r="I18" s="81"/>
      <c r="K18" s="97" t="s">
        <v>716</v>
      </c>
      <c r="L18" s="98" t="s">
        <v>0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306" t="s">
        <v>4</v>
      </c>
      <c r="M19" s="307">
        <f ca="1">INDIRECT(B47&amp;"!P21")</f>
        <v>0</v>
      </c>
    </row>
    <row r="20" spans="1:17" s="71" customFormat="1" ht="21.75" customHeight="1" thickBot="1">
      <c r="A20" s="81"/>
      <c r="B20" s="103" t="s">
        <v>732</v>
      </c>
      <c r="C20" s="90">
        <f ca="1">INDIRECT(B47&amp;"!E17")+INDIRECT(B47&amp;"!F17")</f>
        <v>0</v>
      </c>
      <c r="E20" s="82" t="s">
        <v>733</v>
      </c>
      <c r="F20" s="73"/>
      <c r="H20" s="82" t="s">
        <v>734</v>
      </c>
      <c r="I20" s="77"/>
      <c r="K20" s="83" t="s">
        <v>719</v>
      </c>
      <c r="L20" s="84" t="s">
        <v>735</v>
      </c>
      <c r="M20" s="308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736</v>
      </c>
      <c r="I21" s="80">
        <f ca="1">INDIRECT(B47&amp;"!L17")</f>
        <v>0</v>
      </c>
      <c r="K21" s="94" t="s">
        <v>721</v>
      </c>
      <c r="L21" s="95" t="s">
        <v>737</v>
      </c>
      <c r="M21" s="309">
        <f ca="1">INDIRECT(B47&amp;"!N17")</f>
        <v>0</v>
      </c>
    </row>
    <row r="22" spans="1:13" s="71" customFormat="1" ht="21.75" customHeight="1" thickBot="1">
      <c r="A22" s="81"/>
      <c r="B22" s="103" t="s">
        <v>738</v>
      </c>
      <c r="C22" s="90">
        <f ca="1">INDIRECT(B47&amp;"!E25")+INDIRECT(B47&amp;"!F25")</f>
        <v>0</v>
      </c>
      <c r="F22" s="81"/>
      <c r="K22" s="97" t="s">
        <v>716</v>
      </c>
      <c r="L22" s="98" t="s">
        <v>739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306" t="s">
        <v>4</v>
      </c>
      <c r="M23" s="307">
        <f ca="1">INDIRECT(B47&amp;"!P17")</f>
        <v>0</v>
      </c>
    </row>
    <row r="24" spans="1:13" s="71" customFormat="1" ht="21.75" customHeight="1" thickBot="1">
      <c r="A24" s="81"/>
      <c r="B24" s="103" t="s">
        <v>740</v>
      </c>
      <c r="C24" s="90">
        <f ca="1">INDIRECT(B47&amp;"!Y133")</f>
        <v>0</v>
      </c>
      <c r="F24" s="81"/>
      <c r="H24" s="76" t="s">
        <v>741</v>
      </c>
      <c r="I24" s="77"/>
      <c r="K24" s="83" t="s">
        <v>719</v>
      </c>
      <c r="L24" s="310" t="s">
        <v>742</v>
      </c>
      <c r="M24" s="308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743</v>
      </c>
      <c r="I25" s="80">
        <f ca="1">INDIRECT(B47&amp;"!L18")</f>
        <v>0</v>
      </c>
      <c r="K25" s="94" t="s">
        <v>721</v>
      </c>
      <c r="L25" s="311" t="s">
        <v>744</v>
      </c>
      <c r="M25" s="309">
        <f ca="1">INDIRECT(B47&amp;"!N18")</f>
        <v>0</v>
      </c>
    </row>
    <row r="26" spans="1:13" s="71" customFormat="1" ht="21.75" customHeight="1" thickBot="1">
      <c r="A26" s="81"/>
      <c r="B26" s="110" t="s">
        <v>745</v>
      </c>
      <c r="C26" s="90">
        <f ca="1">INDIRECT(B47&amp;"!E31")</f>
        <v>0</v>
      </c>
      <c r="F26" s="81"/>
      <c r="K26" s="97" t="s">
        <v>716</v>
      </c>
      <c r="L26" s="312" t="s">
        <v>746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306" t="s">
        <v>4</v>
      </c>
      <c r="M27" s="307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747</v>
      </c>
      <c r="I28" s="77"/>
      <c r="K28" s="83" t="s">
        <v>719</v>
      </c>
      <c r="L28" s="310" t="s">
        <v>748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749</v>
      </c>
      <c r="I29" s="80">
        <f ca="1">INDIRECT(B47&amp;"!L19")</f>
        <v>0</v>
      </c>
      <c r="K29" s="94" t="s">
        <v>721</v>
      </c>
      <c r="L29" s="311" t="s">
        <v>6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716</v>
      </c>
      <c r="L30" s="312" t="s">
        <v>750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306" t="s">
        <v>4</v>
      </c>
      <c r="M31" s="307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751</v>
      </c>
      <c r="I32" s="77"/>
      <c r="K32" s="83" t="s">
        <v>719</v>
      </c>
      <c r="L32" s="84" t="s">
        <v>752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753</v>
      </c>
      <c r="I33" s="80">
        <f ca="1">INDIRECT(B47&amp;"!L20")</f>
        <v>0</v>
      </c>
      <c r="K33" s="94" t="s">
        <v>721</v>
      </c>
      <c r="L33" s="95" t="s">
        <v>754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716</v>
      </c>
      <c r="L34" s="98" t="s">
        <v>755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306" t="s">
        <v>4</v>
      </c>
      <c r="M35" s="307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756</v>
      </c>
      <c r="I36" s="77"/>
      <c r="K36" s="113" t="s">
        <v>719</v>
      </c>
      <c r="L36" s="114" t="s">
        <v>757</v>
      </c>
      <c r="M36" s="85">
        <f ca="1">INDIRECT(B47&amp;"!M22")</f>
        <v>0</v>
      </c>
      <c r="N36" s="111"/>
      <c r="O36" s="71" t="s">
        <v>758</v>
      </c>
    </row>
    <row r="37" spans="6:16" s="71" customFormat="1" ht="34.5" customHeight="1" thickBot="1">
      <c r="F37" s="81"/>
      <c r="H37" s="79" t="s">
        <v>759</v>
      </c>
      <c r="I37" s="80">
        <f ca="1">INDIRECT(B47&amp;"!L22")</f>
        <v>0</v>
      </c>
      <c r="K37" s="97" t="s">
        <v>721</v>
      </c>
      <c r="L37" s="98" t="s">
        <v>760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761</v>
      </c>
      <c r="C38" s="116">
        <f ca="1">INDIRECT(B47&amp;"!E6")</f>
        <v>0</v>
      </c>
      <c r="F38" s="81"/>
      <c r="H38" s="74"/>
      <c r="I38" s="75"/>
      <c r="L38" s="306" t="s">
        <v>4</v>
      </c>
      <c r="M38" s="307">
        <f ca="1">INDIRECT(B47&amp;"!P22")</f>
        <v>0</v>
      </c>
      <c r="O38" s="413"/>
      <c r="P38" s="413"/>
    </row>
    <row r="39" spans="2:16" s="71" customFormat="1" ht="21.75" customHeight="1">
      <c r="B39" s="117" t="s">
        <v>762</v>
      </c>
      <c r="C39" s="118">
        <f ca="1">INDIRECT(B47&amp;"!E7")</f>
        <v>0</v>
      </c>
      <c r="E39" s="82" t="s">
        <v>763</v>
      </c>
      <c r="F39" s="77"/>
      <c r="H39" s="74"/>
      <c r="I39" s="75"/>
      <c r="L39" s="75"/>
      <c r="M39" s="75"/>
      <c r="O39" s="82" t="s">
        <v>764</v>
      </c>
      <c r="P39" s="77"/>
    </row>
    <row r="40" spans="2:16" s="71" customFormat="1" ht="21.75" customHeight="1" thickBot="1">
      <c r="B40" s="168" t="s">
        <v>765</v>
      </c>
      <c r="C40" s="119">
        <f ca="1">INDIRECT(B47&amp;"!E8")</f>
        <v>0</v>
      </c>
      <c r="E40" s="79" t="s">
        <v>7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766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C14-1673</cp:lastModifiedBy>
  <cp:lastPrinted>2015-10-13T05:36:48Z</cp:lastPrinted>
  <dcterms:created xsi:type="dcterms:W3CDTF">2008-01-06T09:11:49Z</dcterms:created>
  <dcterms:modified xsi:type="dcterms:W3CDTF">2015-12-25T02:25:07Z</dcterms:modified>
  <cp:category/>
  <cp:version/>
  <cp:contentType/>
  <cp:contentStatus/>
</cp:coreProperties>
</file>