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'し尿処理状況'!$2:$31</definedName>
    <definedName name="_xlnm.Print_Area" localSheetId="0">'水洗化人口等'!$2:$31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<sst xmlns="http://schemas.openxmlformats.org/spreadsheetml/2006/main" count="679" uniqueCount="304">
  <si>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</si>
  <si>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</si>
  <si>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</si>
  <si>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</si>
  <si>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</si>
  <si>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</si>
  <si>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</si>
  <si>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</si>
  <si>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</si>
  <si>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</si>
  <si>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</si>
  <si>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</si>
  <si>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</si>
  <si>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</si>
  <si>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</si>
  <si>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</si>
  <si>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</si>
  <si>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</si>
  <si>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</si>
  <si>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</si>
  <si>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</si>
  <si>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</si>
  <si>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</si>
  <si>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</si>
  <si>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</si>
  <si>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</si>
  <si>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</si>
  <si>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</si>
  <si>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</si>
  <si>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</si>
  <si>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</si>
  <si>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</si>
  <si>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</si>
  <si>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</si>
  <si>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</si>
  <si>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</si>
  <si>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</si>
  <si>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</si>
  <si>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</si>
  <si>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</si>
  <si>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</si>
  <si>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</si>
  <si>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</si>
  <si>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</si>
  <si>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</si>
  <si>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</si>
  <si>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</si>
  <si>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</si>
  <si>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</si>
  <si>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</si>
  <si>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</si>
  <si>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</si>
  <si>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</si>
  <si>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</si>
  <si>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</si>
  <si>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</si>
  <si>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</si>
  <si>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</si>
  <si>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</si>
  <si>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</si>
  <si>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</si>
  <si>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</si>
  <si>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</si>
  <si>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</si>
  <si>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</si>
  <si>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</si>
  <si>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</si>
  <si>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</si>
  <si>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</si>
  <si>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</si>
  <si>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</si>
  <si>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</si>
  <si>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</si>
  <si>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</si>
  <si>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</si>
  <si>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</si>
  <si>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</si>
  <si>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</si>
  <si>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</si>
  <si>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</si>
  <si>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</si>
  <si>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</si>
  <si>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</si>
  <si>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</si>
  <si>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</si>
  <si>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徳島県</t>
  </si>
  <si>
    <t>36000</t>
  </si>
  <si>
    <t>36000</t>
  </si>
  <si>
    <t>36201</t>
  </si>
  <si>
    <t>徳島市</t>
  </si>
  <si>
    <t>○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</si>
  <si>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</si>
  <si>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</si>
  <si>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</si>
  <si>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</si>
  <si>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</si>
  <si>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</si>
  <si>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</si>
  <si>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</si>
  <si>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</si>
  <si>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</si>
  <si>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</si>
  <si>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</si>
  <si>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</si>
  <si>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</si>
  <si>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</si>
  <si>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</si>
  <si>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</si>
  <si>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</si>
  <si>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</si>
  <si>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</si>
  <si>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</si>
  <si>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</si>
  <si>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</si>
  <si>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</si>
  <si>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</si>
  <si>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</si>
  <si>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</si>
  <si>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</si>
  <si>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</si>
  <si>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</si>
  <si>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</si>
  <si>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</si>
  <si>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</si>
  <si>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</si>
  <si>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</si>
  <si>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</si>
  <si>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</si>
  <si>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</si>
  <si>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</si>
  <si>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</si>
  <si>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</si>
  <si>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</si>
  <si>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</si>
  <si>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</si>
  <si>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</si>
  <si>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</si>
  <si>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し尿処理の状況（平成26年度実績）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</si>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</sst>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33" borderId="18" xfId="62" applyNumberFormat="1" applyFont="1" applyFill="1" applyBorder="1" applyAlignment="1">
      <alignment horizontal="center" vertical="center" wrapText="1"/>
      <protection/>
    </xf>
    <xf numFmtId="0" fontId="13" fillId="33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4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34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18" xfId="62" applyNumberFormat="1" applyFont="1" applyFill="1" applyBorder="1" applyAlignment="1">
      <alignment horizontal="center" vertical="center"/>
      <protection/>
    </xf>
    <xf numFmtId="0" fontId="13" fillId="33" borderId="18" xfId="61" applyNumberFormat="1" applyFont="1" applyFill="1" applyBorder="1" applyAlignment="1">
      <alignment horizontal="center" vertical="center"/>
      <protection/>
    </xf>
    <xf numFmtId="3" fontId="15" fillId="34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34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4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21" xfId="63" applyNumberFormat="1" applyFont="1" applyFill="1" applyBorder="1" applyAlignment="1">
      <alignment horizontal="left" vertical="center"/>
      <protection/>
    </xf>
    <xf numFmtId="0" fontId="13" fillId="33" borderId="12" xfId="63" applyNumberFormat="1" applyFont="1" applyFill="1" applyBorder="1" applyAlignment="1">
      <alignment horizontal="left" vertical="center"/>
      <protection/>
    </xf>
    <xf numFmtId="0" fontId="13" fillId="33" borderId="18" xfId="63" applyNumberFormat="1" applyFont="1" applyFill="1" applyBorder="1" applyAlignment="1">
      <alignment horizontal="left" vertical="center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19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center" vertical="center"/>
      <protection/>
    </xf>
    <xf numFmtId="0" fontId="13" fillId="33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3" fillId="33" borderId="21" xfId="62" applyNumberFormat="1" applyFont="1" applyFill="1" applyBorder="1" applyAlignment="1">
      <alignment vertical="center"/>
      <protection/>
    </xf>
    <xf numFmtId="0" fontId="13" fillId="33" borderId="12" xfId="62" applyNumberFormat="1" applyFont="1" applyFill="1" applyBorder="1" applyAlignment="1">
      <alignment vertical="center"/>
      <protection/>
    </xf>
    <xf numFmtId="0" fontId="13" fillId="33" borderId="18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8" xfId="61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34" borderId="11" xfId="49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9" xfId="61" applyNumberFormat="1" applyFont="1" applyFill="1" applyBorder="1" applyAlignment="1">
      <alignment vertical="center" wrapText="1"/>
      <protection/>
    </xf>
    <xf numFmtId="0" fontId="13" fillId="33" borderId="18" xfId="61" applyNumberFormat="1" applyFont="1" applyFill="1" applyBorder="1" applyAlignment="1">
      <alignment vertical="center" wrapText="1"/>
      <protection/>
    </xf>
    <xf numFmtId="49" fontId="6" fillId="35" borderId="0" xfId="64" applyNumberFormat="1" applyFont="1" applyFill="1" applyAlignment="1">
      <alignment vertical="center"/>
      <protection/>
    </xf>
    <xf numFmtId="0" fontId="6" fillId="35" borderId="0" xfId="64" applyNumberFormat="1" applyFont="1" applyFill="1" applyAlignment="1">
      <alignment vertical="center"/>
      <protection/>
    </xf>
    <xf numFmtId="0" fontId="13" fillId="33" borderId="20" xfId="62" applyNumberFormat="1" applyFont="1" applyFill="1" applyBorder="1" applyAlignment="1">
      <alignment vertical="center"/>
      <protection/>
    </xf>
    <xf numFmtId="0" fontId="13" fillId="33" borderId="22" xfId="62" applyNumberFormat="1" applyFont="1" applyFill="1" applyBorder="1" applyAlignment="1">
      <alignment vertical="center"/>
      <protection/>
    </xf>
    <xf numFmtId="0" fontId="13" fillId="33" borderId="23" xfId="62" applyNumberFormat="1" applyFont="1" applyFill="1" applyBorder="1" applyAlignment="1">
      <alignment vertical="center"/>
      <protection/>
    </xf>
    <xf numFmtId="0" fontId="13" fillId="33" borderId="24" xfId="62" applyNumberFormat="1" applyFont="1" applyFill="1" applyBorder="1" applyAlignment="1">
      <alignment vertical="center"/>
      <protection/>
    </xf>
    <xf numFmtId="0" fontId="13" fillId="33" borderId="25" xfId="62" applyNumberFormat="1" applyFont="1" applyFill="1" applyBorder="1" applyAlignment="1">
      <alignment vertical="center"/>
      <protection/>
    </xf>
    <xf numFmtId="0" fontId="13" fillId="33" borderId="26" xfId="62" applyNumberFormat="1" applyFont="1" applyFill="1" applyBorder="1" applyAlignment="1">
      <alignment vertical="center"/>
      <protection/>
    </xf>
    <xf numFmtId="0" fontId="13" fillId="33" borderId="19" xfId="62" applyNumberFormat="1" applyFont="1" applyFill="1" applyBorder="1" applyAlignment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8" xfId="0" applyNumberFormat="1" applyFont="1" applyFill="1" applyBorder="1" applyAlignment="1">
      <alignment vertical="center"/>
    </xf>
    <xf numFmtId="0" fontId="13" fillId="33" borderId="18" xfId="0" applyNumberFormat="1" applyFont="1" applyFill="1" applyBorder="1" applyAlignment="1">
      <alignment vertical="center" wrapText="1"/>
    </xf>
    <xf numFmtId="0" fontId="13" fillId="33" borderId="27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7" xfId="0" applyNumberFormat="1" applyFont="1" applyFill="1" applyBorder="1" applyAlignment="1" quotePrefix="1">
      <alignment vertical="center" wrapText="1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27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 quotePrefix="1">
      <alignment horizontal="left" vertical="center" wrapText="1"/>
    </xf>
    <xf numFmtId="0" fontId="14" fillId="33" borderId="20" xfId="0" applyNumberFormat="1" applyFont="1" applyFill="1" applyBorder="1" applyAlignment="1">
      <alignment horizontal="left" vertical="center" wrapText="1"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20" xfId="63" applyNumberFormat="1" applyFont="1" applyFill="1" applyBorder="1" applyAlignment="1" quotePrefix="1">
      <alignment horizontal="left" vertical="center" wrapText="1"/>
      <protection/>
    </xf>
    <xf numFmtId="0" fontId="13" fillId="33" borderId="22" xfId="63" applyNumberFormat="1" applyFont="1" applyFill="1" applyBorder="1" applyAlignment="1" quotePrefix="1">
      <alignment horizontal="left" vertical="center" wrapText="1"/>
      <protection/>
    </xf>
    <xf numFmtId="0" fontId="13" fillId="33" borderId="23" xfId="63" applyNumberFormat="1" applyFont="1" applyFill="1" applyBorder="1" applyAlignment="1" quotePrefix="1">
      <alignment horizontal="left" vertical="center" wrapText="1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2" xfId="0" applyNumberFormat="1" applyFont="1" applyFill="1" applyBorder="1" applyAlignment="1">
      <alignment horizontal="left" vertical="center"/>
    </xf>
    <xf numFmtId="0" fontId="13" fillId="33" borderId="23" xfId="0" applyNumberFormat="1" applyFont="1" applyFill="1" applyBorder="1" applyAlignment="1">
      <alignment horizontal="left" vertical="center"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31" xfId="65" applyFont="1" applyFill="1" applyBorder="1" applyAlignment="1" quotePrefix="1">
      <alignment horizontal="center" vertical="center" textRotation="255"/>
      <protection/>
    </xf>
    <xf numFmtId="0" fontId="6" fillId="0" borderId="32" xfId="65" applyFont="1" applyFill="1" applyBorder="1" applyAlignment="1" quotePrefix="1">
      <alignment horizontal="center" vertical="center" textRotation="255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35" xfId="65" applyFont="1" applyFill="1" applyBorder="1" applyAlignment="1">
      <alignment horizontal="center" vertical="center" textRotation="255" shrinkToFit="1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0" customWidth="1"/>
    <col min="2" max="2" width="8.69921875" style="47" customWidth="1"/>
    <col min="3" max="3" width="12.59765625" style="60" customWidth="1"/>
    <col min="4" max="5" width="11.69921875" style="82" customWidth="1"/>
    <col min="6" max="6" width="11.69921875" style="85" customWidth="1"/>
    <col min="7" max="9" width="11.69921875" style="82" customWidth="1"/>
    <col min="10" max="10" width="11.69921875" style="85" customWidth="1"/>
    <col min="11" max="11" width="11.69921875" style="82" customWidth="1"/>
    <col min="12" max="12" width="11.69921875" style="105" customWidth="1"/>
    <col min="13" max="13" width="11.69921875" style="82" customWidth="1"/>
    <col min="14" max="14" width="11.69921875" style="105" customWidth="1"/>
    <col min="15" max="16" width="11.69921875" style="82" customWidth="1"/>
    <col min="17" max="17" width="11.69921875" style="105" customWidth="1"/>
    <col min="18" max="18" width="11.69921875" style="82" customWidth="1"/>
    <col min="19" max="22" width="8.59765625" style="55" customWidth="1"/>
    <col min="23" max="16384" width="9" style="55" customWidth="1"/>
  </cols>
  <sheetData>
    <row r="1" spans="1:22" s="59" customFormat="1" ht="17.25">
      <c r="A1" s="127" t="s">
        <v>55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</row>
    <row r="2" spans="1:26" s="59" customFormat="1" ht="24" customHeight="1">
      <c r="A2" s="139" t="s">
        <v>56</v>
      </c>
      <c r="B2" s="148" t="s">
        <v>57</v>
      </c>
      <c r="C2" s="149" t="s">
        <v>58</v>
      </c>
      <c r="D2" s="110" t="s">
        <v>59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29" t="s">
        <v>61</v>
      </c>
      <c r="S2" s="144" t="s">
        <v>62</v>
      </c>
      <c r="T2" s="134"/>
      <c r="U2" s="134"/>
      <c r="V2" s="135"/>
      <c r="W2" s="133" t="s">
        <v>63</v>
      </c>
      <c r="X2" s="134"/>
      <c r="Y2" s="134"/>
      <c r="Z2" s="135"/>
    </row>
    <row r="3" spans="1:26" s="59" customFormat="1" ht="18.75" customHeight="1">
      <c r="A3" s="146"/>
      <c r="B3" s="146"/>
      <c r="C3" s="150"/>
      <c r="D3" s="113" t="s">
        <v>64</v>
      </c>
      <c r="E3" s="114" t="s">
        <v>65</v>
      </c>
      <c r="F3" s="111"/>
      <c r="G3" s="111"/>
      <c r="H3" s="112"/>
      <c r="I3" s="114" t="s">
        <v>66</v>
      </c>
      <c r="J3" s="111"/>
      <c r="K3" s="111"/>
      <c r="L3" s="111"/>
      <c r="M3" s="111"/>
      <c r="N3" s="111"/>
      <c r="O3" s="111"/>
      <c r="P3" s="111"/>
      <c r="Q3" s="112"/>
      <c r="R3" s="130"/>
      <c r="S3" s="136"/>
      <c r="T3" s="137"/>
      <c r="U3" s="137"/>
      <c r="V3" s="138"/>
      <c r="W3" s="136"/>
      <c r="X3" s="137"/>
      <c r="Y3" s="137"/>
      <c r="Z3" s="138"/>
    </row>
    <row r="4" spans="1:26" s="59" customFormat="1" ht="26.25" customHeight="1">
      <c r="A4" s="146"/>
      <c r="B4" s="146"/>
      <c r="C4" s="150"/>
      <c r="D4" s="113"/>
      <c r="E4" s="145" t="s">
        <v>64</v>
      </c>
      <c r="F4" s="141" t="s">
        <v>67</v>
      </c>
      <c r="G4" s="141" t="s">
        <v>68</v>
      </c>
      <c r="H4" s="141" t="s">
        <v>70</v>
      </c>
      <c r="I4" s="145" t="s">
        <v>64</v>
      </c>
      <c r="J4" s="141" t="s">
        <v>71</v>
      </c>
      <c r="K4" s="141" t="s">
        <v>72</v>
      </c>
      <c r="L4" s="141" t="s">
        <v>73</v>
      </c>
      <c r="M4" s="141" t="s">
        <v>74</v>
      </c>
      <c r="N4" s="141" t="s">
        <v>75</v>
      </c>
      <c r="O4" s="143" t="s">
        <v>76</v>
      </c>
      <c r="P4" s="115"/>
      <c r="Q4" s="141" t="s">
        <v>77</v>
      </c>
      <c r="R4" s="116"/>
      <c r="S4" s="141" t="s">
        <v>78</v>
      </c>
      <c r="T4" s="141" t="s">
        <v>79</v>
      </c>
      <c r="U4" s="139" t="s">
        <v>80</v>
      </c>
      <c r="V4" s="139" t="s">
        <v>81</v>
      </c>
      <c r="W4" s="141" t="s">
        <v>78</v>
      </c>
      <c r="X4" s="141" t="s">
        <v>79</v>
      </c>
      <c r="Y4" s="139" t="s">
        <v>80</v>
      </c>
      <c r="Z4" s="139" t="s">
        <v>81</v>
      </c>
    </row>
    <row r="5" spans="1:26" s="59" customFormat="1" ht="23.25" customHeight="1">
      <c r="A5" s="146"/>
      <c r="B5" s="146"/>
      <c r="C5" s="150"/>
      <c r="D5" s="113"/>
      <c r="E5" s="145"/>
      <c r="F5" s="142"/>
      <c r="G5" s="142"/>
      <c r="H5" s="142"/>
      <c r="I5" s="145"/>
      <c r="J5" s="142"/>
      <c r="K5" s="142"/>
      <c r="L5" s="142"/>
      <c r="M5" s="142"/>
      <c r="N5" s="142"/>
      <c r="O5" s="142"/>
      <c r="P5" s="117" t="s">
        <v>82</v>
      </c>
      <c r="Q5" s="142"/>
      <c r="R5" s="118"/>
      <c r="S5" s="142"/>
      <c r="T5" s="142"/>
      <c r="U5" s="140"/>
      <c r="V5" s="140"/>
      <c r="W5" s="142"/>
      <c r="X5" s="142"/>
      <c r="Y5" s="140"/>
      <c r="Z5" s="140"/>
    </row>
    <row r="6" spans="1:26" s="119" customFormat="1" ht="18" customHeight="1">
      <c r="A6" s="147"/>
      <c r="B6" s="147"/>
      <c r="C6" s="151"/>
      <c r="D6" s="77" t="s">
        <v>83</v>
      </c>
      <c r="E6" s="77" t="s">
        <v>83</v>
      </c>
      <c r="F6" s="57" t="s">
        <v>84</v>
      </c>
      <c r="G6" s="77" t="s">
        <v>83</v>
      </c>
      <c r="H6" s="77" t="s">
        <v>83</v>
      </c>
      <c r="I6" s="77" t="s">
        <v>83</v>
      </c>
      <c r="J6" s="57" t="s">
        <v>84</v>
      </c>
      <c r="K6" s="77" t="s">
        <v>83</v>
      </c>
      <c r="L6" s="57" t="s">
        <v>84</v>
      </c>
      <c r="M6" s="77" t="s">
        <v>83</v>
      </c>
      <c r="N6" s="57" t="s">
        <v>84</v>
      </c>
      <c r="O6" s="77" t="s">
        <v>83</v>
      </c>
      <c r="P6" s="77" t="s">
        <v>83</v>
      </c>
      <c r="Q6" s="57" t="s">
        <v>84</v>
      </c>
      <c r="R6" s="78" t="s">
        <v>83</v>
      </c>
      <c r="S6" s="57"/>
      <c r="T6" s="57"/>
      <c r="U6" s="57"/>
      <c r="V6" s="58"/>
      <c r="W6" s="57"/>
      <c r="X6" s="57"/>
      <c r="Y6" s="57"/>
      <c r="Z6" s="58"/>
    </row>
    <row r="7" spans="1:26" s="62" customFormat="1" ht="12" customHeight="1">
      <c r="A7" s="61" t="s">
        <v>85</v>
      </c>
      <c r="B7" s="70" t="s">
        <v>87</v>
      </c>
      <c r="C7" s="61" t="s">
        <v>64</v>
      </c>
      <c r="D7" s="79">
        <f>SUM(D8:D31)</f>
        <v>777551</v>
      </c>
      <c r="E7" s="79">
        <f>SUM(E8:E31)</f>
        <v>62982</v>
      </c>
      <c r="F7" s="83">
        <f aca="true" t="shared" si="0" ref="F7:F31">IF(D7&gt;0,E7/D7*100,"-")</f>
        <v>8.10004745669416</v>
      </c>
      <c r="G7" s="79">
        <f>SUM(G8:G31)</f>
        <v>57464</v>
      </c>
      <c r="H7" s="79">
        <f>SUM(H8:H31)</f>
        <v>5518</v>
      </c>
      <c r="I7" s="79">
        <f>SUM(I8:I31)</f>
        <v>714569</v>
      </c>
      <c r="J7" s="83">
        <f aca="true" t="shared" si="1" ref="J7:J31">IF($D7&gt;0,I7/$D7*100,"-")</f>
        <v>91.89995254330584</v>
      </c>
      <c r="K7" s="79">
        <f>SUM(K8:K31)</f>
        <v>117467</v>
      </c>
      <c r="L7" s="83">
        <f aca="true" t="shared" si="2" ref="L7:L31">IF($D7&gt;0,K7/$D7*100,"-")</f>
        <v>15.107304858459445</v>
      </c>
      <c r="M7" s="79">
        <f>SUM(M8:M31)</f>
        <v>7000</v>
      </c>
      <c r="N7" s="83">
        <f aca="true" t="shared" si="3" ref="N7:N31">IF($D7&gt;0,M7/$D7*100,"-")</f>
        <v>0.9002624908205378</v>
      </c>
      <c r="O7" s="79">
        <f>SUM(O8:O31)</f>
        <v>590102</v>
      </c>
      <c r="P7" s="79">
        <f>SUM(P8:P31)</f>
        <v>286359</v>
      </c>
      <c r="Q7" s="83">
        <f aca="true" t="shared" si="4" ref="Q7:Q31">IF($D7&gt;0,O7/$D7*100,"-")</f>
        <v>75.89238519402586</v>
      </c>
      <c r="R7" s="79">
        <f>SUM(R8:R31)</f>
        <v>4879</v>
      </c>
      <c r="S7" s="120">
        <f aca="true" t="shared" si="5" ref="S7:Z7">COUNTIF(S8:S31,"○")</f>
        <v>20</v>
      </c>
      <c r="T7" s="120">
        <f t="shared" si="5"/>
        <v>1</v>
      </c>
      <c r="U7" s="120">
        <f t="shared" si="5"/>
        <v>0</v>
      </c>
      <c r="V7" s="120">
        <f t="shared" si="5"/>
        <v>3</v>
      </c>
      <c r="W7" s="120">
        <f t="shared" si="5"/>
        <v>19</v>
      </c>
      <c r="X7" s="120">
        <f t="shared" si="5"/>
        <v>2</v>
      </c>
      <c r="Y7" s="120">
        <f t="shared" si="5"/>
        <v>0</v>
      </c>
      <c r="Z7" s="120">
        <f t="shared" si="5"/>
        <v>3</v>
      </c>
    </row>
    <row r="8" spans="1:26" s="65" customFormat="1" ht="12" customHeight="1">
      <c r="A8" s="63" t="s">
        <v>85</v>
      </c>
      <c r="B8" s="71" t="s">
        <v>88</v>
      </c>
      <c r="C8" s="63" t="s">
        <v>89</v>
      </c>
      <c r="D8" s="80">
        <f aca="true" t="shared" si="6" ref="D8:D31">+SUM(E8,+I8)</f>
        <v>257067</v>
      </c>
      <c r="E8" s="80">
        <f aca="true" t="shared" si="7" ref="E8:E31">+SUM(G8,+H8)</f>
        <v>3809</v>
      </c>
      <c r="F8" s="84">
        <f t="shared" si="0"/>
        <v>1.4817148836684602</v>
      </c>
      <c r="G8" s="80">
        <v>3804</v>
      </c>
      <c r="H8" s="80">
        <v>5</v>
      </c>
      <c r="I8" s="80">
        <f aca="true" t="shared" si="8" ref="I8:I31">+SUM(K8,+M8,+O8)</f>
        <v>253258</v>
      </c>
      <c r="J8" s="84">
        <f t="shared" si="1"/>
        <v>98.51828511633154</v>
      </c>
      <c r="K8" s="80">
        <v>79159</v>
      </c>
      <c r="L8" s="84">
        <f t="shared" si="2"/>
        <v>30.79313953171741</v>
      </c>
      <c r="M8" s="80">
        <v>0</v>
      </c>
      <c r="N8" s="84">
        <f t="shared" si="3"/>
        <v>0</v>
      </c>
      <c r="O8" s="80">
        <v>174099</v>
      </c>
      <c r="P8" s="80">
        <v>106579</v>
      </c>
      <c r="Q8" s="84">
        <f t="shared" si="4"/>
        <v>67.72514558461413</v>
      </c>
      <c r="R8" s="80">
        <v>1610</v>
      </c>
      <c r="S8" s="72"/>
      <c r="T8" s="72" t="s">
        <v>90</v>
      </c>
      <c r="U8" s="72"/>
      <c r="V8" s="72"/>
      <c r="W8" s="73" t="s">
        <v>90</v>
      </c>
      <c r="X8" s="73"/>
      <c r="Y8" s="73"/>
      <c r="Z8" s="73"/>
    </row>
    <row r="9" spans="1:26" s="65" customFormat="1" ht="12" customHeight="1">
      <c r="A9" s="63" t="s">
        <v>85</v>
      </c>
      <c r="B9" s="64" t="s">
        <v>91</v>
      </c>
      <c r="C9" s="63" t="s">
        <v>92</v>
      </c>
      <c r="D9" s="80">
        <f t="shared" si="6"/>
        <v>60914</v>
      </c>
      <c r="E9" s="80">
        <f t="shared" si="7"/>
        <v>5061</v>
      </c>
      <c r="F9" s="84">
        <f t="shared" si="0"/>
        <v>8.308434842564928</v>
      </c>
      <c r="G9" s="80">
        <v>5061</v>
      </c>
      <c r="H9" s="80">
        <v>0</v>
      </c>
      <c r="I9" s="80">
        <f t="shared" si="8"/>
        <v>55853</v>
      </c>
      <c r="J9" s="84">
        <f t="shared" si="1"/>
        <v>91.69156515743508</v>
      </c>
      <c r="K9" s="80">
        <v>4802</v>
      </c>
      <c r="L9" s="84">
        <f t="shared" si="2"/>
        <v>7.883245230981384</v>
      </c>
      <c r="M9" s="80">
        <v>463</v>
      </c>
      <c r="N9" s="84">
        <f t="shared" si="3"/>
        <v>0.7600879929080343</v>
      </c>
      <c r="O9" s="80">
        <v>50588</v>
      </c>
      <c r="P9" s="80">
        <v>19176</v>
      </c>
      <c r="Q9" s="84">
        <f t="shared" si="4"/>
        <v>83.04823193354565</v>
      </c>
      <c r="R9" s="80">
        <v>340</v>
      </c>
      <c r="S9" s="72" t="s">
        <v>90</v>
      </c>
      <c r="T9" s="72"/>
      <c r="U9" s="72"/>
      <c r="V9" s="72"/>
      <c r="W9" s="72" t="s">
        <v>90</v>
      </c>
      <c r="X9" s="72"/>
      <c r="Y9" s="72"/>
      <c r="Z9" s="72"/>
    </row>
    <row r="10" spans="1:26" s="65" customFormat="1" ht="12" customHeight="1">
      <c r="A10" s="63" t="s">
        <v>85</v>
      </c>
      <c r="B10" s="64" t="s">
        <v>93</v>
      </c>
      <c r="C10" s="63" t="s">
        <v>94</v>
      </c>
      <c r="D10" s="80">
        <f t="shared" si="6"/>
        <v>40178</v>
      </c>
      <c r="E10" s="80">
        <f t="shared" si="7"/>
        <v>3166</v>
      </c>
      <c r="F10" s="84">
        <f t="shared" si="0"/>
        <v>7.879934292398826</v>
      </c>
      <c r="G10" s="80">
        <v>3132</v>
      </c>
      <c r="H10" s="80">
        <v>34</v>
      </c>
      <c r="I10" s="80">
        <f t="shared" si="8"/>
        <v>37012</v>
      </c>
      <c r="J10" s="84">
        <f t="shared" si="1"/>
        <v>92.12006570760117</v>
      </c>
      <c r="K10" s="80">
        <v>0</v>
      </c>
      <c r="L10" s="84">
        <f t="shared" si="2"/>
        <v>0</v>
      </c>
      <c r="M10" s="80">
        <v>0</v>
      </c>
      <c r="N10" s="84">
        <f t="shared" si="3"/>
        <v>0</v>
      </c>
      <c r="O10" s="80">
        <v>37012</v>
      </c>
      <c r="P10" s="80">
        <v>12051</v>
      </c>
      <c r="Q10" s="84">
        <f t="shared" si="4"/>
        <v>92.12006570760117</v>
      </c>
      <c r="R10" s="80">
        <v>189</v>
      </c>
      <c r="S10" s="72" t="s">
        <v>90</v>
      </c>
      <c r="T10" s="72"/>
      <c r="U10" s="72"/>
      <c r="V10" s="72"/>
      <c r="W10" s="73" t="s">
        <v>90</v>
      </c>
      <c r="X10" s="73"/>
      <c r="Y10" s="73"/>
      <c r="Z10" s="73"/>
    </row>
    <row r="11" spans="1:26" s="65" customFormat="1" ht="12" customHeight="1">
      <c r="A11" s="63" t="s">
        <v>85</v>
      </c>
      <c r="B11" s="64" t="s">
        <v>95</v>
      </c>
      <c r="C11" s="63" t="s">
        <v>96</v>
      </c>
      <c r="D11" s="80">
        <f t="shared" si="6"/>
        <v>76302</v>
      </c>
      <c r="E11" s="80">
        <f t="shared" si="7"/>
        <v>6769</v>
      </c>
      <c r="F11" s="84">
        <f t="shared" si="0"/>
        <v>8.871327094964746</v>
      </c>
      <c r="G11" s="80">
        <v>6769</v>
      </c>
      <c r="H11" s="80">
        <v>0</v>
      </c>
      <c r="I11" s="80">
        <f t="shared" si="8"/>
        <v>69533</v>
      </c>
      <c r="J11" s="84">
        <f t="shared" si="1"/>
        <v>91.12867290503526</v>
      </c>
      <c r="K11" s="80">
        <v>2337</v>
      </c>
      <c r="L11" s="84">
        <f t="shared" si="2"/>
        <v>3.0628292836360775</v>
      </c>
      <c r="M11" s="80">
        <v>5063</v>
      </c>
      <c r="N11" s="84">
        <f t="shared" si="3"/>
        <v>6.63547482372677</v>
      </c>
      <c r="O11" s="80">
        <v>62133</v>
      </c>
      <c r="P11" s="80">
        <v>20446</v>
      </c>
      <c r="Q11" s="84">
        <f t="shared" si="4"/>
        <v>81.4303687976724</v>
      </c>
      <c r="R11" s="80">
        <v>302</v>
      </c>
      <c r="S11" s="72" t="s">
        <v>90</v>
      </c>
      <c r="T11" s="72"/>
      <c r="U11" s="72"/>
      <c r="V11" s="72"/>
      <c r="W11" s="73" t="s">
        <v>90</v>
      </c>
      <c r="X11" s="73"/>
      <c r="Y11" s="73"/>
      <c r="Z11" s="73"/>
    </row>
    <row r="12" spans="1:26" s="65" customFormat="1" ht="12" customHeight="1">
      <c r="A12" s="66" t="s">
        <v>85</v>
      </c>
      <c r="B12" s="67" t="s">
        <v>97</v>
      </c>
      <c r="C12" s="66" t="s">
        <v>98</v>
      </c>
      <c r="D12" s="81">
        <f t="shared" si="6"/>
        <v>43569</v>
      </c>
      <c r="E12" s="81">
        <f t="shared" si="7"/>
        <v>4489</v>
      </c>
      <c r="F12" s="104">
        <f t="shared" si="0"/>
        <v>10.303197227386445</v>
      </c>
      <c r="G12" s="81">
        <v>4461</v>
      </c>
      <c r="H12" s="81">
        <v>28</v>
      </c>
      <c r="I12" s="81">
        <f t="shared" si="8"/>
        <v>39080</v>
      </c>
      <c r="J12" s="104">
        <f t="shared" si="1"/>
        <v>89.69680277261357</v>
      </c>
      <c r="K12" s="81">
        <v>15227</v>
      </c>
      <c r="L12" s="104">
        <f t="shared" si="2"/>
        <v>34.94916110078267</v>
      </c>
      <c r="M12" s="81">
        <v>0</v>
      </c>
      <c r="N12" s="104">
        <f t="shared" si="3"/>
        <v>0</v>
      </c>
      <c r="O12" s="81">
        <v>23853</v>
      </c>
      <c r="P12" s="81">
        <v>9385</v>
      </c>
      <c r="Q12" s="104">
        <f t="shared" si="4"/>
        <v>54.74764167183089</v>
      </c>
      <c r="R12" s="81">
        <v>311</v>
      </c>
      <c r="S12" s="74"/>
      <c r="T12" s="74"/>
      <c r="U12" s="74"/>
      <c r="V12" s="74" t="s">
        <v>90</v>
      </c>
      <c r="W12" s="74"/>
      <c r="X12" s="74"/>
      <c r="Y12" s="74"/>
      <c r="Z12" s="74" t="s">
        <v>90</v>
      </c>
    </row>
    <row r="13" spans="1:26" s="65" customFormat="1" ht="12" customHeight="1">
      <c r="A13" s="66" t="s">
        <v>85</v>
      </c>
      <c r="B13" s="67" t="s">
        <v>99</v>
      </c>
      <c r="C13" s="66" t="s">
        <v>100</v>
      </c>
      <c r="D13" s="81">
        <f t="shared" si="6"/>
        <v>39868</v>
      </c>
      <c r="E13" s="81">
        <f t="shared" si="7"/>
        <v>1830</v>
      </c>
      <c r="F13" s="104">
        <f t="shared" si="0"/>
        <v>4.5901474867061305</v>
      </c>
      <c r="G13" s="81">
        <v>1792</v>
      </c>
      <c r="H13" s="81">
        <v>38</v>
      </c>
      <c r="I13" s="81">
        <f t="shared" si="8"/>
        <v>38038</v>
      </c>
      <c r="J13" s="104">
        <f t="shared" si="1"/>
        <v>95.40985251329387</v>
      </c>
      <c r="K13" s="81">
        <v>0</v>
      </c>
      <c r="L13" s="104">
        <f t="shared" si="2"/>
        <v>0</v>
      </c>
      <c r="M13" s="81">
        <v>0</v>
      </c>
      <c r="N13" s="104">
        <f t="shared" si="3"/>
        <v>0</v>
      </c>
      <c r="O13" s="81">
        <v>38038</v>
      </c>
      <c r="P13" s="81">
        <v>18461</v>
      </c>
      <c r="Q13" s="104">
        <f t="shared" si="4"/>
        <v>95.40985251329387</v>
      </c>
      <c r="R13" s="81">
        <v>398</v>
      </c>
      <c r="S13" s="74"/>
      <c r="T13" s="74"/>
      <c r="U13" s="74"/>
      <c r="V13" s="74" t="s">
        <v>90</v>
      </c>
      <c r="W13" s="74"/>
      <c r="X13" s="74"/>
      <c r="Y13" s="74"/>
      <c r="Z13" s="74" t="s">
        <v>90</v>
      </c>
    </row>
    <row r="14" spans="1:26" s="65" customFormat="1" ht="12" customHeight="1">
      <c r="A14" s="66" t="s">
        <v>85</v>
      </c>
      <c r="B14" s="67" t="s">
        <v>101</v>
      </c>
      <c r="C14" s="66" t="s">
        <v>102</v>
      </c>
      <c r="D14" s="81">
        <f t="shared" si="6"/>
        <v>31421</v>
      </c>
      <c r="E14" s="81">
        <f t="shared" si="7"/>
        <v>6355</v>
      </c>
      <c r="F14" s="104">
        <f t="shared" si="0"/>
        <v>20.225327010598008</v>
      </c>
      <c r="G14" s="81">
        <v>6319</v>
      </c>
      <c r="H14" s="81">
        <v>36</v>
      </c>
      <c r="I14" s="81">
        <f t="shared" si="8"/>
        <v>25066</v>
      </c>
      <c r="J14" s="104">
        <f t="shared" si="1"/>
        <v>79.77467298940199</v>
      </c>
      <c r="K14" s="81">
        <v>2709</v>
      </c>
      <c r="L14" s="104">
        <f t="shared" si="2"/>
        <v>8.621622481779703</v>
      </c>
      <c r="M14" s="81">
        <v>0</v>
      </c>
      <c r="N14" s="104">
        <f t="shared" si="3"/>
        <v>0</v>
      </c>
      <c r="O14" s="81">
        <v>22357</v>
      </c>
      <c r="P14" s="81">
        <v>12542</v>
      </c>
      <c r="Q14" s="104">
        <f t="shared" si="4"/>
        <v>71.1530505076223</v>
      </c>
      <c r="R14" s="81">
        <v>306</v>
      </c>
      <c r="S14" s="74" t="s">
        <v>90</v>
      </c>
      <c r="T14" s="74"/>
      <c r="U14" s="74"/>
      <c r="V14" s="74"/>
      <c r="W14" s="74" t="s">
        <v>90</v>
      </c>
      <c r="X14" s="74"/>
      <c r="Y14" s="74"/>
      <c r="Z14" s="74"/>
    </row>
    <row r="15" spans="1:26" s="65" customFormat="1" ht="12" customHeight="1">
      <c r="A15" s="66" t="s">
        <v>85</v>
      </c>
      <c r="B15" s="67" t="s">
        <v>103</v>
      </c>
      <c r="C15" s="66" t="s">
        <v>104</v>
      </c>
      <c r="D15" s="81">
        <f t="shared" si="6"/>
        <v>29144</v>
      </c>
      <c r="E15" s="81">
        <f t="shared" si="7"/>
        <v>8930</v>
      </c>
      <c r="F15" s="104">
        <f t="shared" si="0"/>
        <v>30.6409552566566</v>
      </c>
      <c r="G15" s="81">
        <v>6001</v>
      </c>
      <c r="H15" s="81">
        <v>2929</v>
      </c>
      <c r="I15" s="81">
        <f t="shared" si="8"/>
        <v>20214</v>
      </c>
      <c r="J15" s="104">
        <f t="shared" si="1"/>
        <v>69.3590447433434</v>
      </c>
      <c r="K15" s="81">
        <v>0</v>
      </c>
      <c r="L15" s="104">
        <f t="shared" si="2"/>
        <v>0</v>
      </c>
      <c r="M15" s="81">
        <v>0</v>
      </c>
      <c r="N15" s="104">
        <f t="shared" si="3"/>
        <v>0</v>
      </c>
      <c r="O15" s="81">
        <v>20214</v>
      </c>
      <c r="P15" s="81">
        <v>13872</v>
      </c>
      <c r="Q15" s="104">
        <f t="shared" si="4"/>
        <v>69.3590447433434</v>
      </c>
      <c r="R15" s="81">
        <v>183</v>
      </c>
      <c r="S15" s="74" t="s">
        <v>90</v>
      </c>
      <c r="T15" s="74"/>
      <c r="U15" s="74"/>
      <c r="V15" s="74"/>
      <c r="W15" s="74"/>
      <c r="X15" s="74" t="s">
        <v>90</v>
      </c>
      <c r="Y15" s="74"/>
      <c r="Z15" s="74"/>
    </row>
    <row r="16" spans="1:26" s="65" customFormat="1" ht="12" customHeight="1">
      <c r="A16" s="66" t="s">
        <v>85</v>
      </c>
      <c r="B16" s="67" t="s">
        <v>105</v>
      </c>
      <c r="C16" s="66" t="s">
        <v>106</v>
      </c>
      <c r="D16" s="81">
        <f t="shared" si="6"/>
        <v>5665</v>
      </c>
      <c r="E16" s="81">
        <f t="shared" si="7"/>
        <v>985</v>
      </c>
      <c r="F16" s="104">
        <f t="shared" si="0"/>
        <v>17.387466902030006</v>
      </c>
      <c r="G16" s="81">
        <v>705</v>
      </c>
      <c r="H16" s="81">
        <v>280</v>
      </c>
      <c r="I16" s="81">
        <f t="shared" si="8"/>
        <v>4680</v>
      </c>
      <c r="J16" s="104">
        <f t="shared" si="1"/>
        <v>82.61253309796999</v>
      </c>
      <c r="K16" s="81">
        <v>0</v>
      </c>
      <c r="L16" s="104">
        <f t="shared" si="2"/>
        <v>0</v>
      </c>
      <c r="M16" s="81">
        <v>47</v>
      </c>
      <c r="N16" s="104">
        <f t="shared" si="3"/>
        <v>0.8296557811120918</v>
      </c>
      <c r="O16" s="81">
        <v>4633</v>
      </c>
      <c r="P16" s="81">
        <v>1905</v>
      </c>
      <c r="Q16" s="104">
        <f t="shared" si="4"/>
        <v>81.7828773168579</v>
      </c>
      <c r="R16" s="81">
        <v>24</v>
      </c>
      <c r="S16" s="74" t="s">
        <v>90</v>
      </c>
      <c r="T16" s="74"/>
      <c r="U16" s="74"/>
      <c r="V16" s="74"/>
      <c r="W16" s="74" t="s">
        <v>90</v>
      </c>
      <c r="X16" s="74"/>
      <c r="Y16" s="74"/>
      <c r="Z16" s="74"/>
    </row>
    <row r="17" spans="1:26" s="65" customFormat="1" ht="12" customHeight="1">
      <c r="A17" s="66" t="s">
        <v>85</v>
      </c>
      <c r="B17" s="67" t="s">
        <v>107</v>
      </c>
      <c r="C17" s="66" t="s">
        <v>108</v>
      </c>
      <c r="D17" s="81">
        <f t="shared" si="6"/>
        <v>1755</v>
      </c>
      <c r="E17" s="81">
        <f t="shared" si="7"/>
        <v>791</v>
      </c>
      <c r="F17" s="104">
        <f t="shared" si="0"/>
        <v>45.07122507122507</v>
      </c>
      <c r="G17" s="81">
        <v>0</v>
      </c>
      <c r="H17" s="81">
        <v>791</v>
      </c>
      <c r="I17" s="81">
        <f t="shared" si="8"/>
        <v>964</v>
      </c>
      <c r="J17" s="104">
        <f t="shared" si="1"/>
        <v>54.92877492877493</v>
      </c>
      <c r="K17" s="81">
        <v>0</v>
      </c>
      <c r="L17" s="104">
        <f t="shared" si="2"/>
        <v>0</v>
      </c>
      <c r="M17" s="81">
        <v>0</v>
      </c>
      <c r="N17" s="104">
        <f t="shared" si="3"/>
        <v>0</v>
      </c>
      <c r="O17" s="81">
        <v>964</v>
      </c>
      <c r="P17" s="81">
        <v>583</v>
      </c>
      <c r="Q17" s="104">
        <f t="shared" si="4"/>
        <v>54.92877492877493</v>
      </c>
      <c r="R17" s="81">
        <v>13</v>
      </c>
      <c r="S17" s="74" t="s">
        <v>90</v>
      </c>
      <c r="T17" s="74"/>
      <c r="U17" s="74"/>
      <c r="V17" s="74"/>
      <c r="W17" s="74" t="s">
        <v>90</v>
      </c>
      <c r="X17" s="74"/>
      <c r="Y17" s="74"/>
      <c r="Z17" s="74"/>
    </row>
    <row r="18" spans="1:26" s="65" customFormat="1" ht="12" customHeight="1">
      <c r="A18" s="66" t="s">
        <v>85</v>
      </c>
      <c r="B18" s="67" t="s">
        <v>109</v>
      </c>
      <c r="C18" s="66" t="s">
        <v>110</v>
      </c>
      <c r="D18" s="81">
        <f t="shared" si="6"/>
        <v>2590</v>
      </c>
      <c r="E18" s="81">
        <f t="shared" si="7"/>
        <v>236</v>
      </c>
      <c r="F18" s="104">
        <f t="shared" si="0"/>
        <v>9.111969111969112</v>
      </c>
      <c r="G18" s="81">
        <v>118</v>
      </c>
      <c r="H18" s="81">
        <v>118</v>
      </c>
      <c r="I18" s="81">
        <f t="shared" si="8"/>
        <v>2354</v>
      </c>
      <c r="J18" s="104">
        <f t="shared" si="1"/>
        <v>90.8880308880309</v>
      </c>
      <c r="K18" s="81">
        <v>0</v>
      </c>
      <c r="L18" s="104">
        <f t="shared" si="2"/>
        <v>0</v>
      </c>
      <c r="M18" s="81">
        <v>0</v>
      </c>
      <c r="N18" s="104">
        <f t="shared" si="3"/>
        <v>0</v>
      </c>
      <c r="O18" s="81">
        <v>2354</v>
      </c>
      <c r="P18" s="81">
        <v>2210</v>
      </c>
      <c r="Q18" s="104">
        <f t="shared" si="4"/>
        <v>90.8880308880309</v>
      </c>
      <c r="R18" s="81">
        <v>16</v>
      </c>
      <c r="S18" s="74" t="s">
        <v>90</v>
      </c>
      <c r="T18" s="74"/>
      <c r="U18" s="74"/>
      <c r="V18" s="74"/>
      <c r="W18" s="74" t="s">
        <v>90</v>
      </c>
      <c r="X18" s="74"/>
      <c r="Y18" s="74"/>
      <c r="Z18" s="74"/>
    </row>
    <row r="19" spans="1:26" s="65" customFormat="1" ht="12" customHeight="1">
      <c r="A19" s="66" t="s">
        <v>85</v>
      </c>
      <c r="B19" s="67" t="s">
        <v>111</v>
      </c>
      <c r="C19" s="66" t="s">
        <v>112</v>
      </c>
      <c r="D19" s="81">
        <f t="shared" si="6"/>
        <v>26483</v>
      </c>
      <c r="E19" s="81">
        <f t="shared" si="7"/>
        <v>2599</v>
      </c>
      <c r="F19" s="104">
        <f t="shared" si="0"/>
        <v>9.813842842578257</v>
      </c>
      <c r="G19" s="81">
        <v>2599</v>
      </c>
      <c r="H19" s="81">
        <v>0</v>
      </c>
      <c r="I19" s="81">
        <f t="shared" si="8"/>
        <v>23884</v>
      </c>
      <c r="J19" s="104">
        <f t="shared" si="1"/>
        <v>90.18615715742175</v>
      </c>
      <c r="K19" s="81">
        <v>564</v>
      </c>
      <c r="L19" s="104">
        <f t="shared" si="2"/>
        <v>2.1296680889627306</v>
      </c>
      <c r="M19" s="81">
        <v>0</v>
      </c>
      <c r="N19" s="104">
        <f t="shared" si="3"/>
        <v>0</v>
      </c>
      <c r="O19" s="81">
        <v>23320</v>
      </c>
      <c r="P19" s="81">
        <v>12619</v>
      </c>
      <c r="Q19" s="104">
        <f t="shared" si="4"/>
        <v>88.05648906845902</v>
      </c>
      <c r="R19" s="81">
        <v>138</v>
      </c>
      <c r="S19" s="74" t="s">
        <v>90</v>
      </c>
      <c r="T19" s="74"/>
      <c r="U19" s="74"/>
      <c r="V19" s="74"/>
      <c r="W19" s="74" t="s">
        <v>90</v>
      </c>
      <c r="X19" s="74"/>
      <c r="Y19" s="74"/>
      <c r="Z19" s="74"/>
    </row>
    <row r="20" spans="1:26" s="65" customFormat="1" ht="12" customHeight="1">
      <c r="A20" s="66" t="s">
        <v>85</v>
      </c>
      <c r="B20" s="67" t="s">
        <v>113</v>
      </c>
      <c r="C20" s="66" t="s">
        <v>114</v>
      </c>
      <c r="D20" s="81">
        <f t="shared" si="6"/>
        <v>6015</v>
      </c>
      <c r="E20" s="81">
        <f t="shared" si="7"/>
        <v>724</v>
      </c>
      <c r="F20" s="104">
        <f t="shared" si="0"/>
        <v>12.036575228595177</v>
      </c>
      <c r="G20" s="81">
        <v>716</v>
      </c>
      <c r="H20" s="81">
        <v>8</v>
      </c>
      <c r="I20" s="81">
        <f t="shared" si="8"/>
        <v>5291</v>
      </c>
      <c r="J20" s="104">
        <f t="shared" si="1"/>
        <v>87.96342477140482</v>
      </c>
      <c r="K20" s="81">
        <v>0</v>
      </c>
      <c r="L20" s="104">
        <f t="shared" si="2"/>
        <v>0</v>
      </c>
      <c r="M20" s="81">
        <v>0</v>
      </c>
      <c r="N20" s="104">
        <f t="shared" si="3"/>
        <v>0</v>
      </c>
      <c r="O20" s="81">
        <v>5291</v>
      </c>
      <c r="P20" s="81">
        <v>2146</v>
      </c>
      <c r="Q20" s="104">
        <f t="shared" si="4"/>
        <v>87.96342477140482</v>
      </c>
      <c r="R20" s="81">
        <v>55</v>
      </c>
      <c r="S20" s="74"/>
      <c r="T20" s="74"/>
      <c r="U20" s="74"/>
      <c r="V20" s="74" t="s">
        <v>90</v>
      </c>
      <c r="W20" s="74"/>
      <c r="X20" s="74"/>
      <c r="Y20" s="74"/>
      <c r="Z20" s="74" t="s">
        <v>90</v>
      </c>
    </row>
    <row r="21" spans="1:26" s="65" customFormat="1" ht="12" customHeight="1">
      <c r="A21" s="66" t="s">
        <v>85</v>
      </c>
      <c r="B21" s="67" t="s">
        <v>115</v>
      </c>
      <c r="C21" s="66" t="s">
        <v>116</v>
      </c>
      <c r="D21" s="81">
        <f t="shared" si="6"/>
        <v>9453</v>
      </c>
      <c r="E21" s="81">
        <f t="shared" si="7"/>
        <v>1716</v>
      </c>
      <c r="F21" s="104">
        <f t="shared" si="0"/>
        <v>18.152967311964456</v>
      </c>
      <c r="G21" s="81">
        <v>772</v>
      </c>
      <c r="H21" s="81">
        <v>944</v>
      </c>
      <c r="I21" s="81">
        <f t="shared" si="8"/>
        <v>7737</v>
      </c>
      <c r="J21" s="104">
        <f t="shared" si="1"/>
        <v>81.84703268803555</v>
      </c>
      <c r="K21" s="81">
        <v>0</v>
      </c>
      <c r="L21" s="104">
        <f t="shared" si="2"/>
        <v>0</v>
      </c>
      <c r="M21" s="81">
        <v>0</v>
      </c>
      <c r="N21" s="104">
        <f t="shared" si="3"/>
        <v>0</v>
      </c>
      <c r="O21" s="81">
        <v>7737</v>
      </c>
      <c r="P21" s="81">
        <v>6139</v>
      </c>
      <c r="Q21" s="104">
        <f t="shared" si="4"/>
        <v>81.84703268803555</v>
      </c>
      <c r="R21" s="81">
        <v>14</v>
      </c>
      <c r="S21" s="74" t="s">
        <v>90</v>
      </c>
      <c r="T21" s="74"/>
      <c r="U21" s="74"/>
      <c r="V21" s="74"/>
      <c r="W21" s="74" t="s">
        <v>90</v>
      </c>
      <c r="X21" s="74"/>
      <c r="Y21" s="74"/>
      <c r="Z21" s="74"/>
    </row>
    <row r="22" spans="1:26" s="65" customFormat="1" ht="12" customHeight="1">
      <c r="A22" s="66" t="s">
        <v>85</v>
      </c>
      <c r="B22" s="67" t="s">
        <v>117</v>
      </c>
      <c r="C22" s="66" t="s">
        <v>118</v>
      </c>
      <c r="D22" s="81">
        <f t="shared" si="6"/>
        <v>4607</v>
      </c>
      <c r="E22" s="81">
        <f t="shared" si="7"/>
        <v>936</v>
      </c>
      <c r="F22" s="104">
        <f t="shared" si="0"/>
        <v>20.316909051443453</v>
      </c>
      <c r="G22" s="81">
        <v>936</v>
      </c>
      <c r="H22" s="81">
        <v>0</v>
      </c>
      <c r="I22" s="81">
        <f t="shared" si="8"/>
        <v>3671</v>
      </c>
      <c r="J22" s="104">
        <f t="shared" si="1"/>
        <v>79.68309094855654</v>
      </c>
      <c r="K22" s="81">
        <v>0</v>
      </c>
      <c r="L22" s="104">
        <f t="shared" si="2"/>
        <v>0</v>
      </c>
      <c r="M22" s="81">
        <v>0</v>
      </c>
      <c r="N22" s="104">
        <f t="shared" si="3"/>
        <v>0</v>
      </c>
      <c r="O22" s="81">
        <v>3671</v>
      </c>
      <c r="P22" s="81">
        <v>2240</v>
      </c>
      <c r="Q22" s="104">
        <f t="shared" si="4"/>
        <v>79.68309094855654</v>
      </c>
      <c r="R22" s="81">
        <v>35</v>
      </c>
      <c r="S22" s="74" t="s">
        <v>90</v>
      </c>
      <c r="T22" s="74"/>
      <c r="U22" s="74"/>
      <c r="V22" s="74"/>
      <c r="W22" s="74" t="s">
        <v>90</v>
      </c>
      <c r="X22" s="74"/>
      <c r="Y22" s="74"/>
      <c r="Z22" s="74"/>
    </row>
    <row r="23" spans="1:26" s="65" customFormat="1" ht="12" customHeight="1">
      <c r="A23" s="66" t="s">
        <v>85</v>
      </c>
      <c r="B23" s="67" t="s">
        <v>119</v>
      </c>
      <c r="C23" s="66" t="s">
        <v>120</v>
      </c>
      <c r="D23" s="81">
        <f t="shared" si="6"/>
        <v>7492</v>
      </c>
      <c r="E23" s="81">
        <f t="shared" si="7"/>
        <v>3140</v>
      </c>
      <c r="F23" s="104">
        <f t="shared" si="0"/>
        <v>41.91137213027229</v>
      </c>
      <c r="G23" s="81">
        <v>3080</v>
      </c>
      <c r="H23" s="81">
        <v>60</v>
      </c>
      <c r="I23" s="81">
        <f t="shared" si="8"/>
        <v>4352</v>
      </c>
      <c r="J23" s="104">
        <f t="shared" si="1"/>
        <v>58.0886278697277</v>
      </c>
      <c r="K23" s="81">
        <v>1135</v>
      </c>
      <c r="L23" s="104">
        <f t="shared" si="2"/>
        <v>15.1494927923118</v>
      </c>
      <c r="M23" s="81">
        <v>0</v>
      </c>
      <c r="N23" s="104">
        <f t="shared" si="3"/>
        <v>0</v>
      </c>
      <c r="O23" s="81">
        <v>3217</v>
      </c>
      <c r="P23" s="81">
        <v>1111</v>
      </c>
      <c r="Q23" s="104">
        <f t="shared" si="4"/>
        <v>42.93913507741591</v>
      </c>
      <c r="R23" s="81">
        <v>43</v>
      </c>
      <c r="S23" s="74" t="s">
        <v>90</v>
      </c>
      <c r="T23" s="74"/>
      <c r="U23" s="74"/>
      <c r="V23" s="74"/>
      <c r="W23" s="74" t="s">
        <v>90</v>
      </c>
      <c r="X23" s="74"/>
      <c r="Y23" s="74"/>
      <c r="Z23" s="74"/>
    </row>
    <row r="24" spans="1:26" s="65" customFormat="1" ht="12" customHeight="1">
      <c r="A24" s="66" t="s">
        <v>85</v>
      </c>
      <c r="B24" s="67" t="s">
        <v>121</v>
      </c>
      <c r="C24" s="66" t="s">
        <v>122</v>
      </c>
      <c r="D24" s="81">
        <f t="shared" si="6"/>
        <v>10325</v>
      </c>
      <c r="E24" s="81">
        <f t="shared" si="7"/>
        <v>1981</v>
      </c>
      <c r="F24" s="104">
        <f t="shared" si="0"/>
        <v>19.1864406779661</v>
      </c>
      <c r="G24" s="81">
        <v>1977</v>
      </c>
      <c r="H24" s="81">
        <v>4</v>
      </c>
      <c r="I24" s="81">
        <f t="shared" si="8"/>
        <v>8344</v>
      </c>
      <c r="J24" s="104">
        <f t="shared" si="1"/>
        <v>80.8135593220339</v>
      </c>
      <c r="K24" s="81">
        <v>1362</v>
      </c>
      <c r="L24" s="104">
        <f t="shared" si="2"/>
        <v>13.19128329297821</v>
      </c>
      <c r="M24" s="81">
        <v>0</v>
      </c>
      <c r="N24" s="104">
        <f t="shared" si="3"/>
        <v>0</v>
      </c>
      <c r="O24" s="81">
        <v>6982</v>
      </c>
      <c r="P24" s="81">
        <v>3141</v>
      </c>
      <c r="Q24" s="104">
        <f t="shared" si="4"/>
        <v>67.6222760290557</v>
      </c>
      <c r="R24" s="81">
        <v>160</v>
      </c>
      <c r="S24" s="74" t="s">
        <v>90</v>
      </c>
      <c r="T24" s="74"/>
      <c r="U24" s="74"/>
      <c r="V24" s="74"/>
      <c r="W24" s="74" t="s">
        <v>90</v>
      </c>
      <c r="X24" s="74"/>
      <c r="Y24" s="74"/>
      <c r="Z24" s="74"/>
    </row>
    <row r="25" spans="1:26" s="65" customFormat="1" ht="12" customHeight="1">
      <c r="A25" s="66" t="s">
        <v>85</v>
      </c>
      <c r="B25" s="67" t="s">
        <v>123</v>
      </c>
      <c r="C25" s="66" t="s">
        <v>124</v>
      </c>
      <c r="D25" s="81">
        <f t="shared" si="6"/>
        <v>15512</v>
      </c>
      <c r="E25" s="81">
        <f t="shared" si="7"/>
        <v>191</v>
      </c>
      <c r="F25" s="104">
        <f t="shared" si="0"/>
        <v>1.2313047962867458</v>
      </c>
      <c r="G25" s="81">
        <v>191</v>
      </c>
      <c r="H25" s="81">
        <v>0</v>
      </c>
      <c r="I25" s="81">
        <f t="shared" si="8"/>
        <v>15321</v>
      </c>
      <c r="J25" s="104">
        <f t="shared" si="1"/>
        <v>98.76869520371325</v>
      </c>
      <c r="K25" s="81">
        <v>0</v>
      </c>
      <c r="L25" s="104">
        <f t="shared" si="2"/>
        <v>0</v>
      </c>
      <c r="M25" s="81">
        <v>0</v>
      </c>
      <c r="N25" s="104">
        <f t="shared" si="3"/>
        <v>0</v>
      </c>
      <c r="O25" s="81">
        <v>15321</v>
      </c>
      <c r="P25" s="81">
        <v>4672</v>
      </c>
      <c r="Q25" s="104">
        <f t="shared" si="4"/>
        <v>98.76869520371325</v>
      </c>
      <c r="R25" s="81">
        <v>94</v>
      </c>
      <c r="S25" s="74" t="s">
        <v>90</v>
      </c>
      <c r="T25" s="74"/>
      <c r="U25" s="74"/>
      <c r="V25" s="74"/>
      <c r="W25" s="74" t="s">
        <v>90</v>
      </c>
      <c r="X25" s="74"/>
      <c r="Y25" s="74"/>
      <c r="Z25" s="74"/>
    </row>
    <row r="26" spans="1:26" s="65" customFormat="1" ht="12" customHeight="1">
      <c r="A26" s="66" t="s">
        <v>85</v>
      </c>
      <c r="B26" s="67" t="s">
        <v>125</v>
      </c>
      <c r="C26" s="66" t="s">
        <v>126</v>
      </c>
      <c r="D26" s="81">
        <f t="shared" si="6"/>
        <v>22788</v>
      </c>
      <c r="E26" s="81">
        <f t="shared" si="7"/>
        <v>188</v>
      </c>
      <c r="F26" s="104">
        <f t="shared" si="0"/>
        <v>0.8249956117254695</v>
      </c>
      <c r="G26" s="81">
        <v>188</v>
      </c>
      <c r="H26" s="81">
        <v>0</v>
      </c>
      <c r="I26" s="81">
        <f t="shared" si="8"/>
        <v>22600</v>
      </c>
      <c r="J26" s="104">
        <f t="shared" si="1"/>
        <v>99.17500438827453</v>
      </c>
      <c r="K26" s="81">
        <v>717</v>
      </c>
      <c r="L26" s="104">
        <f t="shared" si="2"/>
        <v>3.1463928383359665</v>
      </c>
      <c r="M26" s="81">
        <v>1427</v>
      </c>
      <c r="N26" s="104">
        <f t="shared" si="3"/>
        <v>6.26206775495875</v>
      </c>
      <c r="O26" s="81">
        <v>20456</v>
      </c>
      <c r="P26" s="81">
        <v>8476</v>
      </c>
      <c r="Q26" s="104">
        <f t="shared" si="4"/>
        <v>89.76654379497981</v>
      </c>
      <c r="R26" s="81">
        <v>130</v>
      </c>
      <c r="S26" s="74" t="s">
        <v>90</v>
      </c>
      <c r="T26" s="74"/>
      <c r="U26" s="74"/>
      <c r="V26" s="74"/>
      <c r="W26" s="74" t="s">
        <v>90</v>
      </c>
      <c r="X26" s="74"/>
      <c r="Y26" s="74"/>
      <c r="Z26" s="74"/>
    </row>
    <row r="27" spans="1:26" s="65" customFormat="1" ht="12" customHeight="1">
      <c r="A27" s="66" t="s">
        <v>85</v>
      </c>
      <c r="B27" s="67" t="s">
        <v>127</v>
      </c>
      <c r="C27" s="66" t="s">
        <v>128</v>
      </c>
      <c r="D27" s="81">
        <f t="shared" si="6"/>
        <v>34535</v>
      </c>
      <c r="E27" s="81">
        <f t="shared" si="7"/>
        <v>765</v>
      </c>
      <c r="F27" s="104">
        <f t="shared" si="0"/>
        <v>2.2151440567540175</v>
      </c>
      <c r="G27" s="81">
        <v>765</v>
      </c>
      <c r="H27" s="81">
        <v>0</v>
      </c>
      <c r="I27" s="81">
        <f t="shared" si="8"/>
        <v>33770</v>
      </c>
      <c r="J27" s="104">
        <f t="shared" si="1"/>
        <v>97.78485594324599</v>
      </c>
      <c r="K27" s="81">
        <v>1304</v>
      </c>
      <c r="L27" s="104">
        <f t="shared" si="2"/>
        <v>3.7758795424931226</v>
      </c>
      <c r="M27" s="81">
        <v>0</v>
      </c>
      <c r="N27" s="104">
        <f t="shared" si="3"/>
        <v>0</v>
      </c>
      <c r="O27" s="81">
        <v>32466</v>
      </c>
      <c r="P27" s="81">
        <v>15680</v>
      </c>
      <c r="Q27" s="104">
        <f t="shared" si="4"/>
        <v>94.00897640075286</v>
      </c>
      <c r="R27" s="81">
        <v>163</v>
      </c>
      <c r="S27" s="74" t="s">
        <v>90</v>
      </c>
      <c r="T27" s="74"/>
      <c r="U27" s="74"/>
      <c r="V27" s="74"/>
      <c r="W27" s="74" t="s">
        <v>90</v>
      </c>
      <c r="X27" s="74"/>
      <c r="Y27" s="74"/>
      <c r="Z27" s="74"/>
    </row>
    <row r="28" spans="1:26" s="65" customFormat="1" ht="12" customHeight="1">
      <c r="A28" s="66" t="s">
        <v>85</v>
      </c>
      <c r="B28" s="67" t="s">
        <v>129</v>
      </c>
      <c r="C28" s="66" t="s">
        <v>130</v>
      </c>
      <c r="D28" s="81">
        <f t="shared" si="6"/>
        <v>13865</v>
      </c>
      <c r="E28" s="81">
        <f t="shared" si="7"/>
        <v>1931</v>
      </c>
      <c r="F28" s="104">
        <f t="shared" si="0"/>
        <v>13.927154706094482</v>
      </c>
      <c r="G28" s="81">
        <v>1931</v>
      </c>
      <c r="H28" s="81">
        <v>0</v>
      </c>
      <c r="I28" s="81">
        <f t="shared" si="8"/>
        <v>11934</v>
      </c>
      <c r="J28" s="104">
        <f t="shared" si="1"/>
        <v>86.07284529390552</v>
      </c>
      <c r="K28" s="81">
        <v>4141</v>
      </c>
      <c r="L28" s="104">
        <f t="shared" si="2"/>
        <v>29.866570501262167</v>
      </c>
      <c r="M28" s="81">
        <v>0</v>
      </c>
      <c r="N28" s="104">
        <f t="shared" si="3"/>
        <v>0</v>
      </c>
      <c r="O28" s="81">
        <v>7793</v>
      </c>
      <c r="P28" s="81">
        <v>1859</v>
      </c>
      <c r="Q28" s="104">
        <f t="shared" si="4"/>
        <v>56.20627479264335</v>
      </c>
      <c r="R28" s="81">
        <v>129</v>
      </c>
      <c r="S28" s="74" t="s">
        <v>90</v>
      </c>
      <c r="T28" s="74"/>
      <c r="U28" s="74"/>
      <c r="V28" s="74"/>
      <c r="W28" s="74" t="s">
        <v>90</v>
      </c>
      <c r="X28" s="74"/>
      <c r="Y28" s="74"/>
      <c r="Z28" s="74"/>
    </row>
    <row r="29" spans="1:26" s="65" customFormat="1" ht="12" customHeight="1">
      <c r="A29" s="66" t="s">
        <v>85</v>
      </c>
      <c r="B29" s="67" t="s">
        <v>131</v>
      </c>
      <c r="C29" s="66" t="s">
        <v>132</v>
      </c>
      <c r="D29" s="81">
        <f t="shared" si="6"/>
        <v>12621</v>
      </c>
      <c r="E29" s="81">
        <f t="shared" si="7"/>
        <v>1624</v>
      </c>
      <c r="F29" s="104">
        <f t="shared" si="0"/>
        <v>12.867443150305046</v>
      </c>
      <c r="G29" s="81">
        <v>1594</v>
      </c>
      <c r="H29" s="81">
        <v>30</v>
      </c>
      <c r="I29" s="81">
        <f t="shared" si="8"/>
        <v>10997</v>
      </c>
      <c r="J29" s="104">
        <f t="shared" si="1"/>
        <v>87.13255684969495</v>
      </c>
      <c r="K29" s="81">
        <v>0</v>
      </c>
      <c r="L29" s="104">
        <f t="shared" si="2"/>
        <v>0</v>
      </c>
      <c r="M29" s="81">
        <v>0</v>
      </c>
      <c r="N29" s="104">
        <f t="shared" si="3"/>
        <v>0</v>
      </c>
      <c r="O29" s="81">
        <v>10997</v>
      </c>
      <c r="P29" s="81">
        <v>5093</v>
      </c>
      <c r="Q29" s="104">
        <f t="shared" si="4"/>
        <v>87.13255684969495</v>
      </c>
      <c r="R29" s="81">
        <v>89</v>
      </c>
      <c r="S29" s="74" t="s">
        <v>90</v>
      </c>
      <c r="T29" s="74"/>
      <c r="U29" s="74"/>
      <c r="V29" s="74"/>
      <c r="W29" s="74" t="s">
        <v>90</v>
      </c>
      <c r="X29" s="74"/>
      <c r="Y29" s="74"/>
      <c r="Z29" s="74"/>
    </row>
    <row r="30" spans="1:26" s="65" customFormat="1" ht="12" customHeight="1">
      <c r="A30" s="66" t="s">
        <v>85</v>
      </c>
      <c r="B30" s="67" t="s">
        <v>133</v>
      </c>
      <c r="C30" s="66" t="s">
        <v>134</v>
      </c>
      <c r="D30" s="81">
        <f t="shared" si="6"/>
        <v>10193</v>
      </c>
      <c r="E30" s="81">
        <f t="shared" si="7"/>
        <v>1839</v>
      </c>
      <c r="F30" s="104">
        <f t="shared" si="0"/>
        <v>18.041793387618952</v>
      </c>
      <c r="G30" s="81">
        <v>1651</v>
      </c>
      <c r="H30" s="81">
        <v>188</v>
      </c>
      <c r="I30" s="81">
        <f t="shared" si="8"/>
        <v>8354</v>
      </c>
      <c r="J30" s="104">
        <f t="shared" si="1"/>
        <v>81.95820661238105</v>
      </c>
      <c r="K30" s="81">
        <v>2311</v>
      </c>
      <c r="L30" s="104">
        <f t="shared" si="2"/>
        <v>22.67242225056411</v>
      </c>
      <c r="M30" s="81">
        <v>0</v>
      </c>
      <c r="N30" s="104">
        <f t="shared" si="3"/>
        <v>0</v>
      </c>
      <c r="O30" s="81">
        <v>6043</v>
      </c>
      <c r="P30" s="81">
        <v>2368</v>
      </c>
      <c r="Q30" s="104">
        <f t="shared" si="4"/>
        <v>59.28578436181693</v>
      </c>
      <c r="R30" s="81">
        <v>37</v>
      </c>
      <c r="S30" s="74" t="s">
        <v>90</v>
      </c>
      <c r="T30" s="74"/>
      <c r="U30" s="74"/>
      <c r="V30" s="74"/>
      <c r="W30" s="74" t="s">
        <v>90</v>
      </c>
      <c r="X30" s="74"/>
      <c r="Y30" s="74"/>
      <c r="Z30" s="74"/>
    </row>
    <row r="31" spans="1:26" s="65" customFormat="1" ht="12" customHeight="1">
      <c r="A31" s="66" t="s">
        <v>85</v>
      </c>
      <c r="B31" s="67" t="s">
        <v>135</v>
      </c>
      <c r="C31" s="66" t="s">
        <v>136</v>
      </c>
      <c r="D31" s="81">
        <f t="shared" si="6"/>
        <v>15189</v>
      </c>
      <c r="E31" s="81">
        <f t="shared" si="7"/>
        <v>2927</v>
      </c>
      <c r="F31" s="104">
        <f t="shared" si="0"/>
        <v>19.27052472183817</v>
      </c>
      <c r="G31" s="81">
        <v>2902</v>
      </c>
      <c r="H31" s="81">
        <v>25</v>
      </c>
      <c r="I31" s="81">
        <f t="shared" si="8"/>
        <v>12262</v>
      </c>
      <c r="J31" s="104">
        <f t="shared" si="1"/>
        <v>80.72947527816183</v>
      </c>
      <c r="K31" s="81">
        <v>1699</v>
      </c>
      <c r="L31" s="104">
        <f t="shared" si="2"/>
        <v>11.185726512607808</v>
      </c>
      <c r="M31" s="81"/>
      <c r="N31" s="104">
        <f t="shared" si="3"/>
        <v>0</v>
      </c>
      <c r="O31" s="81">
        <v>10563</v>
      </c>
      <c r="P31" s="81">
        <v>3605</v>
      </c>
      <c r="Q31" s="104">
        <f t="shared" si="4"/>
        <v>69.54374876555401</v>
      </c>
      <c r="R31" s="81">
        <v>100</v>
      </c>
      <c r="S31" s="74" t="s">
        <v>90</v>
      </c>
      <c r="T31" s="74"/>
      <c r="U31" s="74"/>
      <c r="V31" s="74"/>
      <c r="W31" s="74"/>
      <c r="X31" s="74" t="s">
        <v>90</v>
      </c>
      <c r="Y31" s="74"/>
      <c r="Z31" s="74"/>
    </row>
  </sheetData>
  <sheetProtection/>
  <mergeCells count="25">
    <mergeCell ref="A2:A6"/>
    <mergeCell ref="B2:B6"/>
    <mergeCell ref="C2:C6"/>
    <mergeCell ref="F4:F5"/>
    <mergeCell ref="E4:E5"/>
    <mergeCell ref="H4:H5"/>
    <mergeCell ref="G4:G5"/>
    <mergeCell ref="V4:V5"/>
    <mergeCell ref="T4:T5"/>
    <mergeCell ref="S4:S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S2:V3"/>
    <mergeCell ref="Q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9" customWidth="1"/>
    <col min="2" max="2" width="8.69921875" style="1" customWidth="1"/>
    <col min="3" max="3" width="12.59765625" style="55" customWidth="1"/>
    <col min="4" max="55" width="9" style="82" customWidth="1"/>
    <col min="56" max="16384" width="9" style="55" customWidth="1"/>
  </cols>
  <sheetData>
    <row r="1" spans="1:55" ht="17.25">
      <c r="A1" s="128" t="s">
        <v>137</v>
      </c>
      <c r="B1" s="87"/>
      <c r="C1" s="54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56" customFormat="1" ht="33.75" customHeight="1">
      <c r="A2" s="156" t="s">
        <v>56</v>
      </c>
      <c r="B2" s="152" t="s">
        <v>57</v>
      </c>
      <c r="C2" s="158" t="s">
        <v>58</v>
      </c>
      <c r="D2" s="90" t="s">
        <v>138</v>
      </c>
      <c r="E2" s="91"/>
      <c r="F2" s="91"/>
      <c r="G2" s="91"/>
      <c r="H2" s="91"/>
      <c r="I2" s="91"/>
      <c r="J2" s="91"/>
      <c r="K2" s="91"/>
      <c r="L2" s="91"/>
      <c r="M2" s="92"/>
      <c r="N2" s="90" t="s">
        <v>139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159" t="s">
        <v>140</v>
      </c>
      <c r="AG2" s="160"/>
      <c r="AH2" s="160"/>
      <c r="AI2" s="161"/>
      <c r="AJ2" s="159" t="s">
        <v>141</v>
      </c>
      <c r="AK2" s="160"/>
      <c r="AL2" s="160"/>
      <c r="AM2" s="160"/>
      <c r="AN2" s="160"/>
      <c r="AO2" s="160"/>
      <c r="AP2" s="160"/>
      <c r="AQ2" s="160"/>
      <c r="AR2" s="160"/>
      <c r="AS2" s="161"/>
      <c r="AT2" s="155" t="s">
        <v>142</v>
      </c>
      <c r="AU2" s="152"/>
      <c r="AV2" s="152"/>
      <c r="AW2" s="152"/>
      <c r="AX2" s="152"/>
      <c r="AY2" s="152"/>
      <c r="AZ2" s="159" t="s">
        <v>143</v>
      </c>
      <c r="BA2" s="160"/>
      <c r="BB2" s="160"/>
      <c r="BC2" s="161"/>
    </row>
    <row r="3" spans="1:55" s="56" customFormat="1" ht="26.25" customHeight="1">
      <c r="A3" s="153"/>
      <c r="B3" s="153"/>
      <c r="C3" s="153"/>
      <c r="D3" s="95" t="s">
        <v>64</v>
      </c>
      <c r="E3" s="162" t="s">
        <v>144</v>
      </c>
      <c r="F3" s="160"/>
      <c r="G3" s="161"/>
      <c r="H3" s="165" t="s">
        <v>145</v>
      </c>
      <c r="I3" s="166"/>
      <c r="J3" s="167"/>
      <c r="K3" s="162" t="s">
        <v>146</v>
      </c>
      <c r="L3" s="166"/>
      <c r="M3" s="167"/>
      <c r="N3" s="95" t="s">
        <v>64</v>
      </c>
      <c r="O3" s="162" t="s">
        <v>147</v>
      </c>
      <c r="P3" s="163"/>
      <c r="Q3" s="163"/>
      <c r="R3" s="163"/>
      <c r="S3" s="163"/>
      <c r="T3" s="163"/>
      <c r="U3" s="164"/>
      <c r="V3" s="162" t="s">
        <v>148</v>
      </c>
      <c r="W3" s="163"/>
      <c r="X3" s="163"/>
      <c r="Y3" s="163"/>
      <c r="Z3" s="163"/>
      <c r="AA3" s="163"/>
      <c r="AB3" s="164"/>
      <c r="AC3" s="96" t="s">
        <v>149</v>
      </c>
      <c r="AD3" s="93"/>
      <c r="AE3" s="94"/>
      <c r="AF3" s="154" t="s">
        <v>64</v>
      </c>
      <c r="AG3" s="152" t="s">
        <v>151</v>
      </c>
      <c r="AH3" s="152" t="s">
        <v>153</v>
      </c>
      <c r="AI3" s="152" t="s">
        <v>154</v>
      </c>
      <c r="AJ3" s="153" t="s">
        <v>64</v>
      </c>
      <c r="AK3" s="152" t="s">
        <v>156</v>
      </c>
      <c r="AL3" s="152" t="s">
        <v>157</v>
      </c>
      <c r="AM3" s="152" t="s">
        <v>158</v>
      </c>
      <c r="AN3" s="152" t="s">
        <v>153</v>
      </c>
      <c r="AO3" s="152" t="s">
        <v>154</v>
      </c>
      <c r="AP3" s="152" t="s">
        <v>159</v>
      </c>
      <c r="AQ3" s="152" t="s">
        <v>160</v>
      </c>
      <c r="AR3" s="152" t="s">
        <v>161</v>
      </c>
      <c r="AS3" s="152" t="s">
        <v>162</v>
      </c>
      <c r="AT3" s="154" t="s">
        <v>64</v>
      </c>
      <c r="AU3" s="152" t="s">
        <v>156</v>
      </c>
      <c r="AV3" s="152" t="s">
        <v>157</v>
      </c>
      <c r="AW3" s="152" t="s">
        <v>158</v>
      </c>
      <c r="AX3" s="152" t="s">
        <v>153</v>
      </c>
      <c r="AY3" s="152" t="s">
        <v>154</v>
      </c>
      <c r="AZ3" s="154" t="s">
        <v>64</v>
      </c>
      <c r="BA3" s="152" t="s">
        <v>151</v>
      </c>
      <c r="BB3" s="152" t="s">
        <v>153</v>
      </c>
      <c r="BC3" s="152" t="s">
        <v>154</v>
      </c>
    </row>
    <row r="4" spans="1:55" s="56" customFormat="1" ht="26.25" customHeight="1">
      <c r="A4" s="153"/>
      <c r="B4" s="153"/>
      <c r="C4" s="153"/>
      <c r="D4" s="95"/>
      <c r="E4" s="95" t="s">
        <v>64</v>
      </c>
      <c r="F4" s="97" t="s">
        <v>163</v>
      </c>
      <c r="G4" s="97" t="s">
        <v>164</v>
      </c>
      <c r="H4" s="95" t="s">
        <v>64</v>
      </c>
      <c r="I4" s="97" t="s">
        <v>163</v>
      </c>
      <c r="J4" s="97" t="s">
        <v>164</v>
      </c>
      <c r="K4" s="95" t="s">
        <v>64</v>
      </c>
      <c r="L4" s="97" t="s">
        <v>163</v>
      </c>
      <c r="M4" s="97" t="s">
        <v>164</v>
      </c>
      <c r="N4" s="95"/>
      <c r="O4" s="95" t="s">
        <v>64</v>
      </c>
      <c r="P4" s="97" t="s">
        <v>151</v>
      </c>
      <c r="Q4" s="76" t="s">
        <v>153</v>
      </c>
      <c r="R4" s="76" t="s">
        <v>154</v>
      </c>
      <c r="S4" s="97" t="s">
        <v>166</v>
      </c>
      <c r="T4" s="97" t="s">
        <v>168</v>
      </c>
      <c r="U4" s="97" t="s">
        <v>170</v>
      </c>
      <c r="V4" s="95" t="s">
        <v>64</v>
      </c>
      <c r="W4" s="97" t="s">
        <v>151</v>
      </c>
      <c r="X4" s="76" t="s">
        <v>153</v>
      </c>
      <c r="Y4" s="76" t="s">
        <v>154</v>
      </c>
      <c r="Z4" s="97" t="s">
        <v>166</v>
      </c>
      <c r="AA4" s="97" t="s">
        <v>168</v>
      </c>
      <c r="AB4" s="97" t="s">
        <v>170</v>
      </c>
      <c r="AC4" s="95" t="s">
        <v>64</v>
      </c>
      <c r="AD4" s="97" t="s">
        <v>163</v>
      </c>
      <c r="AE4" s="97" t="s">
        <v>164</v>
      </c>
      <c r="AF4" s="154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4"/>
      <c r="AU4" s="153"/>
      <c r="AV4" s="153"/>
      <c r="AW4" s="153"/>
      <c r="AX4" s="153"/>
      <c r="AY4" s="153"/>
      <c r="AZ4" s="154"/>
      <c r="BA4" s="153"/>
      <c r="BB4" s="153"/>
      <c r="BC4" s="153"/>
    </row>
    <row r="5" spans="1:55" s="68" customFormat="1" ht="23.25" customHeight="1">
      <c r="A5" s="153"/>
      <c r="B5" s="153"/>
      <c r="C5" s="15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8"/>
      <c r="T5" s="98"/>
      <c r="U5" s="98"/>
      <c r="V5" s="98"/>
      <c r="W5" s="100"/>
      <c r="X5" s="101"/>
      <c r="Y5" s="101"/>
      <c r="Z5" s="100"/>
      <c r="AA5" s="100"/>
      <c r="AB5" s="100"/>
      <c r="AC5" s="98"/>
      <c r="AD5" s="100"/>
      <c r="AE5" s="100"/>
      <c r="AF5" s="75"/>
      <c r="AG5" s="75"/>
      <c r="AH5" s="75"/>
      <c r="AI5" s="75"/>
      <c r="AJ5" s="75"/>
      <c r="AK5" s="75"/>
      <c r="AL5" s="153"/>
      <c r="AM5" s="75"/>
      <c r="AN5" s="75"/>
      <c r="AO5" s="75"/>
      <c r="AP5" s="75"/>
      <c r="AQ5" s="75"/>
      <c r="AR5" s="75"/>
      <c r="AS5" s="75"/>
      <c r="AT5" s="75"/>
      <c r="AU5" s="75"/>
      <c r="AV5" s="153"/>
      <c r="AW5" s="75"/>
      <c r="AX5" s="75"/>
      <c r="AY5" s="75"/>
      <c r="AZ5" s="75"/>
      <c r="BA5" s="75"/>
      <c r="BB5" s="75"/>
      <c r="BC5" s="75"/>
    </row>
    <row r="6" spans="1:55" s="59" customFormat="1" ht="16.5" customHeight="1">
      <c r="A6" s="157"/>
      <c r="B6" s="157"/>
      <c r="C6" s="157"/>
      <c r="D6" s="102" t="s">
        <v>171</v>
      </c>
      <c r="E6" s="102" t="s">
        <v>171</v>
      </c>
      <c r="F6" s="102" t="s">
        <v>171</v>
      </c>
      <c r="G6" s="102" t="s">
        <v>171</v>
      </c>
      <c r="H6" s="102" t="s">
        <v>171</v>
      </c>
      <c r="I6" s="102" t="s">
        <v>171</v>
      </c>
      <c r="J6" s="102" t="s">
        <v>171</v>
      </c>
      <c r="K6" s="102" t="s">
        <v>171</v>
      </c>
      <c r="L6" s="102" t="s">
        <v>171</v>
      </c>
      <c r="M6" s="102" t="s">
        <v>171</v>
      </c>
      <c r="N6" s="102" t="s">
        <v>171</v>
      </c>
      <c r="O6" s="102" t="s">
        <v>171</v>
      </c>
      <c r="P6" s="102" t="s">
        <v>171</v>
      </c>
      <c r="Q6" s="102" t="s">
        <v>171</v>
      </c>
      <c r="R6" s="102" t="s">
        <v>171</v>
      </c>
      <c r="S6" s="102" t="s">
        <v>171</v>
      </c>
      <c r="T6" s="102" t="s">
        <v>171</v>
      </c>
      <c r="U6" s="102" t="s">
        <v>171</v>
      </c>
      <c r="V6" s="102" t="s">
        <v>171</v>
      </c>
      <c r="W6" s="102" t="s">
        <v>171</v>
      </c>
      <c r="X6" s="102" t="s">
        <v>171</v>
      </c>
      <c r="Y6" s="102" t="s">
        <v>171</v>
      </c>
      <c r="Z6" s="102" t="s">
        <v>171</v>
      </c>
      <c r="AA6" s="102" t="s">
        <v>171</v>
      </c>
      <c r="AB6" s="102" t="s">
        <v>171</v>
      </c>
      <c r="AC6" s="102" t="s">
        <v>171</v>
      </c>
      <c r="AD6" s="102" t="s">
        <v>171</v>
      </c>
      <c r="AE6" s="102" t="s">
        <v>171</v>
      </c>
      <c r="AF6" s="103" t="s">
        <v>172</v>
      </c>
      <c r="AG6" s="103" t="s">
        <v>172</v>
      </c>
      <c r="AH6" s="103" t="s">
        <v>172</v>
      </c>
      <c r="AI6" s="103" t="s">
        <v>172</v>
      </c>
      <c r="AJ6" s="103" t="s">
        <v>172</v>
      </c>
      <c r="AK6" s="103" t="s">
        <v>172</v>
      </c>
      <c r="AL6" s="103" t="s">
        <v>172</v>
      </c>
      <c r="AM6" s="103" t="s">
        <v>172</v>
      </c>
      <c r="AN6" s="103" t="s">
        <v>172</v>
      </c>
      <c r="AO6" s="103" t="s">
        <v>172</v>
      </c>
      <c r="AP6" s="103" t="s">
        <v>172</v>
      </c>
      <c r="AQ6" s="103" t="s">
        <v>172</v>
      </c>
      <c r="AR6" s="103" t="s">
        <v>172</v>
      </c>
      <c r="AS6" s="103" t="s">
        <v>172</v>
      </c>
      <c r="AT6" s="103" t="s">
        <v>172</v>
      </c>
      <c r="AU6" s="103" t="s">
        <v>172</v>
      </c>
      <c r="AV6" s="103" t="s">
        <v>172</v>
      </c>
      <c r="AW6" s="103" t="s">
        <v>172</v>
      </c>
      <c r="AX6" s="103" t="s">
        <v>172</v>
      </c>
      <c r="AY6" s="103" t="s">
        <v>172</v>
      </c>
      <c r="AZ6" s="103" t="s">
        <v>172</v>
      </c>
      <c r="BA6" s="103" t="s">
        <v>172</v>
      </c>
      <c r="BB6" s="103" t="s">
        <v>172</v>
      </c>
      <c r="BC6" s="103" t="s">
        <v>172</v>
      </c>
    </row>
    <row r="7" spans="1:55" s="62" customFormat="1" ht="12" customHeight="1">
      <c r="A7" s="121" t="s">
        <v>85</v>
      </c>
      <c r="B7" s="122" t="s">
        <v>87</v>
      </c>
      <c r="C7" s="121" t="s">
        <v>64</v>
      </c>
      <c r="D7" s="86">
        <f aca="true" t="shared" si="0" ref="D7:AI7">SUM(D8:D31)</f>
        <v>276554</v>
      </c>
      <c r="E7" s="86">
        <f t="shared" si="0"/>
        <v>10507</v>
      </c>
      <c r="F7" s="86">
        <f t="shared" si="0"/>
        <v>4574</v>
      </c>
      <c r="G7" s="86">
        <f t="shared" si="0"/>
        <v>5933</v>
      </c>
      <c r="H7" s="86">
        <f t="shared" si="0"/>
        <v>15012</v>
      </c>
      <c r="I7" s="86">
        <f t="shared" si="0"/>
        <v>4890</v>
      </c>
      <c r="J7" s="86">
        <f t="shared" si="0"/>
        <v>10122</v>
      </c>
      <c r="K7" s="86">
        <f t="shared" si="0"/>
        <v>251035</v>
      </c>
      <c r="L7" s="86">
        <f t="shared" si="0"/>
        <v>27324</v>
      </c>
      <c r="M7" s="86">
        <f t="shared" si="0"/>
        <v>223711</v>
      </c>
      <c r="N7" s="86">
        <f t="shared" si="0"/>
        <v>279563</v>
      </c>
      <c r="O7" s="86">
        <f t="shared" si="0"/>
        <v>36311</v>
      </c>
      <c r="P7" s="86">
        <f t="shared" si="0"/>
        <v>36311</v>
      </c>
      <c r="Q7" s="86">
        <f t="shared" si="0"/>
        <v>0</v>
      </c>
      <c r="R7" s="86">
        <f t="shared" si="0"/>
        <v>0</v>
      </c>
      <c r="S7" s="86">
        <f t="shared" si="0"/>
        <v>0</v>
      </c>
      <c r="T7" s="86">
        <f t="shared" si="0"/>
        <v>0</v>
      </c>
      <c r="U7" s="86">
        <f t="shared" si="0"/>
        <v>0</v>
      </c>
      <c r="V7" s="86">
        <f t="shared" si="0"/>
        <v>240155</v>
      </c>
      <c r="W7" s="86">
        <f t="shared" si="0"/>
        <v>240155</v>
      </c>
      <c r="X7" s="86">
        <f t="shared" si="0"/>
        <v>0</v>
      </c>
      <c r="Y7" s="86">
        <f t="shared" si="0"/>
        <v>0</v>
      </c>
      <c r="Z7" s="86">
        <f t="shared" si="0"/>
        <v>0</v>
      </c>
      <c r="AA7" s="86">
        <f t="shared" si="0"/>
        <v>0</v>
      </c>
      <c r="AB7" s="86">
        <f t="shared" si="0"/>
        <v>0</v>
      </c>
      <c r="AC7" s="86">
        <f t="shared" si="0"/>
        <v>3097</v>
      </c>
      <c r="AD7" s="86">
        <f t="shared" si="0"/>
        <v>1963</v>
      </c>
      <c r="AE7" s="86">
        <f t="shared" si="0"/>
        <v>1134</v>
      </c>
      <c r="AF7" s="86">
        <f t="shared" si="0"/>
        <v>4339</v>
      </c>
      <c r="AG7" s="86">
        <f t="shared" si="0"/>
        <v>4339</v>
      </c>
      <c r="AH7" s="86">
        <f t="shared" si="0"/>
        <v>0</v>
      </c>
      <c r="AI7" s="86">
        <f t="shared" si="0"/>
        <v>0</v>
      </c>
      <c r="AJ7" s="86">
        <f aca="true" t="shared" si="1" ref="AJ7:BO7">SUM(AJ8:AJ31)</f>
        <v>31049</v>
      </c>
      <c r="AK7" s="86">
        <f t="shared" si="1"/>
        <v>26995</v>
      </c>
      <c r="AL7" s="86">
        <f t="shared" si="1"/>
        <v>26</v>
      </c>
      <c r="AM7" s="86">
        <f t="shared" si="1"/>
        <v>1983</v>
      </c>
      <c r="AN7" s="86">
        <f t="shared" si="1"/>
        <v>126</v>
      </c>
      <c r="AO7" s="86">
        <f t="shared" si="1"/>
        <v>0</v>
      </c>
      <c r="AP7" s="86">
        <f t="shared" si="1"/>
        <v>0</v>
      </c>
      <c r="AQ7" s="86">
        <f t="shared" si="1"/>
        <v>976</v>
      </c>
      <c r="AR7" s="86">
        <f t="shared" si="1"/>
        <v>882</v>
      </c>
      <c r="AS7" s="86">
        <f t="shared" si="1"/>
        <v>61</v>
      </c>
      <c r="AT7" s="86">
        <f t="shared" si="1"/>
        <v>341</v>
      </c>
      <c r="AU7" s="86">
        <f t="shared" si="1"/>
        <v>311</v>
      </c>
      <c r="AV7" s="86">
        <f t="shared" si="1"/>
        <v>0</v>
      </c>
      <c r="AW7" s="86">
        <f t="shared" si="1"/>
        <v>30</v>
      </c>
      <c r="AX7" s="86">
        <f t="shared" si="1"/>
        <v>0</v>
      </c>
      <c r="AY7" s="86">
        <f t="shared" si="1"/>
        <v>0</v>
      </c>
      <c r="AZ7" s="86">
        <f t="shared" si="1"/>
        <v>66</v>
      </c>
      <c r="BA7" s="86">
        <f t="shared" si="1"/>
        <v>66</v>
      </c>
      <c r="BB7" s="86">
        <f t="shared" si="1"/>
        <v>0</v>
      </c>
      <c r="BC7" s="86">
        <f t="shared" si="1"/>
        <v>0</v>
      </c>
    </row>
    <row r="8" spans="1:55" s="65" customFormat="1" ht="12" customHeight="1">
      <c r="A8" s="123" t="s">
        <v>85</v>
      </c>
      <c r="B8" s="124" t="s">
        <v>88</v>
      </c>
      <c r="C8" s="123" t="s">
        <v>89</v>
      </c>
      <c r="D8" s="80">
        <f aca="true" t="shared" si="2" ref="D8:D31">SUM(E8,+H8,+K8)</f>
        <v>70329</v>
      </c>
      <c r="E8" s="80">
        <f aca="true" t="shared" si="3" ref="E8:E31">SUM(F8:G8)</f>
        <v>0</v>
      </c>
      <c r="F8" s="80">
        <v>0</v>
      </c>
      <c r="G8" s="80">
        <v>0</v>
      </c>
      <c r="H8" s="80">
        <f aca="true" t="shared" si="4" ref="H8:H31">SUM(I8:J8)</f>
        <v>0</v>
      </c>
      <c r="I8" s="80">
        <v>0</v>
      </c>
      <c r="J8" s="80">
        <v>0</v>
      </c>
      <c r="K8" s="80">
        <f aca="true" t="shared" si="5" ref="K8:K31">SUM(L8:M8)</f>
        <v>70329</v>
      </c>
      <c r="L8" s="80">
        <v>4374</v>
      </c>
      <c r="M8" s="80">
        <v>65955</v>
      </c>
      <c r="N8" s="80">
        <f aca="true" t="shared" si="6" ref="N8:N31">SUM(O8,+V8,+AC8)</f>
        <v>70334</v>
      </c>
      <c r="O8" s="80">
        <f aca="true" t="shared" si="7" ref="O8:O31">SUM(P8:U8)</f>
        <v>4374</v>
      </c>
      <c r="P8" s="80">
        <v>4374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f aca="true" t="shared" si="8" ref="V8:V31">SUM(W8:AB8)</f>
        <v>65955</v>
      </c>
      <c r="W8" s="80">
        <v>65955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f aca="true" t="shared" si="9" ref="AC8:AC31">SUM(AD8:AE8)</f>
        <v>5</v>
      </c>
      <c r="AD8" s="80">
        <v>5</v>
      </c>
      <c r="AE8" s="80">
        <v>0</v>
      </c>
      <c r="AF8" s="80">
        <f aca="true" t="shared" si="10" ref="AF8:AF31">SUM(AG8:AI8)</f>
        <v>1586</v>
      </c>
      <c r="AG8" s="80">
        <v>1586</v>
      </c>
      <c r="AH8" s="80">
        <v>0</v>
      </c>
      <c r="AI8" s="80">
        <v>0</v>
      </c>
      <c r="AJ8" s="80">
        <f aca="true" t="shared" si="11" ref="AJ8:AJ31">SUM(AK8:AS8)</f>
        <v>1586</v>
      </c>
      <c r="AK8" s="80">
        <v>0</v>
      </c>
      <c r="AL8" s="80">
        <v>0</v>
      </c>
      <c r="AM8" s="80">
        <v>1586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f aca="true" t="shared" si="12" ref="AT8:AT31">SUM(AU8:AY8)</f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f aca="true" t="shared" si="13" ref="AZ8:AZ31">SUM(BA8:BC8)</f>
        <v>0</v>
      </c>
      <c r="BA8" s="80">
        <v>0</v>
      </c>
      <c r="BB8" s="80">
        <v>0</v>
      </c>
      <c r="BC8" s="80">
        <v>0</v>
      </c>
    </row>
    <row r="9" spans="1:55" s="65" customFormat="1" ht="12" customHeight="1">
      <c r="A9" s="123" t="s">
        <v>85</v>
      </c>
      <c r="B9" s="125" t="s">
        <v>91</v>
      </c>
      <c r="C9" s="123" t="s">
        <v>92</v>
      </c>
      <c r="D9" s="80">
        <f t="shared" si="2"/>
        <v>26470</v>
      </c>
      <c r="E9" s="80">
        <f t="shared" si="3"/>
        <v>113</v>
      </c>
      <c r="F9" s="80">
        <v>0</v>
      </c>
      <c r="G9" s="80">
        <v>113</v>
      </c>
      <c r="H9" s="80">
        <f t="shared" si="4"/>
        <v>0</v>
      </c>
      <c r="I9" s="80">
        <v>0</v>
      </c>
      <c r="J9" s="80">
        <v>0</v>
      </c>
      <c r="K9" s="80">
        <f t="shared" si="5"/>
        <v>26357</v>
      </c>
      <c r="L9" s="80">
        <v>3103</v>
      </c>
      <c r="M9" s="80">
        <v>23254</v>
      </c>
      <c r="N9" s="80">
        <f t="shared" si="6"/>
        <v>26470</v>
      </c>
      <c r="O9" s="80">
        <f t="shared" si="7"/>
        <v>3103</v>
      </c>
      <c r="P9" s="80">
        <v>3103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f t="shared" si="8"/>
        <v>23367</v>
      </c>
      <c r="W9" s="80">
        <v>23367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f t="shared" si="9"/>
        <v>0</v>
      </c>
      <c r="AD9" s="80">
        <v>0</v>
      </c>
      <c r="AE9" s="80">
        <v>0</v>
      </c>
      <c r="AF9" s="80">
        <f t="shared" si="10"/>
        <v>0</v>
      </c>
      <c r="AG9" s="80">
        <v>0</v>
      </c>
      <c r="AH9" s="80">
        <v>0</v>
      </c>
      <c r="AI9" s="80">
        <v>0</v>
      </c>
      <c r="AJ9" s="80">
        <f t="shared" si="11"/>
        <v>26470</v>
      </c>
      <c r="AK9" s="80">
        <v>26470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f t="shared" si="12"/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f t="shared" si="13"/>
        <v>40</v>
      </c>
      <c r="BA9" s="80">
        <v>40</v>
      </c>
      <c r="BB9" s="80">
        <v>0</v>
      </c>
      <c r="BC9" s="80">
        <v>0</v>
      </c>
    </row>
    <row r="10" spans="1:55" s="65" customFormat="1" ht="12" customHeight="1">
      <c r="A10" s="123" t="s">
        <v>85</v>
      </c>
      <c r="B10" s="125" t="s">
        <v>93</v>
      </c>
      <c r="C10" s="123" t="s">
        <v>94</v>
      </c>
      <c r="D10" s="80">
        <f t="shared" si="2"/>
        <v>18363</v>
      </c>
      <c r="E10" s="80">
        <f t="shared" si="3"/>
        <v>0</v>
      </c>
      <c r="F10" s="80">
        <v>0</v>
      </c>
      <c r="G10" s="80">
        <v>0</v>
      </c>
      <c r="H10" s="80">
        <f t="shared" si="4"/>
        <v>0</v>
      </c>
      <c r="I10" s="80">
        <v>0</v>
      </c>
      <c r="J10" s="80">
        <v>0</v>
      </c>
      <c r="K10" s="80">
        <f t="shared" si="5"/>
        <v>18363</v>
      </c>
      <c r="L10" s="80">
        <v>1618</v>
      </c>
      <c r="M10" s="80">
        <v>16745</v>
      </c>
      <c r="N10" s="80">
        <f t="shared" si="6"/>
        <v>18375</v>
      </c>
      <c r="O10" s="80">
        <f t="shared" si="7"/>
        <v>1618</v>
      </c>
      <c r="P10" s="80">
        <v>1618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f t="shared" si="8"/>
        <v>16745</v>
      </c>
      <c r="W10" s="80">
        <v>16745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f t="shared" si="9"/>
        <v>12</v>
      </c>
      <c r="AD10" s="80">
        <v>12</v>
      </c>
      <c r="AE10" s="80">
        <v>0</v>
      </c>
      <c r="AF10" s="80">
        <f t="shared" si="10"/>
        <v>53</v>
      </c>
      <c r="AG10" s="80">
        <v>53</v>
      </c>
      <c r="AH10" s="80">
        <v>0</v>
      </c>
      <c r="AI10" s="80">
        <v>0</v>
      </c>
      <c r="AJ10" s="80">
        <f t="shared" si="11"/>
        <v>53</v>
      </c>
      <c r="AK10" s="80">
        <v>53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f t="shared" si="12"/>
        <v>53</v>
      </c>
      <c r="AU10" s="80">
        <v>53</v>
      </c>
      <c r="AV10" s="80">
        <v>0</v>
      </c>
      <c r="AW10" s="80">
        <v>0</v>
      </c>
      <c r="AX10" s="80">
        <v>0</v>
      </c>
      <c r="AY10" s="80">
        <v>0</v>
      </c>
      <c r="AZ10" s="80">
        <f t="shared" si="13"/>
        <v>0</v>
      </c>
      <c r="BA10" s="80">
        <v>0</v>
      </c>
      <c r="BB10" s="80">
        <v>0</v>
      </c>
      <c r="BC10" s="80">
        <v>0</v>
      </c>
    </row>
    <row r="11" spans="1:55" s="65" customFormat="1" ht="12" customHeight="1">
      <c r="A11" s="123" t="s">
        <v>85</v>
      </c>
      <c r="B11" s="125" t="s">
        <v>95</v>
      </c>
      <c r="C11" s="123" t="s">
        <v>96</v>
      </c>
      <c r="D11" s="80">
        <f t="shared" si="2"/>
        <v>32303</v>
      </c>
      <c r="E11" s="80">
        <f t="shared" si="3"/>
        <v>0</v>
      </c>
      <c r="F11" s="80">
        <v>0</v>
      </c>
      <c r="G11" s="80">
        <v>0</v>
      </c>
      <c r="H11" s="80">
        <f t="shared" si="4"/>
        <v>4385</v>
      </c>
      <c r="I11" s="80">
        <v>4385</v>
      </c>
      <c r="J11" s="80">
        <v>0</v>
      </c>
      <c r="K11" s="80">
        <f t="shared" si="5"/>
        <v>27918</v>
      </c>
      <c r="L11" s="80">
        <v>0</v>
      </c>
      <c r="M11" s="80">
        <v>27918</v>
      </c>
      <c r="N11" s="80">
        <f t="shared" si="6"/>
        <v>32215</v>
      </c>
      <c r="O11" s="80">
        <f t="shared" si="7"/>
        <v>3908</v>
      </c>
      <c r="P11" s="80">
        <v>3908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f t="shared" si="8"/>
        <v>28307</v>
      </c>
      <c r="W11" s="80">
        <v>28307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f t="shared" si="9"/>
        <v>0</v>
      </c>
      <c r="AD11" s="80">
        <v>0</v>
      </c>
      <c r="AE11" s="80">
        <v>0</v>
      </c>
      <c r="AF11" s="80">
        <f t="shared" si="10"/>
        <v>70</v>
      </c>
      <c r="AG11" s="80">
        <v>70</v>
      </c>
      <c r="AH11" s="80">
        <v>0</v>
      </c>
      <c r="AI11" s="80">
        <v>0</v>
      </c>
      <c r="AJ11" s="80">
        <f t="shared" si="11"/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f t="shared" si="12"/>
        <v>70</v>
      </c>
      <c r="AU11" s="80">
        <v>70</v>
      </c>
      <c r="AV11" s="80">
        <v>0</v>
      </c>
      <c r="AW11" s="80">
        <v>0</v>
      </c>
      <c r="AX11" s="80">
        <v>0</v>
      </c>
      <c r="AY11" s="80">
        <v>0</v>
      </c>
      <c r="AZ11" s="80">
        <f t="shared" si="13"/>
        <v>0</v>
      </c>
      <c r="BA11" s="80">
        <v>0</v>
      </c>
      <c r="BB11" s="80">
        <v>0</v>
      </c>
      <c r="BC11" s="80">
        <v>0</v>
      </c>
    </row>
    <row r="12" spans="1:55" s="65" customFormat="1" ht="12" customHeight="1">
      <c r="A12" s="74" t="s">
        <v>85</v>
      </c>
      <c r="B12" s="126" t="s">
        <v>97</v>
      </c>
      <c r="C12" s="74" t="s">
        <v>98</v>
      </c>
      <c r="D12" s="81">
        <f t="shared" si="2"/>
        <v>10654</v>
      </c>
      <c r="E12" s="81">
        <f t="shared" si="3"/>
        <v>0</v>
      </c>
      <c r="F12" s="81">
        <v>0</v>
      </c>
      <c r="G12" s="81">
        <v>0</v>
      </c>
      <c r="H12" s="81">
        <f t="shared" si="4"/>
        <v>0</v>
      </c>
      <c r="I12" s="81">
        <v>0</v>
      </c>
      <c r="J12" s="81">
        <v>0</v>
      </c>
      <c r="K12" s="81">
        <f t="shared" si="5"/>
        <v>10654</v>
      </c>
      <c r="L12" s="81">
        <v>1715</v>
      </c>
      <c r="M12" s="81">
        <v>8939</v>
      </c>
      <c r="N12" s="81">
        <f t="shared" si="6"/>
        <v>10665</v>
      </c>
      <c r="O12" s="81">
        <f t="shared" si="7"/>
        <v>1715</v>
      </c>
      <c r="P12" s="81">
        <v>1715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f t="shared" si="8"/>
        <v>8939</v>
      </c>
      <c r="W12" s="81">
        <v>8939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f t="shared" si="9"/>
        <v>11</v>
      </c>
      <c r="AD12" s="81">
        <v>11</v>
      </c>
      <c r="AE12" s="81">
        <v>0</v>
      </c>
      <c r="AF12" s="81">
        <f t="shared" si="10"/>
        <v>301</v>
      </c>
      <c r="AG12" s="81">
        <v>301</v>
      </c>
      <c r="AH12" s="81">
        <v>0</v>
      </c>
      <c r="AI12" s="81">
        <v>0</v>
      </c>
      <c r="AJ12" s="81">
        <f t="shared" si="11"/>
        <v>299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299</v>
      </c>
      <c r="AR12" s="81">
        <v>0</v>
      </c>
      <c r="AS12" s="81">
        <v>0</v>
      </c>
      <c r="AT12" s="81">
        <f t="shared" si="12"/>
        <v>2</v>
      </c>
      <c r="AU12" s="81">
        <v>2</v>
      </c>
      <c r="AV12" s="81">
        <v>0</v>
      </c>
      <c r="AW12" s="81">
        <v>0</v>
      </c>
      <c r="AX12" s="81">
        <v>0</v>
      </c>
      <c r="AY12" s="81">
        <v>0</v>
      </c>
      <c r="AZ12" s="81">
        <f t="shared" si="13"/>
        <v>0</v>
      </c>
      <c r="BA12" s="81">
        <v>0</v>
      </c>
      <c r="BB12" s="81">
        <v>0</v>
      </c>
      <c r="BC12" s="81">
        <v>0</v>
      </c>
    </row>
    <row r="13" spans="1:55" s="65" customFormat="1" ht="12" customHeight="1">
      <c r="A13" s="74" t="s">
        <v>85</v>
      </c>
      <c r="B13" s="126" t="s">
        <v>99</v>
      </c>
      <c r="C13" s="74" t="s">
        <v>100</v>
      </c>
      <c r="D13" s="81">
        <f t="shared" si="2"/>
        <v>15025</v>
      </c>
      <c r="E13" s="81">
        <f t="shared" si="3"/>
        <v>0</v>
      </c>
      <c r="F13" s="81">
        <v>0</v>
      </c>
      <c r="G13" s="81">
        <v>0</v>
      </c>
      <c r="H13" s="81">
        <f t="shared" si="4"/>
        <v>0</v>
      </c>
      <c r="I13" s="81">
        <v>0</v>
      </c>
      <c r="J13" s="81">
        <v>0</v>
      </c>
      <c r="K13" s="81">
        <f t="shared" si="5"/>
        <v>15025</v>
      </c>
      <c r="L13" s="81">
        <v>676</v>
      </c>
      <c r="M13" s="81">
        <v>14349</v>
      </c>
      <c r="N13" s="81">
        <f t="shared" si="6"/>
        <v>15039</v>
      </c>
      <c r="O13" s="81">
        <f t="shared" si="7"/>
        <v>676</v>
      </c>
      <c r="P13" s="81">
        <v>676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f t="shared" si="8"/>
        <v>14349</v>
      </c>
      <c r="W13" s="81">
        <v>14349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f t="shared" si="9"/>
        <v>14</v>
      </c>
      <c r="AD13" s="81">
        <v>14</v>
      </c>
      <c r="AE13" s="81">
        <v>0</v>
      </c>
      <c r="AF13" s="81">
        <f t="shared" si="10"/>
        <v>426</v>
      </c>
      <c r="AG13" s="81">
        <v>426</v>
      </c>
      <c r="AH13" s="81">
        <v>0</v>
      </c>
      <c r="AI13" s="81">
        <v>0</v>
      </c>
      <c r="AJ13" s="81">
        <f t="shared" si="11"/>
        <v>424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424</v>
      </c>
      <c r="AR13" s="81">
        <v>0</v>
      </c>
      <c r="AS13" s="81">
        <v>0</v>
      </c>
      <c r="AT13" s="81">
        <f t="shared" si="12"/>
        <v>2</v>
      </c>
      <c r="AU13" s="81">
        <v>2</v>
      </c>
      <c r="AV13" s="81">
        <v>0</v>
      </c>
      <c r="AW13" s="81">
        <v>0</v>
      </c>
      <c r="AX13" s="81">
        <v>0</v>
      </c>
      <c r="AY13" s="81">
        <v>0</v>
      </c>
      <c r="AZ13" s="81">
        <f t="shared" si="13"/>
        <v>0</v>
      </c>
      <c r="BA13" s="81">
        <v>0</v>
      </c>
      <c r="BB13" s="81">
        <v>0</v>
      </c>
      <c r="BC13" s="81">
        <v>0</v>
      </c>
    </row>
    <row r="14" spans="1:55" s="65" customFormat="1" ht="12" customHeight="1">
      <c r="A14" s="74" t="s">
        <v>85</v>
      </c>
      <c r="B14" s="126" t="s">
        <v>101</v>
      </c>
      <c r="C14" s="74" t="s">
        <v>102</v>
      </c>
      <c r="D14" s="81">
        <f t="shared" si="2"/>
        <v>12861</v>
      </c>
      <c r="E14" s="81">
        <f t="shared" si="3"/>
        <v>0</v>
      </c>
      <c r="F14" s="81">
        <v>0</v>
      </c>
      <c r="G14" s="81">
        <v>0</v>
      </c>
      <c r="H14" s="81">
        <f t="shared" si="4"/>
        <v>0</v>
      </c>
      <c r="I14" s="81">
        <v>0</v>
      </c>
      <c r="J14" s="81">
        <v>0</v>
      </c>
      <c r="K14" s="81">
        <f t="shared" si="5"/>
        <v>12861</v>
      </c>
      <c r="L14" s="81">
        <v>5268</v>
      </c>
      <c r="M14" s="81">
        <v>7593</v>
      </c>
      <c r="N14" s="81">
        <f t="shared" si="6"/>
        <v>12891</v>
      </c>
      <c r="O14" s="81">
        <f t="shared" si="7"/>
        <v>5268</v>
      </c>
      <c r="P14" s="81">
        <v>5268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f t="shared" si="8"/>
        <v>7593</v>
      </c>
      <c r="W14" s="81">
        <v>7593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f t="shared" si="9"/>
        <v>30</v>
      </c>
      <c r="AD14" s="81">
        <v>30</v>
      </c>
      <c r="AE14" s="81">
        <v>0</v>
      </c>
      <c r="AF14" s="81">
        <f t="shared" si="10"/>
        <v>161</v>
      </c>
      <c r="AG14" s="81">
        <v>161</v>
      </c>
      <c r="AH14" s="81">
        <v>0</v>
      </c>
      <c r="AI14" s="81">
        <v>0</v>
      </c>
      <c r="AJ14" s="81">
        <f t="shared" si="11"/>
        <v>161</v>
      </c>
      <c r="AK14" s="81">
        <v>0</v>
      </c>
      <c r="AL14" s="81">
        <v>0</v>
      </c>
      <c r="AM14" s="81">
        <v>20</v>
      </c>
      <c r="AN14" s="81">
        <v>0</v>
      </c>
      <c r="AO14" s="81">
        <v>0</v>
      </c>
      <c r="AP14" s="81">
        <v>0</v>
      </c>
      <c r="AQ14" s="81">
        <v>19</v>
      </c>
      <c r="AR14" s="81">
        <v>122</v>
      </c>
      <c r="AS14" s="81">
        <v>0</v>
      </c>
      <c r="AT14" s="81">
        <f t="shared" si="12"/>
        <v>2</v>
      </c>
      <c r="AU14" s="81">
        <v>0</v>
      </c>
      <c r="AV14" s="81">
        <v>0</v>
      </c>
      <c r="AW14" s="81">
        <v>2</v>
      </c>
      <c r="AX14" s="81">
        <v>0</v>
      </c>
      <c r="AY14" s="81">
        <v>0</v>
      </c>
      <c r="AZ14" s="81">
        <f t="shared" si="13"/>
        <v>0</v>
      </c>
      <c r="BA14" s="81">
        <v>0</v>
      </c>
      <c r="BB14" s="81">
        <v>0</v>
      </c>
      <c r="BC14" s="81">
        <v>0</v>
      </c>
    </row>
    <row r="15" spans="1:55" s="65" customFormat="1" ht="12" customHeight="1">
      <c r="A15" s="74" t="s">
        <v>85</v>
      </c>
      <c r="B15" s="126" t="s">
        <v>103</v>
      </c>
      <c r="C15" s="74" t="s">
        <v>104</v>
      </c>
      <c r="D15" s="81">
        <f t="shared" si="2"/>
        <v>14884</v>
      </c>
      <c r="E15" s="81">
        <f t="shared" si="3"/>
        <v>1921</v>
      </c>
      <c r="F15" s="81">
        <v>857</v>
      </c>
      <c r="G15" s="81">
        <v>1064</v>
      </c>
      <c r="H15" s="81">
        <f t="shared" si="4"/>
        <v>0</v>
      </c>
      <c r="I15" s="81">
        <v>0</v>
      </c>
      <c r="J15" s="81">
        <v>0</v>
      </c>
      <c r="K15" s="81">
        <f t="shared" si="5"/>
        <v>12963</v>
      </c>
      <c r="L15" s="81">
        <v>3450</v>
      </c>
      <c r="M15" s="81">
        <v>9513</v>
      </c>
      <c r="N15" s="81">
        <f t="shared" si="6"/>
        <v>16381</v>
      </c>
      <c r="O15" s="81">
        <f t="shared" si="7"/>
        <v>4307</v>
      </c>
      <c r="P15" s="81">
        <v>4307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f t="shared" si="8"/>
        <v>10577</v>
      </c>
      <c r="W15" s="81">
        <v>10577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f t="shared" si="9"/>
        <v>1497</v>
      </c>
      <c r="AD15" s="81">
        <v>1497</v>
      </c>
      <c r="AE15" s="81">
        <v>0</v>
      </c>
      <c r="AF15" s="81">
        <f t="shared" si="10"/>
        <v>521</v>
      </c>
      <c r="AG15" s="81">
        <v>521</v>
      </c>
      <c r="AH15" s="81">
        <v>0</v>
      </c>
      <c r="AI15" s="81">
        <v>0</v>
      </c>
      <c r="AJ15" s="81">
        <f t="shared" si="11"/>
        <v>521</v>
      </c>
      <c r="AK15" s="81">
        <v>0</v>
      </c>
      <c r="AL15" s="81">
        <v>0</v>
      </c>
      <c r="AM15" s="81">
        <v>16</v>
      </c>
      <c r="AN15" s="81">
        <v>0</v>
      </c>
      <c r="AO15" s="81">
        <v>0</v>
      </c>
      <c r="AP15" s="81">
        <v>0</v>
      </c>
      <c r="AQ15" s="81">
        <v>0</v>
      </c>
      <c r="AR15" s="81">
        <v>505</v>
      </c>
      <c r="AS15" s="81">
        <v>0</v>
      </c>
      <c r="AT15" s="81">
        <f t="shared" si="12"/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f t="shared" si="13"/>
        <v>0</v>
      </c>
      <c r="BA15" s="81">
        <v>0</v>
      </c>
      <c r="BB15" s="81">
        <v>0</v>
      </c>
      <c r="BC15" s="81">
        <v>0</v>
      </c>
    </row>
    <row r="16" spans="1:55" s="65" customFormat="1" ht="12" customHeight="1">
      <c r="A16" s="74" t="s">
        <v>85</v>
      </c>
      <c r="B16" s="126" t="s">
        <v>105</v>
      </c>
      <c r="C16" s="74" t="s">
        <v>106</v>
      </c>
      <c r="D16" s="81">
        <f t="shared" si="2"/>
        <v>1878</v>
      </c>
      <c r="E16" s="81">
        <f t="shared" si="3"/>
        <v>0</v>
      </c>
      <c r="F16" s="81">
        <v>0</v>
      </c>
      <c r="G16" s="81">
        <v>0</v>
      </c>
      <c r="H16" s="81">
        <f t="shared" si="4"/>
        <v>0</v>
      </c>
      <c r="I16" s="81">
        <v>0</v>
      </c>
      <c r="J16" s="81">
        <v>0</v>
      </c>
      <c r="K16" s="81">
        <f t="shared" si="5"/>
        <v>1878</v>
      </c>
      <c r="L16" s="81">
        <v>222</v>
      </c>
      <c r="M16" s="81">
        <v>1656</v>
      </c>
      <c r="N16" s="81">
        <f t="shared" si="6"/>
        <v>1923</v>
      </c>
      <c r="O16" s="81">
        <f t="shared" si="7"/>
        <v>222</v>
      </c>
      <c r="P16" s="81">
        <v>222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f t="shared" si="8"/>
        <v>1656</v>
      </c>
      <c r="W16" s="81">
        <v>1656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f t="shared" si="9"/>
        <v>45</v>
      </c>
      <c r="AD16" s="81">
        <v>45</v>
      </c>
      <c r="AE16" s="81">
        <v>0</v>
      </c>
      <c r="AF16" s="81">
        <f t="shared" si="10"/>
        <v>5</v>
      </c>
      <c r="AG16" s="81">
        <v>5</v>
      </c>
      <c r="AH16" s="81">
        <v>0</v>
      </c>
      <c r="AI16" s="81">
        <v>0</v>
      </c>
      <c r="AJ16" s="81">
        <f t="shared" si="11"/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f t="shared" si="12"/>
        <v>5</v>
      </c>
      <c r="AU16" s="81">
        <v>5</v>
      </c>
      <c r="AV16" s="81">
        <v>0</v>
      </c>
      <c r="AW16" s="81">
        <v>0</v>
      </c>
      <c r="AX16" s="81">
        <v>0</v>
      </c>
      <c r="AY16" s="81">
        <v>0</v>
      </c>
      <c r="AZ16" s="81">
        <f t="shared" si="13"/>
        <v>0</v>
      </c>
      <c r="BA16" s="81">
        <v>0</v>
      </c>
      <c r="BB16" s="81">
        <v>0</v>
      </c>
      <c r="BC16" s="81">
        <v>0</v>
      </c>
    </row>
    <row r="17" spans="1:55" s="65" customFormat="1" ht="12" customHeight="1">
      <c r="A17" s="74" t="s">
        <v>85</v>
      </c>
      <c r="B17" s="126" t="s">
        <v>107</v>
      </c>
      <c r="C17" s="74" t="s">
        <v>108</v>
      </c>
      <c r="D17" s="81">
        <f t="shared" si="2"/>
        <v>620</v>
      </c>
      <c r="E17" s="81">
        <f t="shared" si="3"/>
        <v>0</v>
      </c>
      <c r="F17" s="81">
        <v>0</v>
      </c>
      <c r="G17" s="81">
        <v>0</v>
      </c>
      <c r="H17" s="81">
        <f t="shared" si="4"/>
        <v>0</v>
      </c>
      <c r="I17" s="81">
        <v>0</v>
      </c>
      <c r="J17" s="81">
        <v>0</v>
      </c>
      <c r="K17" s="81">
        <f t="shared" si="5"/>
        <v>620</v>
      </c>
      <c r="L17" s="81">
        <v>104</v>
      </c>
      <c r="M17" s="81">
        <v>516</v>
      </c>
      <c r="N17" s="81">
        <f t="shared" si="6"/>
        <v>1393</v>
      </c>
      <c r="O17" s="81">
        <f t="shared" si="7"/>
        <v>104</v>
      </c>
      <c r="P17" s="81">
        <v>104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f t="shared" si="8"/>
        <v>516</v>
      </c>
      <c r="W17" s="81">
        <v>516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f t="shared" si="9"/>
        <v>773</v>
      </c>
      <c r="AD17" s="81">
        <v>130</v>
      </c>
      <c r="AE17" s="81">
        <v>643</v>
      </c>
      <c r="AF17" s="81">
        <f t="shared" si="10"/>
        <v>2</v>
      </c>
      <c r="AG17" s="81">
        <v>2</v>
      </c>
      <c r="AH17" s="81">
        <v>0</v>
      </c>
      <c r="AI17" s="81">
        <v>0</v>
      </c>
      <c r="AJ17" s="81">
        <f t="shared" si="11"/>
        <v>2</v>
      </c>
      <c r="AK17" s="81">
        <v>2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f t="shared" si="12"/>
        <v>2</v>
      </c>
      <c r="AU17" s="81">
        <v>2</v>
      </c>
      <c r="AV17" s="81">
        <v>0</v>
      </c>
      <c r="AW17" s="81">
        <v>0</v>
      </c>
      <c r="AX17" s="81">
        <v>0</v>
      </c>
      <c r="AY17" s="81">
        <v>0</v>
      </c>
      <c r="AZ17" s="81">
        <f t="shared" si="13"/>
        <v>0</v>
      </c>
      <c r="BA17" s="81">
        <v>0</v>
      </c>
      <c r="BB17" s="81">
        <v>0</v>
      </c>
      <c r="BC17" s="81">
        <v>0</v>
      </c>
    </row>
    <row r="18" spans="1:55" s="65" customFormat="1" ht="12" customHeight="1">
      <c r="A18" s="74" t="s">
        <v>85</v>
      </c>
      <c r="B18" s="126" t="s">
        <v>109</v>
      </c>
      <c r="C18" s="74" t="s">
        <v>110</v>
      </c>
      <c r="D18" s="81">
        <f t="shared" si="2"/>
        <v>343</v>
      </c>
      <c r="E18" s="81">
        <f t="shared" si="3"/>
        <v>0</v>
      </c>
      <c r="F18" s="81">
        <v>0</v>
      </c>
      <c r="G18" s="81">
        <v>0</v>
      </c>
      <c r="H18" s="81">
        <f t="shared" si="4"/>
        <v>0</v>
      </c>
      <c r="I18" s="81">
        <v>0</v>
      </c>
      <c r="J18" s="81">
        <v>0</v>
      </c>
      <c r="K18" s="81">
        <f t="shared" si="5"/>
        <v>343</v>
      </c>
      <c r="L18" s="81">
        <v>16</v>
      </c>
      <c r="M18" s="81">
        <v>327</v>
      </c>
      <c r="N18" s="81">
        <f t="shared" si="6"/>
        <v>356</v>
      </c>
      <c r="O18" s="81">
        <f t="shared" si="7"/>
        <v>16</v>
      </c>
      <c r="P18" s="81">
        <v>16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f t="shared" si="8"/>
        <v>327</v>
      </c>
      <c r="W18" s="81">
        <v>327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f t="shared" si="9"/>
        <v>13</v>
      </c>
      <c r="AD18" s="81">
        <v>13</v>
      </c>
      <c r="AE18" s="81">
        <v>0</v>
      </c>
      <c r="AF18" s="81">
        <f t="shared" si="10"/>
        <v>1</v>
      </c>
      <c r="AG18" s="81">
        <v>1</v>
      </c>
      <c r="AH18" s="81">
        <v>0</v>
      </c>
      <c r="AI18" s="81">
        <v>0</v>
      </c>
      <c r="AJ18" s="81">
        <f t="shared" si="11"/>
        <v>1</v>
      </c>
      <c r="AK18" s="81">
        <v>1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f t="shared" si="12"/>
        <v>1</v>
      </c>
      <c r="AU18" s="81">
        <v>1</v>
      </c>
      <c r="AV18" s="81">
        <v>0</v>
      </c>
      <c r="AW18" s="81">
        <v>0</v>
      </c>
      <c r="AX18" s="81">
        <v>0</v>
      </c>
      <c r="AY18" s="81">
        <v>0</v>
      </c>
      <c r="AZ18" s="81">
        <f t="shared" si="13"/>
        <v>0</v>
      </c>
      <c r="BA18" s="81">
        <v>0</v>
      </c>
      <c r="BB18" s="81">
        <v>0</v>
      </c>
      <c r="BC18" s="81">
        <v>0</v>
      </c>
    </row>
    <row r="19" spans="1:55" s="65" customFormat="1" ht="12" customHeight="1">
      <c r="A19" s="74" t="s">
        <v>85</v>
      </c>
      <c r="B19" s="126" t="s">
        <v>111</v>
      </c>
      <c r="C19" s="74" t="s">
        <v>112</v>
      </c>
      <c r="D19" s="81">
        <f t="shared" si="2"/>
        <v>10292</v>
      </c>
      <c r="E19" s="81">
        <f t="shared" si="3"/>
        <v>0</v>
      </c>
      <c r="F19" s="81">
        <v>0</v>
      </c>
      <c r="G19" s="81">
        <v>0</v>
      </c>
      <c r="H19" s="81">
        <f t="shared" si="4"/>
        <v>0</v>
      </c>
      <c r="I19" s="81">
        <v>0</v>
      </c>
      <c r="J19" s="81">
        <v>0</v>
      </c>
      <c r="K19" s="81">
        <f t="shared" si="5"/>
        <v>10292</v>
      </c>
      <c r="L19" s="81">
        <v>1010</v>
      </c>
      <c r="M19" s="81">
        <v>9282</v>
      </c>
      <c r="N19" s="81">
        <f t="shared" si="6"/>
        <v>10292</v>
      </c>
      <c r="O19" s="81">
        <f t="shared" si="7"/>
        <v>1010</v>
      </c>
      <c r="P19" s="81">
        <v>1010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f t="shared" si="8"/>
        <v>9282</v>
      </c>
      <c r="W19" s="81">
        <v>9282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f t="shared" si="9"/>
        <v>0</v>
      </c>
      <c r="AD19" s="81">
        <v>0</v>
      </c>
      <c r="AE19" s="81">
        <v>0</v>
      </c>
      <c r="AF19" s="81">
        <f t="shared" si="10"/>
        <v>0</v>
      </c>
      <c r="AG19" s="81">
        <v>0</v>
      </c>
      <c r="AH19" s="81">
        <v>0</v>
      </c>
      <c r="AI19" s="81">
        <v>0</v>
      </c>
      <c r="AJ19" s="81">
        <f t="shared" si="11"/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f t="shared" si="12"/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f t="shared" si="13"/>
        <v>0</v>
      </c>
      <c r="BA19" s="81">
        <v>0</v>
      </c>
      <c r="BB19" s="81">
        <v>0</v>
      </c>
      <c r="BC19" s="81">
        <v>0</v>
      </c>
    </row>
    <row r="20" spans="1:55" s="65" customFormat="1" ht="12" customHeight="1">
      <c r="A20" s="74" t="s">
        <v>85</v>
      </c>
      <c r="B20" s="126" t="s">
        <v>113</v>
      </c>
      <c r="C20" s="74" t="s">
        <v>114</v>
      </c>
      <c r="D20" s="81">
        <f t="shared" si="2"/>
        <v>2832</v>
      </c>
      <c r="E20" s="81">
        <f t="shared" si="3"/>
        <v>0</v>
      </c>
      <c r="F20" s="81">
        <v>0</v>
      </c>
      <c r="G20" s="81">
        <v>0</v>
      </c>
      <c r="H20" s="81">
        <f t="shared" si="4"/>
        <v>0</v>
      </c>
      <c r="I20" s="81">
        <v>0</v>
      </c>
      <c r="J20" s="81">
        <v>0</v>
      </c>
      <c r="K20" s="81">
        <f t="shared" si="5"/>
        <v>2832</v>
      </c>
      <c r="L20" s="81">
        <v>475</v>
      </c>
      <c r="M20" s="81">
        <v>2357</v>
      </c>
      <c r="N20" s="81">
        <f t="shared" si="6"/>
        <v>2836</v>
      </c>
      <c r="O20" s="81">
        <f t="shared" si="7"/>
        <v>475</v>
      </c>
      <c r="P20" s="81">
        <v>475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f t="shared" si="8"/>
        <v>2357</v>
      </c>
      <c r="W20" s="81">
        <v>2357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 t="shared" si="9"/>
        <v>4</v>
      </c>
      <c r="AD20" s="81">
        <v>4</v>
      </c>
      <c r="AE20" s="81">
        <v>0</v>
      </c>
      <c r="AF20" s="81">
        <f t="shared" si="10"/>
        <v>86</v>
      </c>
      <c r="AG20" s="81">
        <v>86</v>
      </c>
      <c r="AH20" s="81">
        <v>0</v>
      </c>
      <c r="AI20" s="81">
        <v>0</v>
      </c>
      <c r="AJ20" s="81">
        <f t="shared" si="11"/>
        <v>85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85</v>
      </c>
      <c r="AR20" s="81">
        <v>0</v>
      </c>
      <c r="AS20" s="81">
        <v>0</v>
      </c>
      <c r="AT20" s="81">
        <f t="shared" si="12"/>
        <v>1</v>
      </c>
      <c r="AU20" s="81">
        <v>1</v>
      </c>
      <c r="AV20" s="81">
        <v>0</v>
      </c>
      <c r="AW20" s="81">
        <v>0</v>
      </c>
      <c r="AX20" s="81">
        <v>0</v>
      </c>
      <c r="AY20" s="81">
        <v>0</v>
      </c>
      <c r="AZ20" s="81">
        <f t="shared" si="13"/>
        <v>0</v>
      </c>
      <c r="BA20" s="81">
        <v>0</v>
      </c>
      <c r="BB20" s="81">
        <v>0</v>
      </c>
      <c r="BC20" s="81">
        <v>0</v>
      </c>
    </row>
    <row r="21" spans="1:55" s="65" customFormat="1" ht="12" customHeight="1">
      <c r="A21" s="74" t="s">
        <v>85</v>
      </c>
      <c r="B21" s="126" t="s">
        <v>115</v>
      </c>
      <c r="C21" s="74" t="s">
        <v>116</v>
      </c>
      <c r="D21" s="81">
        <f t="shared" si="2"/>
        <v>4032</v>
      </c>
      <c r="E21" s="81">
        <f t="shared" si="3"/>
        <v>0</v>
      </c>
      <c r="F21" s="81">
        <v>0</v>
      </c>
      <c r="G21" s="81">
        <v>0</v>
      </c>
      <c r="H21" s="81">
        <f t="shared" si="4"/>
        <v>0</v>
      </c>
      <c r="I21" s="81">
        <v>0</v>
      </c>
      <c r="J21" s="81">
        <v>0</v>
      </c>
      <c r="K21" s="81">
        <f t="shared" si="5"/>
        <v>4032</v>
      </c>
      <c r="L21" s="81">
        <v>502</v>
      </c>
      <c r="M21" s="81">
        <v>3530</v>
      </c>
      <c r="N21" s="81">
        <f t="shared" si="6"/>
        <v>4609</v>
      </c>
      <c r="O21" s="81">
        <f t="shared" si="7"/>
        <v>502</v>
      </c>
      <c r="P21" s="81">
        <v>502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f t="shared" si="8"/>
        <v>3530</v>
      </c>
      <c r="W21" s="81">
        <v>3530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f t="shared" si="9"/>
        <v>577</v>
      </c>
      <c r="AD21" s="81">
        <v>86</v>
      </c>
      <c r="AE21" s="81">
        <v>491</v>
      </c>
      <c r="AF21" s="81">
        <f t="shared" si="10"/>
        <v>1</v>
      </c>
      <c r="AG21" s="81">
        <v>1</v>
      </c>
      <c r="AH21" s="81">
        <v>0</v>
      </c>
      <c r="AI21" s="81">
        <v>0</v>
      </c>
      <c r="AJ21" s="81">
        <f t="shared" si="11"/>
        <v>27</v>
      </c>
      <c r="AK21" s="81">
        <v>0</v>
      </c>
      <c r="AL21" s="81">
        <v>26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1</v>
      </c>
      <c r="AT21" s="81">
        <f t="shared" si="12"/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f t="shared" si="13"/>
        <v>26</v>
      </c>
      <c r="BA21" s="81">
        <v>26</v>
      </c>
      <c r="BB21" s="81">
        <v>0</v>
      </c>
      <c r="BC21" s="81">
        <v>0</v>
      </c>
    </row>
    <row r="22" spans="1:55" s="65" customFormat="1" ht="12" customHeight="1">
      <c r="A22" s="74" t="s">
        <v>85</v>
      </c>
      <c r="B22" s="126" t="s">
        <v>117</v>
      </c>
      <c r="C22" s="74" t="s">
        <v>118</v>
      </c>
      <c r="D22" s="81">
        <f t="shared" si="2"/>
        <v>2140</v>
      </c>
      <c r="E22" s="81">
        <f t="shared" si="3"/>
        <v>2140</v>
      </c>
      <c r="F22" s="81">
        <v>1055</v>
      </c>
      <c r="G22" s="81">
        <v>1085</v>
      </c>
      <c r="H22" s="81">
        <f t="shared" si="4"/>
        <v>0</v>
      </c>
      <c r="I22" s="81">
        <v>0</v>
      </c>
      <c r="J22" s="81">
        <v>0</v>
      </c>
      <c r="K22" s="81">
        <f t="shared" si="5"/>
        <v>0</v>
      </c>
      <c r="L22" s="81">
        <v>0</v>
      </c>
      <c r="M22" s="81">
        <v>0</v>
      </c>
      <c r="N22" s="81">
        <f t="shared" si="6"/>
        <v>2140</v>
      </c>
      <c r="O22" s="81">
        <f t="shared" si="7"/>
        <v>1055</v>
      </c>
      <c r="P22" s="81">
        <v>1055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f t="shared" si="8"/>
        <v>1085</v>
      </c>
      <c r="W22" s="81">
        <v>1085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f t="shared" si="9"/>
        <v>0</v>
      </c>
      <c r="AD22" s="81">
        <v>0</v>
      </c>
      <c r="AE22" s="81">
        <v>0</v>
      </c>
      <c r="AF22" s="81">
        <f t="shared" si="10"/>
        <v>42</v>
      </c>
      <c r="AG22" s="81">
        <v>42</v>
      </c>
      <c r="AH22" s="81">
        <v>0</v>
      </c>
      <c r="AI22" s="81">
        <v>0</v>
      </c>
      <c r="AJ22" s="81">
        <f t="shared" si="11"/>
        <v>42</v>
      </c>
      <c r="AK22" s="81">
        <v>0</v>
      </c>
      <c r="AL22" s="81">
        <v>0</v>
      </c>
      <c r="AM22" s="81">
        <v>34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8</v>
      </c>
      <c r="AT22" s="81">
        <f t="shared" si="12"/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f t="shared" si="13"/>
        <v>0</v>
      </c>
      <c r="BA22" s="81">
        <v>0</v>
      </c>
      <c r="BB22" s="81">
        <v>0</v>
      </c>
      <c r="BC22" s="81">
        <v>0</v>
      </c>
    </row>
    <row r="23" spans="1:55" s="65" customFormat="1" ht="12" customHeight="1">
      <c r="A23" s="74" t="s">
        <v>85</v>
      </c>
      <c r="B23" s="126" t="s">
        <v>119</v>
      </c>
      <c r="C23" s="74" t="s">
        <v>120</v>
      </c>
      <c r="D23" s="81">
        <f t="shared" si="2"/>
        <v>2852</v>
      </c>
      <c r="E23" s="81">
        <f t="shared" si="3"/>
        <v>2852</v>
      </c>
      <c r="F23" s="81">
        <v>1435</v>
      </c>
      <c r="G23" s="81">
        <v>1417</v>
      </c>
      <c r="H23" s="81">
        <f t="shared" si="4"/>
        <v>0</v>
      </c>
      <c r="I23" s="81">
        <v>0</v>
      </c>
      <c r="J23" s="81">
        <v>0</v>
      </c>
      <c r="K23" s="81">
        <f t="shared" si="5"/>
        <v>0</v>
      </c>
      <c r="L23" s="81">
        <v>0</v>
      </c>
      <c r="M23" s="81">
        <v>0</v>
      </c>
      <c r="N23" s="81">
        <f t="shared" si="6"/>
        <v>2882</v>
      </c>
      <c r="O23" s="81">
        <f t="shared" si="7"/>
        <v>1435</v>
      </c>
      <c r="P23" s="81">
        <v>1435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f t="shared" si="8"/>
        <v>1417</v>
      </c>
      <c r="W23" s="81">
        <v>1417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f t="shared" si="9"/>
        <v>30</v>
      </c>
      <c r="AD23" s="81">
        <v>30</v>
      </c>
      <c r="AE23" s="81">
        <v>0</v>
      </c>
      <c r="AF23" s="81">
        <f t="shared" si="10"/>
        <v>0</v>
      </c>
      <c r="AG23" s="81">
        <v>0</v>
      </c>
      <c r="AH23" s="81">
        <v>0</v>
      </c>
      <c r="AI23" s="81">
        <v>0</v>
      </c>
      <c r="AJ23" s="81">
        <f t="shared" si="11"/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f t="shared" si="12"/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f t="shared" si="13"/>
        <v>0</v>
      </c>
      <c r="BA23" s="81">
        <v>0</v>
      </c>
      <c r="BB23" s="81">
        <v>0</v>
      </c>
      <c r="BC23" s="81">
        <v>0</v>
      </c>
    </row>
    <row r="24" spans="1:55" s="65" customFormat="1" ht="12" customHeight="1">
      <c r="A24" s="74" t="s">
        <v>85</v>
      </c>
      <c r="B24" s="126" t="s">
        <v>121</v>
      </c>
      <c r="C24" s="74" t="s">
        <v>122</v>
      </c>
      <c r="D24" s="81">
        <f t="shared" si="2"/>
        <v>3184</v>
      </c>
      <c r="E24" s="81">
        <f t="shared" si="3"/>
        <v>3184</v>
      </c>
      <c r="F24" s="81">
        <v>1203</v>
      </c>
      <c r="G24" s="81">
        <v>1981</v>
      </c>
      <c r="H24" s="81">
        <f t="shared" si="4"/>
        <v>0</v>
      </c>
      <c r="I24" s="81">
        <v>0</v>
      </c>
      <c r="J24" s="81">
        <v>0</v>
      </c>
      <c r="K24" s="81">
        <f t="shared" si="5"/>
        <v>0</v>
      </c>
      <c r="L24" s="81">
        <v>0</v>
      </c>
      <c r="M24" s="81">
        <v>0</v>
      </c>
      <c r="N24" s="81">
        <f t="shared" si="6"/>
        <v>3186</v>
      </c>
      <c r="O24" s="81">
        <f t="shared" si="7"/>
        <v>1203</v>
      </c>
      <c r="P24" s="81">
        <v>1203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f t="shared" si="8"/>
        <v>1981</v>
      </c>
      <c r="W24" s="81">
        <v>1981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f t="shared" si="9"/>
        <v>2</v>
      </c>
      <c r="AD24" s="81">
        <v>2</v>
      </c>
      <c r="AE24" s="81">
        <v>0</v>
      </c>
      <c r="AF24" s="81">
        <f t="shared" si="10"/>
        <v>150</v>
      </c>
      <c r="AG24" s="81">
        <v>150</v>
      </c>
      <c r="AH24" s="81">
        <v>0</v>
      </c>
      <c r="AI24" s="81">
        <v>0</v>
      </c>
      <c r="AJ24" s="81">
        <f t="shared" si="11"/>
        <v>150</v>
      </c>
      <c r="AK24" s="81">
        <v>0</v>
      </c>
      <c r="AL24" s="81">
        <v>0</v>
      </c>
      <c r="AM24" s="81">
        <v>24</v>
      </c>
      <c r="AN24" s="81">
        <v>126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f t="shared" si="12"/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f t="shared" si="13"/>
        <v>0</v>
      </c>
      <c r="BA24" s="81">
        <v>0</v>
      </c>
      <c r="BB24" s="81">
        <v>0</v>
      </c>
      <c r="BC24" s="81">
        <v>0</v>
      </c>
    </row>
    <row r="25" spans="1:55" s="65" customFormat="1" ht="12" customHeight="1">
      <c r="A25" s="74" t="s">
        <v>85</v>
      </c>
      <c r="B25" s="126" t="s">
        <v>123</v>
      </c>
      <c r="C25" s="74" t="s">
        <v>124</v>
      </c>
      <c r="D25" s="81">
        <f t="shared" si="2"/>
        <v>6001</v>
      </c>
      <c r="E25" s="81">
        <f t="shared" si="3"/>
        <v>0</v>
      </c>
      <c r="F25" s="81">
        <v>0</v>
      </c>
      <c r="G25" s="81">
        <v>0</v>
      </c>
      <c r="H25" s="81">
        <f t="shared" si="4"/>
        <v>0</v>
      </c>
      <c r="I25" s="81">
        <v>0</v>
      </c>
      <c r="J25" s="81">
        <v>0</v>
      </c>
      <c r="K25" s="81">
        <f t="shared" si="5"/>
        <v>6001</v>
      </c>
      <c r="L25" s="81">
        <v>310</v>
      </c>
      <c r="M25" s="81">
        <v>5691</v>
      </c>
      <c r="N25" s="81">
        <f t="shared" si="6"/>
        <v>6001</v>
      </c>
      <c r="O25" s="81">
        <f t="shared" si="7"/>
        <v>310</v>
      </c>
      <c r="P25" s="81">
        <v>310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f t="shared" si="8"/>
        <v>5691</v>
      </c>
      <c r="W25" s="81">
        <v>5691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f t="shared" si="9"/>
        <v>0</v>
      </c>
      <c r="AD25" s="81">
        <v>0</v>
      </c>
      <c r="AE25" s="81">
        <v>0</v>
      </c>
      <c r="AF25" s="81">
        <f t="shared" si="10"/>
        <v>53</v>
      </c>
      <c r="AG25" s="81">
        <v>53</v>
      </c>
      <c r="AH25" s="81">
        <v>0</v>
      </c>
      <c r="AI25" s="81">
        <v>0</v>
      </c>
      <c r="AJ25" s="81">
        <f t="shared" si="11"/>
        <v>53</v>
      </c>
      <c r="AK25" s="81">
        <v>0</v>
      </c>
      <c r="AL25" s="81">
        <v>0</v>
      </c>
      <c r="AM25" s="81">
        <v>13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40</v>
      </c>
      <c r="AT25" s="81">
        <f t="shared" si="12"/>
        <v>0</v>
      </c>
      <c r="AU25" s="81">
        <v>0</v>
      </c>
      <c r="AV25" s="81">
        <v>0</v>
      </c>
      <c r="AW25" s="81">
        <v>0</v>
      </c>
      <c r="AX25" s="81">
        <v>0</v>
      </c>
      <c r="AY25" s="81">
        <v>0</v>
      </c>
      <c r="AZ25" s="81">
        <f t="shared" si="13"/>
        <v>0</v>
      </c>
      <c r="BA25" s="81">
        <v>0</v>
      </c>
      <c r="BB25" s="81">
        <v>0</v>
      </c>
      <c r="BC25" s="81">
        <v>0</v>
      </c>
    </row>
    <row r="26" spans="1:55" s="65" customFormat="1" ht="12" customHeight="1">
      <c r="A26" s="74" t="s">
        <v>85</v>
      </c>
      <c r="B26" s="126" t="s">
        <v>125</v>
      </c>
      <c r="C26" s="74" t="s">
        <v>126</v>
      </c>
      <c r="D26" s="81">
        <f t="shared" si="2"/>
        <v>8616</v>
      </c>
      <c r="E26" s="81">
        <f t="shared" si="3"/>
        <v>0</v>
      </c>
      <c r="F26" s="81">
        <v>0</v>
      </c>
      <c r="G26" s="81">
        <v>0</v>
      </c>
      <c r="H26" s="81">
        <f t="shared" si="4"/>
        <v>0</v>
      </c>
      <c r="I26" s="81">
        <v>0</v>
      </c>
      <c r="J26" s="81">
        <v>0</v>
      </c>
      <c r="K26" s="81">
        <f t="shared" si="5"/>
        <v>8616</v>
      </c>
      <c r="L26" s="81">
        <v>275</v>
      </c>
      <c r="M26" s="81">
        <v>8341</v>
      </c>
      <c r="N26" s="81">
        <f t="shared" si="6"/>
        <v>8616</v>
      </c>
      <c r="O26" s="81">
        <f t="shared" si="7"/>
        <v>275</v>
      </c>
      <c r="P26" s="81">
        <v>275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f t="shared" si="8"/>
        <v>8341</v>
      </c>
      <c r="W26" s="81">
        <v>8341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f t="shared" si="9"/>
        <v>0</v>
      </c>
      <c r="AD26" s="81">
        <v>0</v>
      </c>
      <c r="AE26" s="81">
        <v>0</v>
      </c>
      <c r="AF26" s="81">
        <f t="shared" si="10"/>
        <v>37</v>
      </c>
      <c r="AG26" s="81">
        <v>37</v>
      </c>
      <c r="AH26" s="81">
        <v>0</v>
      </c>
      <c r="AI26" s="81">
        <v>0</v>
      </c>
      <c r="AJ26" s="81">
        <f t="shared" si="11"/>
        <v>481</v>
      </c>
      <c r="AK26" s="81">
        <v>469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12</v>
      </c>
      <c r="AT26" s="81">
        <f t="shared" si="12"/>
        <v>25</v>
      </c>
      <c r="AU26" s="81">
        <v>25</v>
      </c>
      <c r="AV26" s="81">
        <v>0</v>
      </c>
      <c r="AW26" s="81">
        <v>0</v>
      </c>
      <c r="AX26" s="81">
        <v>0</v>
      </c>
      <c r="AY26" s="81">
        <v>0</v>
      </c>
      <c r="AZ26" s="81">
        <f t="shared" si="13"/>
        <v>0</v>
      </c>
      <c r="BA26" s="81">
        <v>0</v>
      </c>
      <c r="BB26" s="81">
        <v>0</v>
      </c>
      <c r="BC26" s="81">
        <v>0</v>
      </c>
    </row>
    <row r="27" spans="1:55" s="65" customFormat="1" ht="12" customHeight="1">
      <c r="A27" s="74" t="s">
        <v>85</v>
      </c>
      <c r="B27" s="126" t="s">
        <v>127</v>
      </c>
      <c r="C27" s="74" t="s">
        <v>128</v>
      </c>
      <c r="D27" s="81">
        <f t="shared" si="2"/>
        <v>10627</v>
      </c>
      <c r="E27" s="81">
        <f t="shared" si="3"/>
        <v>0</v>
      </c>
      <c r="F27" s="81">
        <v>0</v>
      </c>
      <c r="G27" s="81">
        <v>0</v>
      </c>
      <c r="H27" s="81">
        <f t="shared" si="4"/>
        <v>10627</v>
      </c>
      <c r="I27" s="81">
        <v>505</v>
      </c>
      <c r="J27" s="81">
        <v>10122</v>
      </c>
      <c r="K27" s="81">
        <f t="shared" si="5"/>
        <v>0</v>
      </c>
      <c r="L27" s="81">
        <v>0</v>
      </c>
      <c r="M27" s="81">
        <v>0</v>
      </c>
      <c r="N27" s="81">
        <f t="shared" si="6"/>
        <v>10627</v>
      </c>
      <c r="O27" s="81">
        <f t="shared" si="7"/>
        <v>505</v>
      </c>
      <c r="P27" s="81">
        <v>505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f t="shared" si="8"/>
        <v>10122</v>
      </c>
      <c r="W27" s="81">
        <v>10122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f t="shared" si="9"/>
        <v>0</v>
      </c>
      <c r="AD27" s="81">
        <v>0</v>
      </c>
      <c r="AE27" s="81">
        <v>0</v>
      </c>
      <c r="AF27" s="81">
        <f t="shared" si="10"/>
        <v>149</v>
      </c>
      <c r="AG27" s="81">
        <v>149</v>
      </c>
      <c r="AH27" s="81">
        <v>0</v>
      </c>
      <c r="AI27" s="81">
        <v>0</v>
      </c>
      <c r="AJ27" s="81">
        <f t="shared" si="11"/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81">
        <f t="shared" si="12"/>
        <v>149</v>
      </c>
      <c r="AU27" s="81">
        <v>149</v>
      </c>
      <c r="AV27" s="81">
        <v>0</v>
      </c>
      <c r="AW27" s="81">
        <v>0</v>
      </c>
      <c r="AX27" s="81">
        <v>0</v>
      </c>
      <c r="AY27" s="81">
        <v>0</v>
      </c>
      <c r="AZ27" s="81">
        <f t="shared" si="13"/>
        <v>0</v>
      </c>
      <c r="BA27" s="81">
        <v>0</v>
      </c>
      <c r="BB27" s="81">
        <v>0</v>
      </c>
      <c r="BC27" s="81">
        <v>0</v>
      </c>
    </row>
    <row r="28" spans="1:55" s="65" customFormat="1" ht="12" customHeight="1">
      <c r="A28" s="74" t="s">
        <v>85</v>
      </c>
      <c r="B28" s="126" t="s">
        <v>129</v>
      </c>
      <c r="C28" s="74" t="s">
        <v>130</v>
      </c>
      <c r="D28" s="81">
        <f t="shared" si="2"/>
        <v>8266</v>
      </c>
      <c r="E28" s="81">
        <f t="shared" si="3"/>
        <v>0</v>
      </c>
      <c r="F28" s="81">
        <v>0</v>
      </c>
      <c r="G28" s="81">
        <v>0</v>
      </c>
      <c r="H28" s="81">
        <f t="shared" si="4"/>
        <v>0</v>
      </c>
      <c r="I28" s="81">
        <v>0</v>
      </c>
      <c r="J28" s="81">
        <v>0</v>
      </c>
      <c r="K28" s="81">
        <f t="shared" si="5"/>
        <v>8266</v>
      </c>
      <c r="L28" s="81">
        <v>1000</v>
      </c>
      <c r="M28" s="81">
        <v>7266</v>
      </c>
      <c r="N28" s="81">
        <f t="shared" si="6"/>
        <v>8266</v>
      </c>
      <c r="O28" s="81">
        <f t="shared" si="7"/>
        <v>1000</v>
      </c>
      <c r="P28" s="81">
        <v>1000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f t="shared" si="8"/>
        <v>7266</v>
      </c>
      <c r="W28" s="81">
        <v>7266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f t="shared" si="9"/>
        <v>0</v>
      </c>
      <c r="AD28" s="81">
        <v>0</v>
      </c>
      <c r="AE28" s="81">
        <v>0</v>
      </c>
      <c r="AF28" s="81">
        <f t="shared" si="10"/>
        <v>280</v>
      </c>
      <c r="AG28" s="81">
        <v>280</v>
      </c>
      <c r="AH28" s="81">
        <v>0</v>
      </c>
      <c r="AI28" s="81">
        <v>0</v>
      </c>
      <c r="AJ28" s="81">
        <f t="shared" si="11"/>
        <v>280</v>
      </c>
      <c r="AK28" s="81">
        <v>0</v>
      </c>
      <c r="AL28" s="81">
        <v>0</v>
      </c>
      <c r="AM28" s="81">
        <v>280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1">
        <f t="shared" si="12"/>
        <v>28</v>
      </c>
      <c r="AU28" s="81">
        <v>0</v>
      </c>
      <c r="AV28" s="81">
        <v>0</v>
      </c>
      <c r="AW28" s="81">
        <v>28</v>
      </c>
      <c r="AX28" s="81">
        <v>0</v>
      </c>
      <c r="AY28" s="81">
        <v>0</v>
      </c>
      <c r="AZ28" s="81">
        <f t="shared" si="13"/>
        <v>0</v>
      </c>
      <c r="BA28" s="81">
        <v>0</v>
      </c>
      <c r="BB28" s="81">
        <v>0</v>
      </c>
      <c r="BC28" s="81">
        <v>0</v>
      </c>
    </row>
    <row r="29" spans="1:55" s="65" customFormat="1" ht="12" customHeight="1">
      <c r="A29" s="74" t="s">
        <v>85</v>
      </c>
      <c r="B29" s="126" t="s">
        <v>131</v>
      </c>
      <c r="C29" s="74" t="s">
        <v>132</v>
      </c>
      <c r="D29" s="81">
        <f t="shared" si="2"/>
        <v>5181</v>
      </c>
      <c r="E29" s="81">
        <f t="shared" si="3"/>
        <v>0</v>
      </c>
      <c r="F29" s="81">
        <v>0</v>
      </c>
      <c r="G29" s="81">
        <v>0</v>
      </c>
      <c r="H29" s="81">
        <f t="shared" si="4"/>
        <v>0</v>
      </c>
      <c r="I29" s="81">
        <v>0</v>
      </c>
      <c r="J29" s="81">
        <v>0</v>
      </c>
      <c r="K29" s="81">
        <f t="shared" si="5"/>
        <v>5181</v>
      </c>
      <c r="L29" s="81">
        <v>1109</v>
      </c>
      <c r="M29" s="81">
        <v>4072</v>
      </c>
      <c r="N29" s="81">
        <f t="shared" si="6"/>
        <v>5195</v>
      </c>
      <c r="O29" s="81">
        <f t="shared" si="7"/>
        <v>1109</v>
      </c>
      <c r="P29" s="81">
        <v>1109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f t="shared" si="8"/>
        <v>4072</v>
      </c>
      <c r="W29" s="81">
        <v>4072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f t="shared" si="9"/>
        <v>14</v>
      </c>
      <c r="AD29" s="81">
        <v>14</v>
      </c>
      <c r="AE29" s="81">
        <v>0</v>
      </c>
      <c r="AF29" s="81">
        <f t="shared" si="10"/>
        <v>147</v>
      </c>
      <c r="AG29" s="81">
        <v>147</v>
      </c>
      <c r="AH29" s="81">
        <v>0</v>
      </c>
      <c r="AI29" s="81">
        <v>0</v>
      </c>
      <c r="AJ29" s="81">
        <f t="shared" si="11"/>
        <v>146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146</v>
      </c>
      <c r="AR29" s="81">
        <v>0</v>
      </c>
      <c r="AS29" s="81">
        <v>0</v>
      </c>
      <c r="AT29" s="81">
        <f t="shared" si="12"/>
        <v>1</v>
      </c>
      <c r="AU29" s="81">
        <v>1</v>
      </c>
      <c r="AV29" s="81">
        <v>0</v>
      </c>
      <c r="AW29" s="81">
        <v>0</v>
      </c>
      <c r="AX29" s="81">
        <v>0</v>
      </c>
      <c r="AY29" s="81">
        <v>0</v>
      </c>
      <c r="AZ29" s="81">
        <f t="shared" si="13"/>
        <v>0</v>
      </c>
      <c r="BA29" s="81">
        <v>0</v>
      </c>
      <c r="BB29" s="81">
        <v>0</v>
      </c>
      <c r="BC29" s="81">
        <v>0</v>
      </c>
    </row>
    <row r="30" spans="1:55" s="65" customFormat="1" ht="12" customHeight="1">
      <c r="A30" s="74" t="s">
        <v>85</v>
      </c>
      <c r="B30" s="126" t="s">
        <v>133</v>
      </c>
      <c r="C30" s="74" t="s">
        <v>134</v>
      </c>
      <c r="D30" s="81">
        <f t="shared" si="2"/>
        <v>1821</v>
      </c>
      <c r="E30" s="81">
        <f t="shared" si="3"/>
        <v>0</v>
      </c>
      <c r="F30" s="81">
        <v>0</v>
      </c>
      <c r="G30" s="81">
        <v>0</v>
      </c>
      <c r="H30" s="81">
        <f t="shared" si="4"/>
        <v>0</v>
      </c>
      <c r="I30" s="81">
        <v>0</v>
      </c>
      <c r="J30" s="81">
        <v>0</v>
      </c>
      <c r="K30" s="81">
        <f t="shared" si="5"/>
        <v>1821</v>
      </c>
      <c r="L30" s="81">
        <v>504</v>
      </c>
      <c r="M30" s="81">
        <v>1317</v>
      </c>
      <c r="N30" s="81">
        <f t="shared" si="6"/>
        <v>1878</v>
      </c>
      <c r="O30" s="81">
        <f t="shared" si="7"/>
        <v>504</v>
      </c>
      <c r="P30" s="81">
        <v>504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f t="shared" si="8"/>
        <v>1317</v>
      </c>
      <c r="W30" s="81">
        <v>1317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f t="shared" si="9"/>
        <v>57</v>
      </c>
      <c r="AD30" s="81">
        <v>57</v>
      </c>
      <c r="AE30" s="81">
        <v>0</v>
      </c>
      <c r="AF30" s="81">
        <f t="shared" si="10"/>
        <v>23</v>
      </c>
      <c r="AG30" s="81">
        <v>23</v>
      </c>
      <c r="AH30" s="81"/>
      <c r="AI30" s="81">
        <v>0</v>
      </c>
      <c r="AJ30" s="81">
        <f t="shared" si="11"/>
        <v>23</v>
      </c>
      <c r="AK30" s="81">
        <v>0</v>
      </c>
      <c r="AL30" s="81">
        <v>0</v>
      </c>
      <c r="AM30" s="81">
        <v>3</v>
      </c>
      <c r="AN30" s="81">
        <v>0</v>
      </c>
      <c r="AO30" s="81">
        <v>0</v>
      </c>
      <c r="AP30" s="81">
        <v>0</v>
      </c>
      <c r="AQ30" s="81">
        <v>3</v>
      </c>
      <c r="AR30" s="81">
        <v>17</v>
      </c>
      <c r="AS30" s="81">
        <v>0</v>
      </c>
      <c r="AT30" s="81">
        <f t="shared" si="12"/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f t="shared" si="13"/>
        <v>0</v>
      </c>
      <c r="BA30" s="81">
        <v>0</v>
      </c>
      <c r="BB30" s="81">
        <v>0</v>
      </c>
      <c r="BC30" s="81">
        <v>0</v>
      </c>
    </row>
    <row r="31" spans="1:55" s="65" customFormat="1" ht="12" customHeight="1">
      <c r="A31" s="74" t="s">
        <v>85</v>
      </c>
      <c r="B31" s="126" t="s">
        <v>135</v>
      </c>
      <c r="C31" s="74" t="s">
        <v>136</v>
      </c>
      <c r="D31" s="81">
        <f t="shared" si="2"/>
        <v>6980</v>
      </c>
      <c r="E31" s="81">
        <f t="shared" si="3"/>
        <v>297</v>
      </c>
      <c r="F31" s="81">
        <v>24</v>
      </c>
      <c r="G31" s="81">
        <v>273</v>
      </c>
      <c r="H31" s="81">
        <f t="shared" si="4"/>
        <v>0</v>
      </c>
      <c r="I31" s="81">
        <v>0</v>
      </c>
      <c r="J31" s="81">
        <v>0</v>
      </c>
      <c r="K31" s="81">
        <f t="shared" si="5"/>
        <v>6683</v>
      </c>
      <c r="L31" s="81">
        <v>1593</v>
      </c>
      <c r="M31" s="81">
        <v>5090</v>
      </c>
      <c r="N31" s="81">
        <f t="shared" si="6"/>
        <v>6993</v>
      </c>
      <c r="O31" s="81">
        <f t="shared" si="7"/>
        <v>1617</v>
      </c>
      <c r="P31" s="81">
        <v>1617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f t="shared" si="8"/>
        <v>5363</v>
      </c>
      <c r="W31" s="81">
        <v>5363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f t="shared" si="9"/>
        <v>13</v>
      </c>
      <c r="AD31" s="81">
        <v>13</v>
      </c>
      <c r="AE31" s="81">
        <v>0</v>
      </c>
      <c r="AF31" s="81">
        <f t="shared" si="10"/>
        <v>245</v>
      </c>
      <c r="AG31" s="81">
        <v>245</v>
      </c>
      <c r="AH31" s="81">
        <v>0</v>
      </c>
      <c r="AI31" s="81">
        <v>0</v>
      </c>
      <c r="AJ31" s="81">
        <f t="shared" si="11"/>
        <v>245</v>
      </c>
      <c r="AK31" s="81">
        <v>0</v>
      </c>
      <c r="AL31" s="81">
        <v>0</v>
      </c>
      <c r="AM31" s="81">
        <v>7</v>
      </c>
      <c r="AN31" s="81">
        <v>0</v>
      </c>
      <c r="AO31" s="81">
        <v>0</v>
      </c>
      <c r="AP31" s="81">
        <v>0</v>
      </c>
      <c r="AQ31" s="81">
        <v>0</v>
      </c>
      <c r="AR31" s="81">
        <v>238</v>
      </c>
      <c r="AS31" s="81">
        <v>0</v>
      </c>
      <c r="AT31" s="81">
        <f t="shared" si="12"/>
        <v>0</v>
      </c>
      <c r="AU31" s="81">
        <v>0</v>
      </c>
      <c r="AV31" s="81">
        <v>0</v>
      </c>
      <c r="AW31" s="81">
        <v>0</v>
      </c>
      <c r="AX31" s="81">
        <v>0</v>
      </c>
      <c r="AY31" s="81">
        <v>0</v>
      </c>
      <c r="AZ31" s="81">
        <f t="shared" si="13"/>
        <v>0</v>
      </c>
      <c r="BA31" s="81">
        <v>0</v>
      </c>
      <c r="BB31" s="81">
        <v>0</v>
      </c>
      <c r="BC31" s="81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50" customWidth="1"/>
    <col min="29" max="29" width="3" style="50" customWidth="1"/>
    <col min="30" max="30" width="10.8984375" style="50" customWidth="1"/>
    <col min="31" max="31" width="8.8984375" style="50" customWidth="1"/>
    <col min="32" max="32" width="8.8984375" style="12" customWidth="1"/>
    <col min="33" max="33" width="5" style="12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3"/>
      <c r="B2" s="13" t="s">
        <v>173</v>
      </c>
      <c r="C2" s="49" t="s">
        <v>86</v>
      </c>
      <c r="D2" s="14" t="s">
        <v>174</v>
      </c>
      <c r="E2" s="3"/>
      <c r="F2" s="3"/>
      <c r="G2" s="3"/>
      <c r="H2" s="3"/>
      <c r="I2" s="3"/>
      <c r="J2" s="3"/>
      <c r="K2" s="3"/>
      <c r="L2" s="3" t="str">
        <f>LEFT(C2,2)</f>
        <v>36</v>
      </c>
      <c r="M2" s="3" t="str">
        <f>IF(L2&lt;&gt;"",VLOOKUP(L2,$AI$6:$AJ$52,2,FALSE),"-")</f>
        <v>徳島県</v>
      </c>
      <c r="AA2" s="2">
        <f>IF(VALUE(C2)=0,0,1)</f>
        <v>1</v>
      </c>
      <c r="AB2" s="132" t="str">
        <f>IF(AA2=0,"",VLOOKUP(C2,'水洗化人口等'!B7:C250,2,FALSE))</f>
        <v>合計</v>
      </c>
      <c r="AC2" s="12"/>
      <c r="AD2" s="51">
        <f>IF(AA2=0,1,IF(ISERROR(AB2),1,0))</f>
        <v>0</v>
      </c>
      <c r="AF2" s="131" t="s">
        <v>175</v>
      </c>
      <c r="AG2" s="132">
        <f>IF(AA2=0,0,VLOOKUP(C2,AF5:AG250,2,FALSE))</f>
        <v>7</v>
      </c>
    </row>
    <row r="3" ht="13.5">
      <c r="AD3" s="51"/>
    </row>
    <row r="4" spans="2:30" ht="13.5">
      <c r="B4" s="15"/>
      <c r="C4" s="16"/>
      <c r="AA4" s="48"/>
      <c r="AB4" s="52"/>
      <c r="AC4" s="52"/>
      <c r="AD4" s="52"/>
    </row>
    <row r="5" spans="10:33" ht="14.25" thickBot="1">
      <c r="J5" s="17"/>
      <c r="AF5" s="12">
        <f>+'水洗化人口等'!B5</f>
        <v>0</v>
      </c>
      <c r="AG5" s="12">
        <v>5</v>
      </c>
    </row>
    <row r="6" spans="6:36" ht="27.75" thickBot="1">
      <c r="F6" s="168" t="s">
        <v>176</v>
      </c>
      <c r="G6" s="169"/>
      <c r="H6" s="41" t="s">
        <v>177</v>
      </c>
      <c r="I6" s="41" t="s">
        <v>178</v>
      </c>
      <c r="J6" s="41" t="s">
        <v>179</v>
      </c>
      <c r="K6" s="5" t="s">
        <v>180</v>
      </c>
      <c r="L6" s="18" t="s">
        <v>181</v>
      </c>
      <c r="M6" s="42" t="s">
        <v>182</v>
      </c>
      <c r="AF6" s="12">
        <f>+'水洗化人口等'!B6</f>
        <v>0</v>
      </c>
      <c r="AG6" s="12">
        <v>6</v>
      </c>
      <c r="AI6" s="46" t="s">
        <v>183</v>
      </c>
      <c r="AJ6" s="3" t="s">
        <v>53</v>
      </c>
    </row>
    <row r="7" spans="2:36" ht="16.5" customHeight="1">
      <c r="B7" s="177" t="s">
        <v>184</v>
      </c>
      <c r="C7" s="6" t="s">
        <v>185</v>
      </c>
      <c r="D7" s="19">
        <f>AD7</f>
        <v>57464</v>
      </c>
      <c r="F7" s="172" t="s">
        <v>186</v>
      </c>
      <c r="G7" s="7" t="s">
        <v>150</v>
      </c>
      <c r="H7" s="20">
        <f aca="true" t="shared" si="0" ref="H7:H12">AD14</f>
        <v>36311</v>
      </c>
      <c r="I7" s="20">
        <f aca="true" t="shared" si="1" ref="I7:I12">AD24</f>
        <v>240155</v>
      </c>
      <c r="J7" s="20">
        <f aca="true" t="shared" si="2" ref="J7:J12">SUM(H7:I7)</f>
        <v>276466</v>
      </c>
      <c r="K7" s="21">
        <f aca="true" t="shared" si="3" ref="K7:K12">IF(J$13&gt;0,J7/J$13,0)</f>
        <v>1</v>
      </c>
      <c r="L7" s="22">
        <f>AD34</f>
        <v>4339</v>
      </c>
      <c r="M7" s="23">
        <f>AD37</f>
        <v>66</v>
      </c>
      <c r="AA7" s="4" t="s">
        <v>185</v>
      </c>
      <c r="AB7" s="50" t="s">
        <v>187</v>
      </c>
      <c r="AC7" s="50" t="s">
        <v>188</v>
      </c>
      <c r="AD7" s="12">
        <f aca="true" ca="1" t="shared" si="4" ref="AD7:AD53">IF(AD$2=0,INDIRECT(AB7&amp;"!"&amp;AC7&amp;$AG$2),0)</f>
        <v>57464</v>
      </c>
      <c r="AF7" s="46" t="str">
        <f>+'水洗化人口等'!B7</f>
        <v>36000</v>
      </c>
      <c r="AG7" s="12">
        <v>7</v>
      </c>
      <c r="AI7" s="46" t="s">
        <v>189</v>
      </c>
      <c r="AJ7" s="3" t="s">
        <v>52</v>
      </c>
    </row>
    <row r="8" spans="2:36" ht="16.5" customHeight="1">
      <c r="B8" s="178"/>
      <c r="C8" s="7" t="s">
        <v>69</v>
      </c>
      <c r="D8" s="24">
        <f>AD8</f>
        <v>5518</v>
      </c>
      <c r="F8" s="173"/>
      <c r="G8" s="7" t="s">
        <v>152</v>
      </c>
      <c r="H8" s="20">
        <f t="shared" si="0"/>
        <v>0</v>
      </c>
      <c r="I8" s="20">
        <f t="shared" si="1"/>
        <v>0</v>
      </c>
      <c r="J8" s="20">
        <f t="shared" si="2"/>
        <v>0</v>
      </c>
      <c r="K8" s="21">
        <f t="shared" si="3"/>
        <v>0</v>
      </c>
      <c r="L8" s="22">
        <f>AD35</f>
        <v>0</v>
      </c>
      <c r="M8" s="23">
        <f>AD38</f>
        <v>0</v>
      </c>
      <c r="AA8" s="4" t="s">
        <v>69</v>
      </c>
      <c r="AB8" s="50" t="s">
        <v>187</v>
      </c>
      <c r="AC8" s="50" t="s">
        <v>190</v>
      </c>
      <c r="AD8" s="12">
        <f ca="1" t="shared" si="4"/>
        <v>5518</v>
      </c>
      <c r="AF8" s="46" t="str">
        <f>+'水洗化人口等'!B8</f>
        <v>36201</v>
      </c>
      <c r="AG8" s="12">
        <v>8</v>
      </c>
      <c r="AI8" s="46" t="s">
        <v>191</v>
      </c>
      <c r="AJ8" s="3" t="s">
        <v>51</v>
      </c>
    </row>
    <row r="9" spans="2:36" ht="16.5" customHeight="1">
      <c r="B9" s="179"/>
      <c r="C9" s="8" t="s">
        <v>192</v>
      </c>
      <c r="D9" s="25">
        <f>SUM(D7:D8)</f>
        <v>62982</v>
      </c>
      <c r="F9" s="173"/>
      <c r="G9" s="7" t="s">
        <v>1</v>
      </c>
      <c r="H9" s="20">
        <f t="shared" si="0"/>
        <v>0</v>
      </c>
      <c r="I9" s="20">
        <f t="shared" si="1"/>
        <v>0</v>
      </c>
      <c r="J9" s="20">
        <f t="shared" si="2"/>
        <v>0</v>
      </c>
      <c r="K9" s="21">
        <f t="shared" si="3"/>
        <v>0</v>
      </c>
      <c r="L9" s="22">
        <f>AD36</f>
        <v>0</v>
      </c>
      <c r="M9" s="23">
        <f>AD39</f>
        <v>0</v>
      </c>
      <c r="AA9" s="4" t="s">
        <v>193</v>
      </c>
      <c r="AB9" s="50" t="s">
        <v>187</v>
      </c>
      <c r="AC9" s="50" t="s">
        <v>194</v>
      </c>
      <c r="AD9" s="12">
        <f ca="1" t="shared" si="4"/>
        <v>117467</v>
      </c>
      <c r="AF9" s="46" t="str">
        <f>+'水洗化人口等'!B9</f>
        <v>36202</v>
      </c>
      <c r="AG9" s="12">
        <v>9</v>
      </c>
      <c r="AI9" s="46" t="s">
        <v>195</v>
      </c>
      <c r="AJ9" s="3" t="s">
        <v>50</v>
      </c>
    </row>
    <row r="10" spans="2:36" ht="16.5" customHeight="1">
      <c r="B10" s="180" t="s">
        <v>196</v>
      </c>
      <c r="C10" s="9" t="s">
        <v>193</v>
      </c>
      <c r="D10" s="24">
        <f>AD9</f>
        <v>117467</v>
      </c>
      <c r="F10" s="173"/>
      <c r="G10" s="7" t="s">
        <v>165</v>
      </c>
      <c r="H10" s="20">
        <f t="shared" si="0"/>
        <v>0</v>
      </c>
      <c r="I10" s="20">
        <f t="shared" si="1"/>
        <v>0</v>
      </c>
      <c r="J10" s="20">
        <f t="shared" si="2"/>
        <v>0</v>
      </c>
      <c r="K10" s="21">
        <f t="shared" si="3"/>
        <v>0</v>
      </c>
      <c r="L10" s="26" t="s">
        <v>197</v>
      </c>
      <c r="M10" s="27" t="s">
        <v>197</v>
      </c>
      <c r="AA10" s="4" t="s">
        <v>198</v>
      </c>
      <c r="AB10" s="50" t="s">
        <v>187</v>
      </c>
      <c r="AC10" s="50" t="s">
        <v>199</v>
      </c>
      <c r="AD10" s="12">
        <f ca="1" t="shared" si="4"/>
        <v>7000</v>
      </c>
      <c r="AF10" s="46" t="str">
        <f>+'水洗化人口等'!B10</f>
        <v>36203</v>
      </c>
      <c r="AG10" s="12">
        <v>10</v>
      </c>
      <c r="AI10" s="46" t="s">
        <v>200</v>
      </c>
      <c r="AJ10" s="3" t="s">
        <v>49</v>
      </c>
    </row>
    <row r="11" spans="2:36" ht="16.5" customHeight="1">
      <c r="B11" s="181"/>
      <c r="C11" s="7" t="s">
        <v>198</v>
      </c>
      <c r="D11" s="24">
        <f>AD10</f>
        <v>7000</v>
      </c>
      <c r="F11" s="173"/>
      <c r="G11" s="7" t="s">
        <v>167</v>
      </c>
      <c r="H11" s="20">
        <f t="shared" si="0"/>
        <v>0</v>
      </c>
      <c r="I11" s="20">
        <f t="shared" si="1"/>
        <v>0</v>
      </c>
      <c r="J11" s="20">
        <f t="shared" si="2"/>
        <v>0</v>
      </c>
      <c r="K11" s="21">
        <f t="shared" si="3"/>
        <v>0</v>
      </c>
      <c r="L11" s="26" t="s">
        <v>197</v>
      </c>
      <c r="M11" s="27" t="s">
        <v>197</v>
      </c>
      <c r="AA11" s="4" t="s">
        <v>201</v>
      </c>
      <c r="AB11" s="50" t="s">
        <v>187</v>
      </c>
      <c r="AC11" s="50" t="s">
        <v>202</v>
      </c>
      <c r="AD11" s="12">
        <f ca="1" t="shared" si="4"/>
        <v>590102</v>
      </c>
      <c r="AF11" s="46" t="str">
        <f>+'水洗化人口等'!B11</f>
        <v>36204</v>
      </c>
      <c r="AG11" s="12">
        <v>11</v>
      </c>
      <c r="AI11" s="46" t="s">
        <v>203</v>
      </c>
      <c r="AJ11" s="3" t="s">
        <v>48</v>
      </c>
    </row>
    <row r="12" spans="2:36" ht="16.5" customHeight="1">
      <c r="B12" s="181"/>
      <c r="C12" s="7" t="s">
        <v>201</v>
      </c>
      <c r="D12" s="24">
        <f>AD11</f>
        <v>590102</v>
      </c>
      <c r="F12" s="173"/>
      <c r="G12" s="7" t="s">
        <v>169</v>
      </c>
      <c r="H12" s="20">
        <f t="shared" si="0"/>
        <v>0</v>
      </c>
      <c r="I12" s="20">
        <f t="shared" si="1"/>
        <v>0</v>
      </c>
      <c r="J12" s="20">
        <f t="shared" si="2"/>
        <v>0</v>
      </c>
      <c r="K12" s="21">
        <f t="shared" si="3"/>
        <v>0</v>
      </c>
      <c r="L12" s="26" t="s">
        <v>197</v>
      </c>
      <c r="M12" s="27" t="s">
        <v>197</v>
      </c>
      <c r="AA12" s="4" t="s">
        <v>204</v>
      </c>
      <c r="AB12" s="50" t="s">
        <v>187</v>
      </c>
      <c r="AC12" s="50" t="s">
        <v>205</v>
      </c>
      <c r="AD12" s="12">
        <f ca="1" t="shared" si="4"/>
        <v>286359</v>
      </c>
      <c r="AF12" s="46" t="str">
        <f>+'水洗化人口等'!B12</f>
        <v>36205</v>
      </c>
      <c r="AG12" s="12">
        <v>12</v>
      </c>
      <c r="AI12" s="46" t="s">
        <v>206</v>
      </c>
      <c r="AJ12" s="3" t="s">
        <v>47</v>
      </c>
    </row>
    <row r="13" spans="2:36" ht="16.5" customHeight="1">
      <c r="B13" s="182"/>
      <c r="C13" s="8" t="s">
        <v>192</v>
      </c>
      <c r="D13" s="25">
        <f>SUM(D10:D12)</f>
        <v>714569</v>
      </c>
      <c r="F13" s="174"/>
      <c r="G13" s="7" t="s">
        <v>192</v>
      </c>
      <c r="H13" s="20">
        <f>SUM(H7:H12)</f>
        <v>36311</v>
      </c>
      <c r="I13" s="20">
        <f>SUM(I7:I12)</f>
        <v>240155</v>
      </c>
      <c r="J13" s="20">
        <f>SUM(J7:J12)</f>
        <v>276466</v>
      </c>
      <c r="K13" s="21">
        <v>1</v>
      </c>
      <c r="L13" s="26" t="s">
        <v>197</v>
      </c>
      <c r="M13" s="27" t="s">
        <v>197</v>
      </c>
      <c r="AA13" s="4" t="s">
        <v>60</v>
      </c>
      <c r="AB13" s="50" t="s">
        <v>187</v>
      </c>
      <c r="AC13" s="50" t="s">
        <v>207</v>
      </c>
      <c r="AD13" s="12">
        <f ca="1" t="shared" si="4"/>
        <v>4879</v>
      </c>
      <c r="AF13" s="46" t="str">
        <f>+'水洗化人口等'!B13</f>
        <v>36206</v>
      </c>
      <c r="AG13" s="12">
        <v>13</v>
      </c>
      <c r="AI13" s="46" t="s">
        <v>208</v>
      </c>
      <c r="AJ13" s="3" t="s">
        <v>46</v>
      </c>
    </row>
    <row r="14" spans="2:36" ht="16.5" customHeight="1" thickBot="1">
      <c r="B14" s="170" t="s">
        <v>209</v>
      </c>
      <c r="C14" s="171"/>
      <c r="D14" s="28">
        <f>SUM(D9,D13)</f>
        <v>777551</v>
      </c>
      <c r="F14" s="175" t="s">
        <v>210</v>
      </c>
      <c r="G14" s="176"/>
      <c r="H14" s="20">
        <f>AD20</f>
        <v>1963</v>
      </c>
      <c r="I14" s="20">
        <f>AD30</f>
        <v>1134</v>
      </c>
      <c r="J14" s="20">
        <f>SUM(H14:I14)</f>
        <v>3097</v>
      </c>
      <c r="K14" s="29" t="s">
        <v>197</v>
      </c>
      <c r="L14" s="26" t="s">
        <v>197</v>
      </c>
      <c r="M14" s="27" t="s">
        <v>197</v>
      </c>
      <c r="AA14" s="4" t="s">
        <v>150</v>
      </c>
      <c r="AB14" s="50" t="s">
        <v>211</v>
      </c>
      <c r="AC14" s="50" t="s">
        <v>205</v>
      </c>
      <c r="AD14" s="12">
        <f ca="1" t="shared" si="4"/>
        <v>36311</v>
      </c>
      <c r="AF14" s="46" t="str">
        <f>+'水洗化人口等'!B14</f>
        <v>36207</v>
      </c>
      <c r="AG14" s="12">
        <v>14</v>
      </c>
      <c r="AI14" s="46" t="s">
        <v>212</v>
      </c>
      <c r="AJ14" s="3" t="s">
        <v>45</v>
      </c>
    </row>
    <row r="15" spans="2:36" ht="16.5" customHeight="1" thickBot="1">
      <c r="B15" s="170" t="s">
        <v>60</v>
      </c>
      <c r="C15" s="171"/>
      <c r="D15" s="28">
        <f>AD13</f>
        <v>4879</v>
      </c>
      <c r="F15" s="170" t="s">
        <v>54</v>
      </c>
      <c r="G15" s="171"/>
      <c r="H15" s="30">
        <f>SUM(H13:H14)</f>
        <v>38274</v>
      </c>
      <c r="I15" s="30">
        <f>SUM(I13:I14)</f>
        <v>241289</v>
      </c>
      <c r="J15" s="30">
        <f>SUM(J13:J14)</f>
        <v>279563</v>
      </c>
      <c r="K15" s="31" t="s">
        <v>197</v>
      </c>
      <c r="L15" s="32">
        <f>SUM(L7:L9)</f>
        <v>4339</v>
      </c>
      <c r="M15" s="33">
        <f>SUM(M7:M9)</f>
        <v>66</v>
      </c>
      <c r="AA15" s="4" t="s">
        <v>152</v>
      </c>
      <c r="AB15" s="50" t="s">
        <v>211</v>
      </c>
      <c r="AC15" s="50" t="s">
        <v>213</v>
      </c>
      <c r="AD15" s="12">
        <f ca="1" t="shared" si="4"/>
        <v>0</v>
      </c>
      <c r="AF15" s="46" t="str">
        <f>+'水洗化人口等'!B15</f>
        <v>36208</v>
      </c>
      <c r="AG15" s="12">
        <v>15</v>
      </c>
      <c r="AI15" s="46" t="s">
        <v>214</v>
      </c>
      <c r="AJ15" s="3" t="s">
        <v>44</v>
      </c>
    </row>
    <row r="16" spans="2:36" ht="16.5" customHeight="1" thickBot="1">
      <c r="B16" s="10" t="s">
        <v>215</v>
      </c>
      <c r="AA16" s="4" t="s">
        <v>1</v>
      </c>
      <c r="AB16" s="50" t="s">
        <v>211</v>
      </c>
      <c r="AC16" s="50" t="s">
        <v>207</v>
      </c>
      <c r="AD16" s="12">
        <f ca="1" t="shared" si="4"/>
        <v>0</v>
      </c>
      <c r="AF16" s="46" t="str">
        <f>+'水洗化人口等'!B16</f>
        <v>36301</v>
      </c>
      <c r="AG16" s="12">
        <v>16</v>
      </c>
      <c r="AI16" s="46" t="s">
        <v>216</v>
      </c>
      <c r="AJ16" s="3" t="s">
        <v>43</v>
      </c>
    </row>
    <row r="17" spans="3:36" ht="16.5" customHeight="1" thickBot="1">
      <c r="C17" s="34">
        <f>AD12</f>
        <v>286359</v>
      </c>
      <c r="D17" s="4" t="s">
        <v>217</v>
      </c>
      <c r="J17" s="17"/>
      <c r="AA17" s="4" t="s">
        <v>165</v>
      </c>
      <c r="AB17" s="50" t="s">
        <v>211</v>
      </c>
      <c r="AC17" s="50" t="s">
        <v>218</v>
      </c>
      <c r="AD17" s="12">
        <f ca="1" t="shared" si="4"/>
        <v>0</v>
      </c>
      <c r="AF17" s="46" t="str">
        <f>+'水洗化人口等'!B17</f>
        <v>36302</v>
      </c>
      <c r="AG17" s="12">
        <v>17</v>
      </c>
      <c r="AI17" s="46" t="s">
        <v>219</v>
      </c>
      <c r="AJ17" s="3" t="s">
        <v>42</v>
      </c>
    </row>
    <row r="18" spans="6:36" ht="30" customHeight="1">
      <c r="F18" s="168" t="s">
        <v>220</v>
      </c>
      <c r="G18" s="169"/>
      <c r="H18" s="41" t="s">
        <v>177</v>
      </c>
      <c r="I18" s="41" t="s">
        <v>178</v>
      </c>
      <c r="J18" s="45" t="s">
        <v>179</v>
      </c>
      <c r="AA18" s="4" t="s">
        <v>167</v>
      </c>
      <c r="AB18" s="50" t="s">
        <v>211</v>
      </c>
      <c r="AC18" s="50" t="s">
        <v>221</v>
      </c>
      <c r="AD18" s="12">
        <f ca="1" t="shared" si="4"/>
        <v>0</v>
      </c>
      <c r="AF18" s="46" t="str">
        <f>+'水洗化人口等'!B18</f>
        <v>36321</v>
      </c>
      <c r="AG18" s="12">
        <v>18</v>
      </c>
      <c r="AI18" s="46" t="s">
        <v>222</v>
      </c>
      <c r="AJ18" s="3" t="s">
        <v>41</v>
      </c>
    </row>
    <row r="19" spans="3:36" ht="16.5" customHeight="1">
      <c r="C19" s="43" t="s">
        <v>223</v>
      </c>
      <c r="D19" s="11">
        <f>IF(D$14&gt;0,D13/D$14,0)</f>
        <v>0.9189995254330584</v>
      </c>
      <c r="F19" s="175" t="s">
        <v>224</v>
      </c>
      <c r="G19" s="176"/>
      <c r="H19" s="20">
        <f>AD21</f>
        <v>4574</v>
      </c>
      <c r="I19" s="20">
        <f>AD31</f>
        <v>5933</v>
      </c>
      <c r="J19" s="24">
        <f>SUM(H19:I19)</f>
        <v>10507</v>
      </c>
      <c r="AA19" s="4" t="s">
        <v>169</v>
      </c>
      <c r="AB19" s="50" t="s">
        <v>211</v>
      </c>
      <c r="AC19" s="50" t="s">
        <v>225</v>
      </c>
      <c r="AD19" s="12">
        <f ca="1" t="shared" si="4"/>
        <v>0</v>
      </c>
      <c r="AF19" s="46" t="str">
        <f>+'水洗化人口等'!B19</f>
        <v>36341</v>
      </c>
      <c r="AG19" s="12">
        <v>19</v>
      </c>
      <c r="AI19" s="46" t="s">
        <v>226</v>
      </c>
      <c r="AJ19" s="3" t="s">
        <v>40</v>
      </c>
    </row>
    <row r="20" spans="3:36" ht="16.5" customHeight="1">
      <c r="C20" s="43" t="s">
        <v>227</v>
      </c>
      <c r="D20" s="11">
        <f>IF(D$14&gt;0,D9/D$14,0)</f>
        <v>0.0810004745669416</v>
      </c>
      <c r="F20" s="175" t="s">
        <v>228</v>
      </c>
      <c r="G20" s="176"/>
      <c r="H20" s="20">
        <f>AD22</f>
        <v>4890</v>
      </c>
      <c r="I20" s="20">
        <f>AD32</f>
        <v>10122</v>
      </c>
      <c r="J20" s="24">
        <f>SUM(H20:I20)</f>
        <v>15012</v>
      </c>
      <c r="AA20" s="4" t="s">
        <v>210</v>
      </c>
      <c r="AB20" s="50" t="s">
        <v>211</v>
      </c>
      <c r="AC20" s="50" t="s">
        <v>229</v>
      </c>
      <c r="AD20" s="12">
        <f ca="1" t="shared" si="4"/>
        <v>1963</v>
      </c>
      <c r="AF20" s="46" t="str">
        <f>+'水洗化人口等'!B20</f>
        <v>36342</v>
      </c>
      <c r="AG20" s="12">
        <v>20</v>
      </c>
      <c r="AI20" s="46" t="s">
        <v>230</v>
      </c>
      <c r="AJ20" s="3" t="s">
        <v>39</v>
      </c>
    </row>
    <row r="21" spans="3:36" ht="16.5" customHeight="1">
      <c r="C21" s="44" t="s">
        <v>231</v>
      </c>
      <c r="D21" s="11">
        <f>IF(D$14&gt;0,D10/D$14,0)</f>
        <v>0.15107304858459444</v>
      </c>
      <c r="F21" s="175" t="s">
        <v>232</v>
      </c>
      <c r="G21" s="176"/>
      <c r="H21" s="20">
        <f>AD23</f>
        <v>27324</v>
      </c>
      <c r="I21" s="20">
        <f>AD33</f>
        <v>223711</v>
      </c>
      <c r="J21" s="24">
        <f>SUM(H21:I21)</f>
        <v>251035</v>
      </c>
      <c r="AA21" s="4" t="s">
        <v>224</v>
      </c>
      <c r="AB21" s="50" t="s">
        <v>211</v>
      </c>
      <c r="AC21" s="50" t="s">
        <v>233</v>
      </c>
      <c r="AD21" s="12">
        <f ca="1" t="shared" si="4"/>
        <v>4574</v>
      </c>
      <c r="AF21" s="46" t="str">
        <f>+'水洗化人口等'!B21</f>
        <v>36368</v>
      </c>
      <c r="AG21" s="12">
        <v>21</v>
      </c>
      <c r="AI21" s="46" t="s">
        <v>234</v>
      </c>
      <c r="AJ21" s="3" t="s">
        <v>38</v>
      </c>
    </row>
    <row r="22" spans="3:36" ht="16.5" customHeight="1" thickBot="1">
      <c r="C22" s="43" t="s">
        <v>235</v>
      </c>
      <c r="D22" s="11">
        <f>IF(D$14&gt;0,D12/D$14,0)</f>
        <v>0.7589238519402586</v>
      </c>
      <c r="F22" s="170" t="s">
        <v>54</v>
      </c>
      <c r="G22" s="171"/>
      <c r="H22" s="30">
        <f>SUM(H19:H21)</f>
        <v>36788</v>
      </c>
      <c r="I22" s="30">
        <f>SUM(I19:I21)</f>
        <v>239766</v>
      </c>
      <c r="J22" s="35">
        <f>SUM(J19:J21)</f>
        <v>276554</v>
      </c>
      <c r="AA22" s="4" t="s">
        <v>228</v>
      </c>
      <c r="AB22" s="50" t="s">
        <v>211</v>
      </c>
      <c r="AC22" s="50" t="s">
        <v>236</v>
      </c>
      <c r="AD22" s="12">
        <f ca="1" t="shared" si="4"/>
        <v>4890</v>
      </c>
      <c r="AF22" s="46" t="str">
        <f>+'水洗化人口等'!B22</f>
        <v>36383</v>
      </c>
      <c r="AG22" s="12">
        <v>22</v>
      </c>
      <c r="AI22" s="46" t="s">
        <v>237</v>
      </c>
      <c r="AJ22" s="3" t="s">
        <v>37</v>
      </c>
    </row>
    <row r="23" spans="3:36" ht="16.5" customHeight="1">
      <c r="C23" s="43" t="s">
        <v>238</v>
      </c>
      <c r="D23" s="11">
        <f>IF(D$14&gt;0,C17/D$14,0)</f>
        <v>0.3682832380126834</v>
      </c>
      <c r="F23" s="10"/>
      <c r="J23" s="36"/>
      <c r="AA23" s="4" t="s">
        <v>232</v>
      </c>
      <c r="AB23" s="50" t="s">
        <v>211</v>
      </c>
      <c r="AC23" s="50" t="s">
        <v>239</v>
      </c>
      <c r="AD23" s="12">
        <f ca="1" t="shared" si="4"/>
        <v>27324</v>
      </c>
      <c r="AF23" s="46" t="str">
        <f>+'水洗化人口等'!B23</f>
        <v>36387</v>
      </c>
      <c r="AG23" s="12">
        <v>23</v>
      </c>
      <c r="AI23" s="46" t="s">
        <v>240</v>
      </c>
      <c r="AJ23" s="3" t="s">
        <v>36</v>
      </c>
    </row>
    <row r="24" spans="3:36" ht="16.5" customHeight="1" thickBot="1">
      <c r="C24" s="43" t="s">
        <v>241</v>
      </c>
      <c r="D24" s="11">
        <f>IF(D$9&gt;0,D7/D$9,0)</f>
        <v>0.9123876663173606</v>
      </c>
      <c r="J24" s="37" t="s">
        <v>242</v>
      </c>
      <c r="AA24" s="4" t="s">
        <v>150</v>
      </c>
      <c r="AB24" s="50" t="s">
        <v>211</v>
      </c>
      <c r="AC24" s="50" t="s">
        <v>243</v>
      </c>
      <c r="AD24" s="12">
        <f ca="1" t="shared" si="4"/>
        <v>240155</v>
      </c>
      <c r="AF24" s="46" t="str">
        <f>+'水洗化人口等'!B24</f>
        <v>36388</v>
      </c>
      <c r="AG24" s="12">
        <v>24</v>
      </c>
      <c r="AI24" s="46" t="s">
        <v>244</v>
      </c>
      <c r="AJ24" s="3" t="s">
        <v>35</v>
      </c>
    </row>
    <row r="25" spans="3:36" ht="16.5" customHeight="1">
      <c r="C25" s="43" t="s">
        <v>245</v>
      </c>
      <c r="D25" s="11">
        <f>IF(D$9&gt;0,D8/D$9,0)</f>
        <v>0.08761233368263949</v>
      </c>
      <c r="F25" s="193" t="s">
        <v>6</v>
      </c>
      <c r="G25" s="194"/>
      <c r="H25" s="194"/>
      <c r="I25" s="183" t="s">
        <v>246</v>
      </c>
      <c r="J25" s="185" t="s">
        <v>247</v>
      </c>
      <c r="AA25" s="4" t="s">
        <v>152</v>
      </c>
      <c r="AB25" s="50" t="s">
        <v>211</v>
      </c>
      <c r="AC25" s="50" t="s">
        <v>248</v>
      </c>
      <c r="AD25" s="12">
        <f ca="1" t="shared" si="4"/>
        <v>0</v>
      </c>
      <c r="AF25" s="46" t="str">
        <f>+'水洗化人口等'!B25</f>
        <v>36401</v>
      </c>
      <c r="AG25" s="12">
        <v>25</v>
      </c>
      <c r="AI25" s="46" t="s">
        <v>249</v>
      </c>
      <c r="AJ25" s="3" t="s">
        <v>34</v>
      </c>
    </row>
    <row r="26" spans="6:36" ht="16.5" customHeight="1">
      <c r="F26" s="195"/>
      <c r="G26" s="196"/>
      <c r="H26" s="196"/>
      <c r="I26" s="184"/>
      <c r="J26" s="186"/>
      <c r="AA26" s="4" t="s">
        <v>1</v>
      </c>
      <c r="AB26" s="50" t="s">
        <v>211</v>
      </c>
      <c r="AC26" s="50" t="s">
        <v>250</v>
      </c>
      <c r="AD26" s="12">
        <f ca="1" t="shared" si="4"/>
        <v>0</v>
      </c>
      <c r="AF26" s="46" t="str">
        <f>+'水洗化人口等'!B26</f>
        <v>36402</v>
      </c>
      <c r="AG26" s="12">
        <v>26</v>
      </c>
      <c r="AI26" s="46" t="s">
        <v>251</v>
      </c>
      <c r="AJ26" s="3" t="s">
        <v>33</v>
      </c>
    </row>
    <row r="27" spans="6:36" ht="16.5" customHeight="1">
      <c r="F27" s="187" t="s">
        <v>155</v>
      </c>
      <c r="G27" s="188"/>
      <c r="H27" s="189"/>
      <c r="I27" s="22">
        <f aca="true" t="shared" si="5" ref="I27:I35">AD40</f>
        <v>26995</v>
      </c>
      <c r="J27" s="38">
        <f>AD49</f>
        <v>311</v>
      </c>
      <c r="AA27" s="4" t="s">
        <v>165</v>
      </c>
      <c r="AB27" s="50" t="s">
        <v>211</v>
      </c>
      <c r="AC27" s="50" t="s">
        <v>252</v>
      </c>
      <c r="AD27" s="12">
        <f ca="1" t="shared" si="4"/>
        <v>0</v>
      </c>
      <c r="AF27" s="46" t="str">
        <f>+'水洗化人口等'!B27</f>
        <v>36403</v>
      </c>
      <c r="AG27" s="12">
        <v>27</v>
      </c>
      <c r="AI27" s="46" t="s">
        <v>253</v>
      </c>
      <c r="AJ27" s="3" t="s">
        <v>32</v>
      </c>
    </row>
    <row r="28" spans="6:36" ht="16.5" customHeight="1">
      <c r="F28" s="190" t="s">
        <v>254</v>
      </c>
      <c r="G28" s="191"/>
      <c r="H28" s="192"/>
      <c r="I28" s="22">
        <f t="shared" si="5"/>
        <v>26</v>
      </c>
      <c r="J28" s="38">
        <f>AD50</f>
        <v>0</v>
      </c>
      <c r="AA28" s="4" t="s">
        <v>167</v>
      </c>
      <c r="AB28" s="50" t="s">
        <v>211</v>
      </c>
      <c r="AC28" s="50" t="s">
        <v>255</v>
      </c>
      <c r="AD28" s="12">
        <f ca="1" t="shared" si="4"/>
        <v>0</v>
      </c>
      <c r="AF28" s="46" t="str">
        <f>+'水洗化人口等'!B28</f>
        <v>36404</v>
      </c>
      <c r="AG28" s="12">
        <v>28</v>
      </c>
      <c r="AI28" s="46" t="s">
        <v>256</v>
      </c>
      <c r="AJ28" s="3" t="s">
        <v>31</v>
      </c>
    </row>
    <row r="29" spans="6:36" ht="16.5" customHeight="1">
      <c r="F29" s="187" t="s">
        <v>0</v>
      </c>
      <c r="G29" s="188"/>
      <c r="H29" s="189"/>
      <c r="I29" s="22">
        <f t="shared" si="5"/>
        <v>1983</v>
      </c>
      <c r="J29" s="38">
        <f>AD51</f>
        <v>30</v>
      </c>
      <c r="AA29" s="4" t="s">
        <v>169</v>
      </c>
      <c r="AB29" s="50" t="s">
        <v>211</v>
      </c>
      <c r="AC29" s="50" t="s">
        <v>257</v>
      </c>
      <c r="AD29" s="12">
        <f ca="1" t="shared" si="4"/>
        <v>0</v>
      </c>
      <c r="AF29" s="46" t="str">
        <f>+'水洗化人口等'!B29</f>
        <v>36405</v>
      </c>
      <c r="AG29" s="12">
        <v>29</v>
      </c>
      <c r="AI29" s="46" t="s">
        <v>258</v>
      </c>
      <c r="AJ29" s="3" t="s">
        <v>30</v>
      </c>
    </row>
    <row r="30" spans="6:36" ht="16.5" customHeight="1">
      <c r="F30" s="187" t="s">
        <v>152</v>
      </c>
      <c r="G30" s="188"/>
      <c r="H30" s="189"/>
      <c r="I30" s="22">
        <f t="shared" si="5"/>
        <v>126</v>
      </c>
      <c r="J30" s="38">
        <f>AD52</f>
        <v>0</v>
      </c>
      <c r="AA30" s="4" t="s">
        <v>210</v>
      </c>
      <c r="AB30" s="50" t="s">
        <v>211</v>
      </c>
      <c r="AC30" s="50" t="s">
        <v>259</v>
      </c>
      <c r="AD30" s="12">
        <f ca="1" t="shared" si="4"/>
        <v>1134</v>
      </c>
      <c r="AF30" s="46" t="str">
        <f>+'水洗化人口等'!B30</f>
        <v>36468</v>
      </c>
      <c r="AG30" s="12">
        <v>30</v>
      </c>
      <c r="AI30" s="46" t="s">
        <v>260</v>
      </c>
      <c r="AJ30" s="3" t="s">
        <v>29</v>
      </c>
    </row>
    <row r="31" spans="6:36" ht="16.5" customHeight="1">
      <c r="F31" s="187" t="s">
        <v>1</v>
      </c>
      <c r="G31" s="188"/>
      <c r="H31" s="189"/>
      <c r="I31" s="22">
        <f t="shared" si="5"/>
        <v>0</v>
      </c>
      <c r="J31" s="38">
        <f>AD53</f>
        <v>0</v>
      </c>
      <c r="AA31" s="4" t="s">
        <v>224</v>
      </c>
      <c r="AB31" s="50" t="s">
        <v>211</v>
      </c>
      <c r="AC31" s="50" t="s">
        <v>188</v>
      </c>
      <c r="AD31" s="12">
        <f ca="1" t="shared" si="4"/>
        <v>5933</v>
      </c>
      <c r="AF31" s="46" t="str">
        <f>+'水洗化人口等'!B31</f>
        <v>36489</v>
      </c>
      <c r="AG31" s="12">
        <v>31</v>
      </c>
      <c r="AI31" s="46" t="s">
        <v>261</v>
      </c>
      <c r="AJ31" s="3" t="s">
        <v>28</v>
      </c>
    </row>
    <row r="32" spans="6:36" ht="16.5" customHeight="1">
      <c r="F32" s="187" t="s">
        <v>2</v>
      </c>
      <c r="G32" s="188"/>
      <c r="H32" s="189"/>
      <c r="I32" s="22">
        <f t="shared" si="5"/>
        <v>0</v>
      </c>
      <c r="J32" s="27" t="s">
        <v>197</v>
      </c>
      <c r="AA32" s="4" t="s">
        <v>228</v>
      </c>
      <c r="AB32" s="50" t="s">
        <v>211</v>
      </c>
      <c r="AC32" s="50" t="s">
        <v>262</v>
      </c>
      <c r="AD32" s="12">
        <f ca="1" t="shared" si="4"/>
        <v>10122</v>
      </c>
      <c r="AF32" s="46">
        <f>+'水洗化人口等'!B32</f>
        <v>0</v>
      </c>
      <c r="AG32" s="12">
        <v>32</v>
      </c>
      <c r="AI32" s="46" t="s">
        <v>263</v>
      </c>
      <c r="AJ32" s="3" t="s">
        <v>27</v>
      </c>
    </row>
    <row r="33" spans="6:36" ht="16.5" customHeight="1">
      <c r="F33" s="187" t="s">
        <v>3</v>
      </c>
      <c r="G33" s="188"/>
      <c r="H33" s="189"/>
      <c r="I33" s="22">
        <f t="shared" si="5"/>
        <v>976</v>
      </c>
      <c r="J33" s="27" t="s">
        <v>197</v>
      </c>
      <c r="AA33" s="4" t="s">
        <v>232</v>
      </c>
      <c r="AB33" s="50" t="s">
        <v>211</v>
      </c>
      <c r="AC33" s="50" t="s">
        <v>199</v>
      </c>
      <c r="AD33" s="12">
        <f ca="1" t="shared" si="4"/>
        <v>223711</v>
      </c>
      <c r="AF33" s="46">
        <f>+'水洗化人口等'!B33</f>
        <v>0</v>
      </c>
      <c r="AG33" s="12">
        <v>33</v>
      </c>
      <c r="AI33" s="46" t="s">
        <v>264</v>
      </c>
      <c r="AJ33" s="3" t="s">
        <v>26</v>
      </c>
    </row>
    <row r="34" spans="6:36" ht="16.5" customHeight="1">
      <c r="F34" s="187" t="s">
        <v>4</v>
      </c>
      <c r="G34" s="188"/>
      <c r="H34" s="189"/>
      <c r="I34" s="22">
        <f t="shared" si="5"/>
        <v>882</v>
      </c>
      <c r="J34" s="27" t="s">
        <v>197</v>
      </c>
      <c r="AA34" s="4" t="s">
        <v>150</v>
      </c>
      <c r="AB34" s="50" t="s">
        <v>211</v>
      </c>
      <c r="AC34" s="50" t="s">
        <v>265</v>
      </c>
      <c r="AD34" s="50">
        <f ca="1" t="shared" si="4"/>
        <v>4339</v>
      </c>
      <c r="AF34" s="46">
        <f>+'水洗化人口等'!B34</f>
        <v>0</v>
      </c>
      <c r="AG34" s="12">
        <v>34</v>
      </c>
      <c r="AI34" s="46" t="s">
        <v>266</v>
      </c>
      <c r="AJ34" s="3" t="s">
        <v>25</v>
      </c>
    </row>
    <row r="35" spans="6:36" ht="16.5" customHeight="1">
      <c r="F35" s="187" t="s">
        <v>5</v>
      </c>
      <c r="G35" s="188"/>
      <c r="H35" s="189"/>
      <c r="I35" s="22">
        <f t="shared" si="5"/>
        <v>61</v>
      </c>
      <c r="J35" s="27" t="s">
        <v>197</v>
      </c>
      <c r="AA35" s="4" t="s">
        <v>152</v>
      </c>
      <c r="AB35" s="50" t="s">
        <v>211</v>
      </c>
      <c r="AC35" s="50" t="s">
        <v>267</v>
      </c>
      <c r="AD35" s="50">
        <f ca="1" t="shared" si="4"/>
        <v>0</v>
      </c>
      <c r="AF35" s="46">
        <f>+'水洗化人口等'!B35</f>
        <v>0</v>
      </c>
      <c r="AG35" s="12">
        <v>35</v>
      </c>
      <c r="AI35" s="46" t="s">
        <v>268</v>
      </c>
      <c r="AJ35" s="3" t="s">
        <v>24</v>
      </c>
    </row>
    <row r="36" spans="6:36" ht="16.5" customHeight="1" thickBot="1">
      <c r="F36" s="197" t="s">
        <v>54</v>
      </c>
      <c r="G36" s="198"/>
      <c r="H36" s="199"/>
      <c r="I36" s="39">
        <f>SUM(I27:I35)</f>
        <v>31049</v>
      </c>
      <c r="J36" s="40">
        <f>SUM(J27:J31)</f>
        <v>341</v>
      </c>
      <c r="AA36" s="4" t="s">
        <v>1</v>
      </c>
      <c r="AB36" s="50" t="s">
        <v>211</v>
      </c>
      <c r="AC36" s="50" t="s">
        <v>269</v>
      </c>
      <c r="AD36" s="50">
        <f ca="1" t="shared" si="4"/>
        <v>0</v>
      </c>
      <c r="AF36" s="46">
        <f>+'水洗化人口等'!B36</f>
        <v>0</v>
      </c>
      <c r="AG36" s="12">
        <v>36</v>
      </c>
      <c r="AI36" s="46" t="s">
        <v>270</v>
      </c>
      <c r="AJ36" s="3" t="s">
        <v>23</v>
      </c>
    </row>
    <row r="37" spans="27:36" ht="13.5">
      <c r="AA37" s="4" t="s">
        <v>150</v>
      </c>
      <c r="AB37" s="50" t="s">
        <v>211</v>
      </c>
      <c r="AC37" s="50" t="s">
        <v>271</v>
      </c>
      <c r="AD37" s="50">
        <f ca="1" t="shared" si="4"/>
        <v>66</v>
      </c>
      <c r="AF37" s="46">
        <f>+'水洗化人口等'!B37</f>
        <v>0</v>
      </c>
      <c r="AG37" s="12">
        <v>37</v>
      </c>
      <c r="AI37" s="46" t="s">
        <v>272</v>
      </c>
      <c r="AJ37" s="3" t="s">
        <v>22</v>
      </c>
    </row>
    <row r="38" spans="27:36" ht="13.5">
      <c r="AA38" s="4" t="s">
        <v>152</v>
      </c>
      <c r="AB38" s="50" t="s">
        <v>211</v>
      </c>
      <c r="AC38" s="50" t="s">
        <v>273</v>
      </c>
      <c r="AD38" s="50">
        <f ca="1" t="shared" si="4"/>
        <v>0</v>
      </c>
      <c r="AF38" s="46">
        <f>+'水洗化人口等'!B38</f>
        <v>0</v>
      </c>
      <c r="AG38" s="12">
        <v>38</v>
      </c>
      <c r="AI38" s="46" t="s">
        <v>274</v>
      </c>
      <c r="AJ38" s="3" t="s">
        <v>21</v>
      </c>
    </row>
    <row r="39" spans="27:36" ht="13.5">
      <c r="AA39" s="4" t="s">
        <v>1</v>
      </c>
      <c r="AB39" s="50" t="s">
        <v>211</v>
      </c>
      <c r="AC39" s="50" t="s">
        <v>275</v>
      </c>
      <c r="AD39" s="50">
        <f ca="1" t="shared" si="4"/>
        <v>0</v>
      </c>
      <c r="AF39" s="46">
        <f>+'水洗化人口等'!B39</f>
        <v>0</v>
      </c>
      <c r="AG39" s="12">
        <v>39</v>
      </c>
      <c r="AI39" s="46" t="s">
        <v>276</v>
      </c>
      <c r="AJ39" s="3" t="s">
        <v>20</v>
      </c>
    </row>
    <row r="40" spans="27:36" ht="13.5">
      <c r="AA40" s="4" t="s">
        <v>155</v>
      </c>
      <c r="AB40" s="50" t="s">
        <v>211</v>
      </c>
      <c r="AC40" s="50" t="s">
        <v>277</v>
      </c>
      <c r="AD40" s="50">
        <f ca="1" t="shared" si="4"/>
        <v>26995</v>
      </c>
      <c r="AF40" s="46">
        <f>+'水洗化人口等'!B40</f>
        <v>0</v>
      </c>
      <c r="AG40" s="12">
        <v>40</v>
      </c>
      <c r="AI40" s="46" t="s">
        <v>278</v>
      </c>
      <c r="AJ40" s="3" t="s">
        <v>19</v>
      </c>
    </row>
    <row r="41" spans="27:36" ht="13.5">
      <c r="AA41" s="4" t="s">
        <v>254</v>
      </c>
      <c r="AB41" s="50" t="s">
        <v>211</v>
      </c>
      <c r="AC41" s="50" t="s">
        <v>279</v>
      </c>
      <c r="AD41" s="50">
        <f ca="1" t="shared" si="4"/>
        <v>26</v>
      </c>
      <c r="AF41" s="46">
        <f>+'水洗化人口等'!B41</f>
        <v>0</v>
      </c>
      <c r="AG41" s="12">
        <v>41</v>
      </c>
      <c r="AI41" s="46" t="s">
        <v>280</v>
      </c>
      <c r="AJ41" s="3" t="s">
        <v>18</v>
      </c>
    </row>
    <row r="42" spans="27:36" ht="13.5">
      <c r="AA42" s="4" t="s">
        <v>0</v>
      </c>
      <c r="AB42" s="50" t="s">
        <v>211</v>
      </c>
      <c r="AC42" s="50" t="s">
        <v>281</v>
      </c>
      <c r="AD42" s="50">
        <f ca="1" t="shared" si="4"/>
        <v>1983</v>
      </c>
      <c r="AF42" s="46">
        <f>+'水洗化人口等'!B42</f>
        <v>0</v>
      </c>
      <c r="AG42" s="12">
        <v>42</v>
      </c>
      <c r="AI42" s="46" t="s">
        <v>282</v>
      </c>
      <c r="AJ42" s="3" t="s">
        <v>17</v>
      </c>
    </row>
    <row r="43" spans="27:36" ht="13.5">
      <c r="AA43" s="4" t="s">
        <v>152</v>
      </c>
      <c r="AB43" s="50" t="s">
        <v>211</v>
      </c>
      <c r="AC43" s="50" t="s">
        <v>283</v>
      </c>
      <c r="AD43" s="50">
        <f ca="1" t="shared" si="4"/>
        <v>126</v>
      </c>
      <c r="AF43" s="46">
        <f>+'水洗化人口等'!B43</f>
        <v>0</v>
      </c>
      <c r="AG43" s="12">
        <v>43</v>
      </c>
      <c r="AI43" s="46" t="s">
        <v>284</v>
      </c>
      <c r="AJ43" s="3" t="s">
        <v>16</v>
      </c>
    </row>
    <row r="44" spans="27:36" ht="13.5">
      <c r="AA44" s="4" t="s">
        <v>1</v>
      </c>
      <c r="AB44" s="50" t="s">
        <v>211</v>
      </c>
      <c r="AC44" s="50" t="s">
        <v>285</v>
      </c>
      <c r="AD44" s="50">
        <f ca="1" t="shared" si="4"/>
        <v>0</v>
      </c>
      <c r="AF44" s="46">
        <f>+'水洗化人口等'!B44</f>
        <v>0</v>
      </c>
      <c r="AG44" s="12">
        <v>44</v>
      </c>
      <c r="AI44" s="46" t="s">
        <v>286</v>
      </c>
      <c r="AJ44" s="3" t="s">
        <v>15</v>
      </c>
    </row>
    <row r="45" spans="27:36" ht="13.5">
      <c r="AA45" s="4" t="s">
        <v>2</v>
      </c>
      <c r="AB45" s="50" t="s">
        <v>211</v>
      </c>
      <c r="AC45" s="50" t="s">
        <v>287</v>
      </c>
      <c r="AD45" s="50">
        <f ca="1" t="shared" si="4"/>
        <v>0</v>
      </c>
      <c r="AF45" s="46">
        <f>+'水洗化人口等'!B45</f>
        <v>0</v>
      </c>
      <c r="AG45" s="12">
        <v>45</v>
      </c>
      <c r="AI45" s="46" t="s">
        <v>288</v>
      </c>
      <c r="AJ45" s="3" t="s">
        <v>14</v>
      </c>
    </row>
    <row r="46" spans="27:36" ht="13.5">
      <c r="AA46" s="4" t="s">
        <v>3</v>
      </c>
      <c r="AB46" s="50" t="s">
        <v>211</v>
      </c>
      <c r="AC46" s="50" t="s">
        <v>289</v>
      </c>
      <c r="AD46" s="50">
        <f ca="1" t="shared" si="4"/>
        <v>976</v>
      </c>
      <c r="AF46" s="46">
        <f>+'水洗化人口等'!B46</f>
        <v>0</v>
      </c>
      <c r="AG46" s="12">
        <v>46</v>
      </c>
      <c r="AI46" s="46" t="s">
        <v>290</v>
      </c>
      <c r="AJ46" s="3" t="s">
        <v>13</v>
      </c>
    </row>
    <row r="47" spans="27:36" ht="13.5">
      <c r="AA47" s="4" t="s">
        <v>4</v>
      </c>
      <c r="AB47" s="50" t="s">
        <v>211</v>
      </c>
      <c r="AC47" s="50" t="s">
        <v>291</v>
      </c>
      <c r="AD47" s="50">
        <f ca="1" t="shared" si="4"/>
        <v>882</v>
      </c>
      <c r="AF47" s="46">
        <f>+'水洗化人口等'!B47</f>
        <v>0</v>
      </c>
      <c r="AG47" s="12">
        <v>47</v>
      </c>
      <c r="AI47" s="46" t="s">
        <v>292</v>
      </c>
      <c r="AJ47" s="3" t="s">
        <v>12</v>
      </c>
    </row>
    <row r="48" spans="27:36" ht="13.5">
      <c r="AA48" s="4" t="s">
        <v>5</v>
      </c>
      <c r="AB48" s="50" t="s">
        <v>211</v>
      </c>
      <c r="AC48" s="50" t="s">
        <v>293</v>
      </c>
      <c r="AD48" s="50">
        <f ca="1" t="shared" si="4"/>
        <v>61</v>
      </c>
      <c r="AF48" s="46">
        <f>+'水洗化人口等'!B48</f>
        <v>0</v>
      </c>
      <c r="AG48" s="12">
        <v>48</v>
      </c>
      <c r="AI48" s="46" t="s">
        <v>294</v>
      </c>
      <c r="AJ48" s="3" t="s">
        <v>11</v>
      </c>
    </row>
    <row r="49" spans="27:36" ht="13.5">
      <c r="AA49" s="4" t="s">
        <v>155</v>
      </c>
      <c r="AB49" s="50" t="s">
        <v>211</v>
      </c>
      <c r="AC49" s="50" t="s">
        <v>295</v>
      </c>
      <c r="AD49" s="50">
        <f ca="1" t="shared" si="4"/>
        <v>311</v>
      </c>
      <c r="AF49" s="46">
        <f>+'水洗化人口等'!B49</f>
        <v>0</v>
      </c>
      <c r="AG49" s="12">
        <v>49</v>
      </c>
      <c r="AI49" s="46" t="s">
        <v>296</v>
      </c>
      <c r="AJ49" s="3" t="s">
        <v>10</v>
      </c>
    </row>
    <row r="50" spans="27:36" ht="13.5">
      <c r="AA50" s="4" t="s">
        <v>254</v>
      </c>
      <c r="AB50" s="50" t="s">
        <v>211</v>
      </c>
      <c r="AC50" s="50" t="s">
        <v>297</v>
      </c>
      <c r="AD50" s="50">
        <f ca="1" t="shared" si="4"/>
        <v>0</v>
      </c>
      <c r="AF50" s="46">
        <f>+'水洗化人口等'!B50</f>
        <v>0</v>
      </c>
      <c r="AG50" s="12">
        <v>50</v>
      </c>
      <c r="AI50" s="46" t="s">
        <v>298</v>
      </c>
      <c r="AJ50" s="3" t="s">
        <v>9</v>
      </c>
    </row>
    <row r="51" spans="27:36" ht="13.5">
      <c r="AA51" s="4" t="s">
        <v>0</v>
      </c>
      <c r="AB51" s="50" t="s">
        <v>211</v>
      </c>
      <c r="AC51" s="50" t="s">
        <v>299</v>
      </c>
      <c r="AD51" s="50">
        <f ca="1" t="shared" si="4"/>
        <v>30</v>
      </c>
      <c r="AF51" s="46">
        <f>+'水洗化人口等'!B51</f>
        <v>0</v>
      </c>
      <c r="AG51" s="12">
        <v>51</v>
      </c>
      <c r="AI51" s="46" t="s">
        <v>300</v>
      </c>
      <c r="AJ51" s="3" t="s">
        <v>8</v>
      </c>
    </row>
    <row r="52" spans="27:36" ht="13.5">
      <c r="AA52" s="4" t="s">
        <v>152</v>
      </c>
      <c r="AB52" s="50" t="s">
        <v>211</v>
      </c>
      <c r="AC52" s="50" t="s">
        <v>301</v>
      </c>
      <c r="AD52" s="50">
        <f ca="1" t="shared" si="4"/>
        <v>0</v>
      </c>
      <c r="AF52" s="46">
        <f>+'水洗化人口等'!B52</f>
        <v>0</v>
      </c>
      <c r="AG52" s="12">
        <v>52</v>
      </c>
      <c r="AI52" s="46" t="s">
        <v>302</v>
      </c>
      <c r="AJ52" s="3" t="s">
        <v>7</v>
      </c>
    </row>
    <row r="53" spans="27:33" ht="13.5">
      <c r="AA53" s="4" t="s">
        <v>1</v>
      </c>
      <c r="AB53" s="50" t="s">
        <v>211</v>
      </c>
      <c r="AC53" s="50" t="s">
        <v>303</v>
      </c>
      <c r="AD53" s="50">
        <f ca="1" t="shared" si="4"/>
        <v>0</v>
      </c>
      <c r="AF53" s="46">
        <f>+'水洗化人口等'!B53</f>
        <v>0</v>
      </c>
      <c r="AG53" s="12">
        <v>53</v>
      </c>
    </row>
    <row r="54" spans="32:33" ht="13.5">
      <c r="AF54" s="46">
        <f>+'水洗化人口等'!B54</f>
        <v>0</v>
      </c>
      <c r="AG54" s="12">
        <v>54</v>
      </c>
    </row>
    <row r="55" spans="32:33" ht="13.5">
      <c r="AF55" s="46">
        <f>+'水洗化人口等'!B55</f>
        <v>0</v>
      </c>
      <c r="AG55" s="12">
        <v>55</v>
      </c>
    </row>
    <row r="56" spans="32:33" ht="13.5">
      <c r="AF56" s="46">
        <f>+'水洗化人口等'!B56</f>
        <v>0</v>
      </c>
      <c r="AG56" s="12">
        <v>56</v>
      </c>
    </row>
    <row r="57" spans="32:33" ht="13.5">
      <c r="AF57" s="46">
        <f>+'水洗化人口等'!B57</f>
        <v>0</v>
      </c>
      <c r="AG57" s="12">
        <v>57</v>
      </c>
    </row>
    <row r="58" spans="32:33" ht="13.5">
      <c r="AF58" s="46">
        <f>+'水洗化人口等'!B58</f>
        <v>0</v>
      </c>
      <c r="AG58" s="12">
        <v>58</v>
      </c>
    </row>
    <row r="59" spans="32:33" ht="13.5">
      <c r="AF59" s="46">
        <f>+'水洗化人口等'!B59</f>
        <v>0</v>
      </c>
      <c r="AG59" s="12">
        <v>59</v>
      </c>
    </row>
    <row r="60" spans="32:33" ht="13.5">
      <c r="AF60" s="46">
        <f>+'水洗化人口等'!B60</f>
        <v>0</v>
      </c>
      <c r="AG60" s="12">
        <v>60</v>
      </c>
    </row>
    <row r="61" spans="32:33" ht="13.5">
      <c r="AF61" s="46">
        <f>+'水洗化人口等'!B61</f>
        <v>0</v>
      </c>
      <c r="AG61" s="12">
        <v>61</v>
      </c>
    </row>
    <row r="62" spans="32:33" ht="13.5">
      <c r="AF62" s="46">
        <f>+'水洗化人口等'!B62</f>
        <v>0</v>
      </c>
      <c r="AG62" s="12">
        <v>62</v>
      </c>
    </row>
    <row r="63" spans="32:33" ht="13.5">
      <c r="AF63" s="46">
        <f>+'水洗化人口等'!B63</f>
        <v>0</v>
      </c>
      <c r="AG63" s="12">
        <v>63</v>
      </c>
    </row>
    <row r="64" spans="32:33" ht="13.5">
      <c r="AF64" s="46">
        <f>+'水洗化人口等'!B64</f>
        <v>0</v>
      </c>
      <c r="AG64" s="12">
        <v>64</v>
      </c>
    </row>
    <row r="65" spans="32:33" ht="13.5">
      <c r="AF65" s="46">
        <f>+'水洗化人口等'!B65</f>
        <v>0</v>
      </c>
      <c r="AG65" s="12">
        <v>65</v>
      </c>
    </row>
    <row r="66" spans="32:33" ht="13.5">
      <c r="AF66" s="46">
        <f>+'水洗化人口等'!B66</f>
        <v>0</v>
      </c>
      <c r="AG66" s="12">
        <v>66</v>
      </c>
    </row>
    <row r="67" spans="32:33" ht="13.5">
      <c r="AF67" s="46">
        <f>+'水洗化人口等'!B67</f>
        <v>0</v>
      </c>
      <c r="AG67" s="12">
        <v>67</v>
      </c>
    </row>
    <row r="68" spans="32:33" ht="13.5">
      <c r="AF68" s="46">
        <f>+'水洗化人口等'!B68</f>
        <v>0</v>
      </c>
      <c r="AG68" s="12">
        <v>68</v>
      </c>
    </row>
    <row r="69" spans="32:33" ht="13.5">
      <c r="AF69" s="46">
        <f>+'水洗化人口等'!B69</f>
        <v>0</v>
      </c>
      <c r="AG69" s="12">
        <v>69</v>
      </c>
    </row>
    <row r="70" spans="32:33" ht="13.5">
      <c r="AF70" s="46">
        <f>+'水洗化人口等'!B70</f>
        <v>0</v>
      </c>
      <c r="AG70" s="12">
        <v>70</v>
      </c>
    </row>
    <row r="71" spans="32:33" ht="13.5">
      <c r="AF71" s="46">
        <f>+'水洗化人口等'!B71</f>
        <v>0</v>
      </c>
      <c r="AG71" s="12">
        <v>71</v>
      </c>
    </row>
    <row r="72" spans="32:33" ht="13.5">
      <c r="AF72" s="46">
        <f>+'水洗化人口等'!B72</f>
        <v>0</v>
      </c>
      <c r="AG72" s="12">
        <v>72</v>
      </c>
    </row>
    <row r="73" spans="32:33" ht="13.5">
      <c r="AF73" s="46">
        <f>+'水洗化人口等'!B73</f>
        <v>0</v>
      </c>
      <c r="AG73" s="12">
        <v>73</v>
      </c>
    </row>
    <row r="74" spans="32:33" ht="13.5">
      <c r="AF74" s="46">
        <f>+'水洗化人口等'!B74</f>
        <v>0</v>
      </c>
      <c r="AG74" s="12">
        <v>74</v>
      </c>
    </row>
    <row r="75" spans="32:33" ht="13.5">
      <c r="AF75" s="46">
        <f>+'水洗化人口等'!B75</f>
        <v>0</v>
      </c>
      <c r="AG75" s="12">
        <v>75</v>
      </c>
    </row>
    <row r="76" spans="32:33" ht="13.5">
      <c r="AF76" s="46">
        <f>+'水洗化人口等'!B76</f>
        <v>0</v>
      </c>
      <c r="AG76" s="12">
        <v>76</v>
      </c>
    </row>
    <row r="77" spans="32:33" ht="13.5">
      <c r="AF77" s="46">
        <f>+'水洗化人口等'!B77</f>
        <v>0</v>
      </c>
      <c r="AG77" s="12">
        <v>77</v>
      </c>
    </row>
    <row r="78" spans="32:33" ht="13.5">
      <c r="AF78" s="46">
        <f>+'水洗化人口等'!B78</f>
        <v>0</v>
      </c>
      <c r="AG78" s="12">
        <v>78</v>
      </c>
    </row>
    <row r="79" spans="32:33" ht="13.5">
      <c r="AF79" s="46">
        <f>+'水洗化人口等'!B79</f>
        <v>0</v>
      </c>
      <c r="AG79" s="12">
        <v>79</v>
      </c>
    </row>
    <row r="80" spans="32:33" ht="13.5">
      <c r="AF80" s="46">
        <f>+'水洗化人口等'!B80</f>
        <v>0</v>
      </c>
      <c r="AG80" s="12">
        <v>80</v>
      </c>
    </row>
    <row r="81" spans="32:33" ht="13.5">
      <c r="AF81" s="46">
        <f>+'水洗化人口等'!B81</f>
        <v>0</v>
      </c>
      <c r="AG81" s="12">
        <v>81</v>
      </c>
    </row>
    <row r="82" spans="32:33" ht="13.5">
      <c r="AF82" s="46">
        <f>+'水洗化人口等'!B82</f>
        <v>0</v>
      </c>
      <c r="AG82" s="12">
        <v>82</v>
      </c>
    </row>
    <row r="83" spans="32:33" ht="13.5">
      <c r="AF83" s="46">
        <f>+'水洗化人口等'!B83</f>
        <v>0</v>
      </c>
      <c r="AG83" s="12">
        <v>83</v>
      </c>
    </row>
    <row r="84" spans="32:33" ht="13.5">
      <c r="AF84" s="46">
        <f>+'水洗化人口等'!B84</f>
        <v>0</v>
      </c>
      <c r="AG84" s="12">
        <v>84</v>
      </c>
    </row>
    <row r="85" spans="32:33" ht="13.5">
      <c r="AF85" s="46">
        <f>+'水洗化人口等'!B85</f>
        <v>0</v>
      </c>
      <c r="AG85" s="12">
        <v>85</v>
      </c>
    </row>
    <row r="86" spans="32:33" ht="13.5">
      <c r="AF86" s="46">
        <f>+'水洗化人口等'!B86</f>
        <v>0</v>
      </c>
      <c r="AG86" s="12">
        <v>86</v>
      </c>
    </row>
    <row r="87" spans="32:33" ht="13.5">
      <c r="AF87" s="46">
        <f>+'水洗化人口等'!B87</f>
        <v>0</v>
      </c>
      <c r="AG87" s="12">
        <v>87</v>
      </c>
    </row>
    <row r="88" spans="32:33" ht="13.5">
      <c r="AF88" s="46">
        <f>+'水洗化人口等'!B88</f>
        <v>0</v>
      </c>
      <c r="AG88" s="12">
        <v>88</v>
      </c>
    </row>
    <row r="89" spans="32:33" ht="13.5">
      <c r="AF89" s="46">
        <f>+'水洗化人口等'!B89</f>
        <v>0</v>
      </c>
      <c r="AG89" s="12">
        <v>89</v>
      </c>
    </row>
    <row r="90" spans="32:33" ht="13.5">
      <c r="AF90" s="46">
        <f>+'水洗化人口等'!B90</f>
        <v>0</v>
      </c>
      <c r="AG90" s="12">
        <v>90</v>
      </c>
    </row>
    <row r="91" spans="32:33" ht="13.5">
      <c r="AF91" s="46">
        <f>+'水洗化人口等'!B91</f>
        <v>0</v>
      </c>
      <c r="AG91" s="12">
        <v>91</v>
      </c>
    </row>
    <row r="92" spans="32:33" ht="13.5">
      <c r="AF92" s="46">
        <f>+'水洗化人口等'!B92</f>
        <v>0</v>
      </c>
      <c r="AG92" s="12">
        <v>92</v>
      </c>
    </row>
    <row r="93" spans="32:33" ht="13.5">
      <c r="AF93" s="46">
        <f>+'水洗化人口等'!B93</f>
        <v>0</v>
      </c>
      <c r="AG93" s="12">
        <v>93</v>
      </c>
    </row>
    <row r="94" spans="32:33" ht="13.5">
      <c r="AF94" s="46">
        <f>+'水洗化人口等'!B94</f>
        <v>0</v>
      </c>
      <c r="AG94" s="12">
        <v>94</v>
      </c>
    </row>
    <row r="95" spans="32:33" ht="13.5">
      <c r="AF95" s="46">
        <f>+'水洗化人口等'!B95</f>
        <v>0</v>
      </c>
      <c r="AG95" s="12">
        <v>95</v>
      </c>
    </row>
    <row r="96" spans="32:33" ht="13.5">
      <c r="AF96" s="46">
        <f>+'水洗化人口等'!B96</f>
        <v>0</v>
      </c>
      <c r="AG96" s="12">
        <v>96</v>
      </c>
    </row>
    <row r="97" spans="32:33" ht="13.5">
      <c r="AF97" s="46">
        <f>+'水洗化人口等'!B97</f>
        <v>0</v>
      </c>
      <c r="AG97" s="12">
        <v>97</v>
      </c>
    </row>
    <row r="98" spans="32:33" ht="13.5">
      <c r="AF98" s="46">
        <f>+'水洗化人口等'!B98</f>
        <v>0</v>
      </c>
      <c r="AG98" s="12">
        <v>98</v>
      </c>
    </row>
    <row r="99" spans="32:33" ht="13.5">
      <c r="AF99" s="46">
        <f>+'水洗化人口等'!B99</f>
        <v>0</v>
      </c>
      <c r="AG99" s="12">
        <v>99</v>
      </c>
    </row>
    <row r="100" spans="32:33" ht="13.5">
      <c r="AF100" s="46">
        <f>+'水洗化人口等'!B100</f>
        <v>0</v>
      </c>
      <c r="AG100" s="12">
        <v>100</v>
      </c>
    </row>
    <row r="101" spans="32:33" ht="13.5">
      <c r="AF101" s="46">
        <f>+'水洗化人口等'!B101</f>
        <v>0</v>
      </c>
      <c r="AG101" s="12">
        <v>101</v>
      </c>
    </row>
    <row r="102" spans="32:33" ht="13.5">
      <c r="AF102" s="46">
        <f>+'水洗化人口等'!B102</f>
        <v>0</v>
      </c>
      <c r="AG102" s="12">
        <v>102</v>
      </c>
    </row>
    <row r="103" spans="32:33" ht="13.5">
      <c r="AF103" s="46">
        <f>+'水洗化人口等'!B103</f>
        <v>0</v>
      </c>
      <c r="AG103" s="12">
        <v>103</v>
      </c>
    </row>
    <row r="104" spans="32:33" ht="13.5">
      <c r="AF104" s="46">
        <f>+'水洗化人口等'!B104</f>
        <v>0</v>
      </c>
      <c r="AG104" s="12">
        <v>104</v>
      </c>
    </row>
    <row r="105" spans="32:33" ht="13.5">
      <c r="AF105" s="46">
        <f>+'水洗化人口等'!B105</f>
        <v>0</v>
      </c>
      <c r="AG105" s="12">
        <v>105</v>
      </c>
    </row>
    <row r="106" spans="32:33" ht="13.5">
      <c r="AF106" s="46">
        <f>+'水洗化人口等'!B106</f>
        <v>0</v>
      </c>
      <c r="AG106" s="12">
        <v>106</v>
      </c>
    </row>
    <row r="107" spans="32:33" ht="13.5">
      <c r="AF107" s="46">
        <f>+'水洗化人口等'!B107</f>
        <v>0</v>
      </c>
      <c r="AG107" s="12">
        <v>107</v>
      </c>
    </row>
    <row r="108" spans="32:33" ht="13.5">
      <c r="AF108" s="46">
        <f>+'水洗化人口等'!B108</f>
        <v>0</v>
      </c>
      <c r="AG108" s="12">
        <v>108</v>
      </c>
    </row>
    <row r="109" spans="32:33" ht="13.5">
      <c r="AF109" s="46">
        <f>+'水洗化人口等'!B109</f>
        <v>0</v>
      </c>
      <c r="AG109" s="12">
        <v>109</v>
      </c>
    </row>
    <row r="110" spans="32:33" ht="13.5">
      <c r="AF110" s="46">
        <f>+'水洗化人口等'!B110</f>
        <v>0</v>
      </c>
      <c r="AG110" s="12">
        <v>110</v>
      </c>
    </row>
    <row r="111" spans="32:33" ht="13.5">
      <c r="AF111" s="46">
        <f>+'水洗化人口等'!B111</f>
        <v>0</v>
      </c>
      <c r="AG111" s="12">
        <v>111</v>
      </c>
    </row>
    <row r="112" spans="32:33" ht="13.5">
      <c r="AF112" s="46">
        <f>+'水洗化人口等'!B112</f>
        <v>0</v>
      </c>
      <c r="AG112" s="12">
        <v>112</v>
      </c>
    </row>
    <row r="113" spans="32:33" ht="13.5">
      <c r="AF113" s="46">
        <f>+'水洗化人口等'!B113</f>
        <v>0</v>
      </c>
      <c r="AG113" s="12">
        <v>113</v>
      </c>
    </row>
    <row r="114" spans="32:33" ht="13.5">
      <c r="AF114" s="46">
        <f>+'水洗化人口等'!B114</f>
        <v>0</v>
      </c>
      <c r="AG114" s="12">
        <v>114</v>
      </c>
    </row>
    <row r="115" spans="32:33" ht="13.5">
      <c r="AF115" s="46">
        <f>+'水洗化人口等'!B115</f>
        <v>0</v>
      </c>
      <c r="AG115" s="12">
        <v>115</v>
      </c>
    </row>
    <row r="116" spans="32:33" ht="13.5">
      <c r="AF116" s="46">
        <f>+'水洗化人口等'!B116</f>
        <v>0</v>
      </c>
      <c r="AG116" s="12">
        <v>116</v>
      </c>
    </row>
    <row r="117" spans="32:33" ht="13.5">
      <c r="AF117" s="46">
        <f>+'水洗化人口等'!B117</f>
        <v>0</v>
      </c>
      <c r="AG117" s="12">
        <v>117</v>
      </c>
    </row>
    <row r="118" spans="32:33" ht="13.5">
      <c r="AF118" s="46">
        <f>+'水洗化人口等'!B118</f>
        <v>0</v>
      </c>
      <c r="AG118" s="12">
        <v>118</v>
      </c>
    </row>
    <row r="119" spans="32:33" ht="13.5">
      <c r="AF119" s="46">
        <f>+'水洗化人口等'!B119</f>
        <v>0</v>
      </c>
      <c r="AG119" s="12">
        <v>119</v>
      </c>
    </row>
    <row r="120" spans="32:33" ht="13.5">
      <c r="AF120" s="46">
        <f>+'水洗化人口等'!B120</f>
        <v>0</v>
      </c>
      <c r="AG120" s="12">
        <v>120</v>
      </c>
    </row>
    <row r="121" spans="32:33" ht="13.5">
      <c r="AF121" s="46">
        <f>+'水洗化人口等'!B121</f>
        <v>0</v>
      </c>
      <c r="AG121" s="12">
        <v>121</v>
      </c>
    </row>
    <row r="122" spans="32:33" ht="13.5">
      <c r="AF122" s="46">
        <f>+'水洗化人口等'!B122</f>
        <v>0</v>
      </c>
      <c r="AG122" s="12">
        <v>122</v>
      </c>
    </row>
    <row r="123" spans="32:33" ht="13.5">
      <c r="AF123" s="46">
        <f>+'水洗化人口等'!B123</f>
        <v>0</v>
      </c>
      <c r="AG123" s="12">
        <v>123</v>
      </c>
    </row>
    <row r="124" spans="32:33" ht="13.5">
      <c r="AF124" s="46">
        <f>+'水洗化人口等'!B124</f>
        <v>0</v>
      </c>
      <c r="AG124" s="12">
        <v>124</v>
      </c>
    </row>
    <row r="125" spans="32:33" ht="13.5">
      <c r="AF125" s="46">
        <f>+'水洗化人口等'!B125</f>
        <v>0</v>
      </c>
      <c r="AG125" s="12">
        <v>125</v>
      </c>
    </row>
    <row r="126" spans="32:33" ht="13.5">
      <c r="AF126" s="46">
        <f>+'水洗化人口等'!B126</f>
        <v>0</v>
      </c>
      <c r="AG126" s="12">
        <v>126</v>
      </c>
    </row>
    <row r="127" spans="32:33" ht="13.5">
      <c r="AF127" s="46">
        <f>+'水洗化人口等'!B127</f>
        <v>0</v>
      </c>
      <c r="AG127" s="12">
        <v>127</v>
      </c>
    </row>
    <row r="128" spans="32:33" ht="13.5">
      <c r="AF128" s="46">
        <f>+'水洗化人口等'!B128</f>
        <v>0</v>
      </c>
      <c r="AG128" s="12">
        <v>128</v>
      </c>
    </row>
    <row r="129" spans="32:33" ht="13.5">
      <c r="AF129" s="46">
        <f>+'水洗化人口等'!B129</f>
        <v>0</v>
      </c>
      <c r="AG129" s="12">
        <v>129</v>
      </c>
    </row>
    <row r="130" spans="32:33" ht="13.5">
      <c r="AF130" s="46">
        <f>+'水洗化人口等'!B130</f>
        <v>0</v>
      </c>
      <c r="AG130" s="12">
        <v>130</v>
      </c>
    </row>
    <row r="131" spans="32:33" ht="13.5">
      <c r="AF131" s="46">
        <f>+'水洗化人口等'!B131</f>
        <v>0</v>
      </c>
      <c r="AG131" s="12">
        <v>131</v>
      </c>
    </row>
    <row r="132" spans="32:33" ht="13.5">
      <c r="AF132" s="46">
        <f>+'水洗化人口等'!B132</f>
        <v>0</v>
      </c>
      <c r="AG132" s="12">
        <v>132</v>
      </c>
    </row>
    <row r="133" spans="32:33" ht="13.5">
      <c r="AF133" s="46">
        <f>+'水洗化人口等'!B133</f>
        <v>0</v>
      </c>
      <c r="AG133" s="12">
        <v>133</v>
      </c>
    </row>
    <row r="134" spans="32:33" ht="13.5">
      <c r="AF134" s="46">
        <f>+'水洗化人口等'!B134</f>
        <v>0</v>
      </c>
      <c r="AG134" s="12">
        <v>134</v>
      </c>
    </row>
    <row r="135" spans="32:33" ht="13.5">
      <c r="AF135" s="46">
        <f>+'水洗化人口等'!B135</f>
        <v>0</v>
      </c>
      <c r="AG135" s="12">
        <v>135</v>
      </c>
    </row>
    <row r="136" spans="32:33" ht="13.5">
      <c r="AF136" s="46">
        <f>+'水洗化人口等'!B136</f>
        <v>0</v>
      </c>
      <c r="AG136" s="12">
        <v>136</v>
      </c>
    </row>
    <row r="137" spans="32:33" ht="13.5">
      <c r="AF137" s="46">
        <f>+'水洗化人口等'!B137</f>
        <v>0</v>
      </c>
      <c r="AG137" s="12">
        <v>137</v>
      </c>
    </row>
    <row r="138" spans="32:33" ht="13.5">
      <c r="AF138" s="46">
        <f>+'水洗化人口等'!B138</f>
        <v>0</v>
      </c>
      <c r="AG138" s="12">
        <v>138</v>
      </c>
    </row>
    <row r="139" spans="32:33" ht="13.5">
      <c r="AF139" s="46">
        <f>+'水洗化人口等'!B139</f>
        <v>0</v>
      </c>
      <c r="AG139" s="12">
        <v>139</v>
      </c>
    </row>
    <row r="140" spans="32:33" ht="13.5">
      <c r="AF140" s="46">
        <f>+'水洗化人口等'!B140</f>
        <v>0</v>
      </c>
      <c r="AG140" s="12">
        <v>140</v>
      </c>
    </row>
    <row r="141" spans="32:33" ht="13.5">
      <c r="AF141" s="46">
        <f>+'水洗化人口等'!B141</f>
        <v>0</v>
      </c>
      <c r="AG141" s="12">
        <v>141</v>
      </c>
    </row>
    <row r="142" spans="32:33" ht="13.5">
      <c r="AF142" s="46">
        <f>+'水洗化人口等'!B142</f>
        <v>0</v>
      </c>
      <c r="AG142" s="12">
        <v>142</v>
      </c>
    </row>
    <row r="143" spans="32:33" ht="13.5">
      <c r="AF143" s="46">
        <f>+'水洗化人口等'!B143</f>
        <v>0</v>
      </c>
      <c r="AG143" s="12">
        <v>143</v>
      </c>
    </row>
    <row r="144" spans="32:33" ht="13.5">
      <c r="AF144" s="46">
        <f>+'水洗化人口等'!B144</f>
        <v>0</v>
      </c>
      <c r="AG144" s="12">
        <v>144</v>
      </c>
    </row>
    <row r="145" spans="32:33" ht="13.5">
      <c r="AF145" s="46">
        <f>+'水洗化人口等'!B145</f>
        <v>0</v>
      </c>
      <c r="AG145" s="12">
        <v>145</v>
      </c>
    </row>
    <row r="146" spans="32:33" ht="13.5">
      <c r="AF146" s="46">
        <f>+'水洗化人口等'!B146</f>
        <v>0</v>
      </c>
      <c r="AG146" s="12">
        <v>146</v>
      </c>
    </row>
    <row r="147" spans="32:33" ht="13.5">
      <c r="AF147" s="46">
        <f>+'水洗化人口等'!B147</f>
        <v>0</v>
      </c>
      <c r="AG147" s="12">
        <v>147</v>
      </c>
    </row>
    <row r="148" spans="32:33" ht="13.5">
      <c r="AF148" s="46">
        <f>+'水洗化人口等'!B148</f>
        <v>0</v>
      </c>
      <c r="AG148" s="12">
        <v>148</v>
      </c>
    </row>
    <row r="149" spans="32:33" ht="13.5">
      <c r="AF149" s="46">
        <f>+'水洗化人口等'!B149</f>
        <v>0</v>
      </c>
      <c r="AG149" s="12">
        <v>149</v>
      </c>
    </row>
    <row r="150" spans="32:33" ht="13.5">
      <c r="AF150" s="46">
        <f>+'水洗化人口等'!B150</f>
        <v>0</v>
      </c>
      <c r="AG150" s="12">
        <v>150</v>
      </c>
    </row>
    <row r="151" spans="32:33" ht="13.5">
      <c r="AF151" s="46">
        <f>+'水洗化人口等'!B151</f>
        <v>0</v>
      </c>
      <c r="AG151" s="12">
        <v>151</v>
      </c>
    </row>
    <row r="152" spans="32:33" ht="13.5">
      <c r="AF152" s="46">
        <f>+'水洗化人口等'!B152</f>
        <v>0</v>
      </c>
      <c r="AG152" s="12">
        <v>152</v>
      </c>
    </row>
    <row r="153" spans="32:33" ht="13.5">
      <c r="AF153" s="46">
        <f>+'水洗化人口等'!B153</f>
        <v>0</v>
      </c>
      <c r="AG153" s="12">
        <v>153</v>
      </c>
    </row>
    <row r="154" spans="32:33" ht="13.5">
      <c r="AF154" s="46">
        <f>+'水洗化人口等'!B154</f>
        <v>0</v>
      </c>
      <c r="AG154" s="12">
        <v>154</v>
      </c>
    </row>
    <row r="155" spans="32:33" ht="13.5">
      <c r="AF155" s="46">
        <f>+'水洗化人口等'!B155</f>
        <v>0</v>
      </c>
      <c r="AG155" s="12">
        <v>155</v>
      </c>
    </row>
    <row r="156" spans="32:33" ht="13.5">
      <c r="AF156" s="46">
        <f>+'水洗化人口等'!B156</f>
        <v>0</v>
      </c>
      <c r="AG156" s="12">
        <v>156</v>
      </c>
    </row>
    <row r="157" spans="32:33" ht="13.5">
      <c r="AF157" s="46">
        <f>+'水洗化人口等'!B157</f>
        <v>0</v>
      </c>
      <c r="AG157" s="12">
        <v>157</v>
      </c>
    </row>
    <row r="158" spans="32:33" ht="13.5">
      <c r="AF158" s="46">
        <f>+'水洗化人口等'!B158</f>
        <v>0</v>
      </c>
      <c r="AG158" s="12">
        <v>158</v>
      </c>
    </row>
    <row r="159" spans="32:33" ht="13.5">
      <c r="AF159" s="46">
        <f>+'水洗化人口等'!B159</f>
        <v>0</v>
      </c>
      <c r="AG159" s="12">
        <v>159</v>
      </c>
    </row>
    <row r="160" spans="32:33" ht="13.5">
      <c r="AF160" s="46">
        <f>+'水洗化人口等'!B160</f>
        <v>0</v>
      </c>
      <c r="AG160" s="12">
        <v>160</v>
      </c>
    </row>
    <row r="161" spans="32:33" ht="13.5">
      <c r="AF161" s="46">
        <f>+'水洗化人口等'!B161</f>
        <v>0</v>
      </c>
      <c r="AG161" s="12">
        <v>161</v>
      </c>
    </row>
    <row r="162" spans="32:33" ht="13.5">
      <c r="AF162" s="46">
        <f>+'水洗化人口等'!B162</f>
        <v>0</v>
      </c>
      <c r="AG162" s="12">
        <v>162</v>
      </c>
    </row>
    <row r="163" spans="32:33" ht="13.5">
      <c r="AF163" s="46">
        <f>+'水洗化人口等'!B163</f>
        <v>0</v>
      </c>
      <c r="AG163" s="12">
        <v>163</v>
      </c>
    </row>
    <row r="164" spans="32:33" ht="13.5">
      <c r="AF164" s="46">
        <f>+'水洗化人口等'!B164</f>
        <v>0</v>
      </c>
      <c r="AG164" s="12">
        <v>164</v>
      </c>
    </row>
    <row r="165" spans="32:33" ht="13.5">
      <c r="AF165" s="46">
        <f>+'水洗化人口等'!B165</f>
        <v>0</v>
      </c>
      <c r="AG165" s="12">
        <v>165</v>
      </c>
    </row>
    <row r="166" spans="32:33" ht="13.5">
      <c r="AF166" s="46">
        <f>+'水洗化人口等'!B166</f>
        <v>0</v>
      </c>
      <c r="AG166" s="12">
        <v>166</v>
      </c>
    </row>
    <row r="167" spans="32:33" ht="13.5">
      <c r="AF167" s="46">
        <f>+'水洗化人口等'!B167</f>
        <v>0</v>
      </c>
      <c r="AG167" s="12">
        <v>167</v>
      </c>
    </row>
    <row r="168" spans="32:33" ht="13.5">
      <c r="AF168" s="46">
        <f>+'水洗化人口等'!B168</f>
        <v>0</v>
      </c>
      <c r="AG168" s="12">
        <v>168</v>
      </c>
    </row>
    <row r="169" spans="32:33" ht="13.5">
      <c r="AF169" s="46">
        <f>+'水洗化人口等'!B169</f>
        <v>0</v>
      </c>
      <c r="AG169" s="12">
        <v>169</v>
      </c>
    </row>
    <row r="170" spans="32:33" ht="13.5">
      <c r="AF170" s="46">
        <f>+'水洗化人口等'!B170</f>
        <v>0</v>
      </c>
      <c r="AG170" s="12">
        <v>170</v>
      </c>
    </row>
    <row r="171" spans="32:33" ht="13.5">
      <c r="AF171" s="46">
        <f>+'水洗化人口等'!B171</f>
        <v>0</v>
      </c>
      <c r="AG171" s="12">
        <v>171</v>
      </c>
    </row>
    <row r="172" spans="32:33" ht="13.5">
      <c r="AF172" s="46">
        <f>+'水洗化人口等'!B172</f>
        <v>0</v>
      </c>
      <c r="AG172" s="12">
        <v>172</v>
      </c>
    </row>
    <row r="173" spans="32:33" ht="13.5">
      <c r="AF173" s="46">
        <f>+'水洗化人口等'!B173</f>
        <v>0</v>
      </c>
      <c r="AG173" s="12">
        <v>173</v>
      </c>
    </row>
    <row r="174" spans="32:33" ht="13.5">
      <c r="AF174" s="46">
        <f>+'水洗化人口等'!B174</f>
        <v>0</v>
      </c>
      <c r="AG174" s="12">
        <v>174</v>
      </c>
    </row>
    <row r="175" spans="32:33" ht="13.5">
      <c r="AF175" s="46">
        <f>+'水洗化人口等'!B175</f>
        <v>0</v>
      </c>
      <c r="AG175" s="12">
        <v>175</v>
      </c>
    </row>
    <row r="176" spans="32:33" ht="13.5">
      <c r="AF176" s="46">
        <f>+'水洗化人口等'!B176</f>
        <v>0</v>
      </c>
      <c r="AG176" s="12">
        <v>176</v>
      </c>
    </row>
    <row r="177" spans="32:33" ht="13.5">
      <c r="AF177" s="46">
        <f>+'水洗化人口等'!B177</f>
        <v>0</v>
      </c>
      <c r="AG177" s="12">
        <v>177</v>
      </c>
    </row>
    <row r="178" spans="32:33" ht="13.5">
      <c r="AF178" s="46">
        <f>+'水洗化人口等'!B178</f>
        <v>0</v>
      </c>
      <c r="AG178" s="12">
        <v>178</v>
      </c>
    </row>
    <row r="179" spans="32:33" ht="13.5">
      <c r="AF179" s="46">
        <f>+'水洗化人口等'!B179</f>
        <v>0</v>
      </c>
      <c r="AG179" s="12">
        <v>179</v>
      </c>
    </row>
    <row r="180" spans="32:33" ht="13.5">
      <c r="AF180" s="46">
        <f>+'水洗化人口等'!B180</f>
        <v>0</v>
      </c>
      <c r="AG180" s="12">
        <v>180</v>
      </c>
    </row>
    <row r="181" spans="32:33" ht="13.5">
      <c r="AF181" s="46">
        <f>+'水洗化人口等'!B181</f>
        <v>0</v>
      </c>
      <c r="AG181" s="12">
        <v>181</v>
      </c>
    </row>
    <row r="182" spans="32:33" ht="13.5">
      <c r="AF182" s="46">
        <f>+'水洗化人口等'!B182</f>
        <v>0</v>
      </c>
      <c r="AG182" s="12">
        <v>182</v>
      </c>
    </row>
    <row r="183" spans="32:33" ht="13.5">
      <c r="AF183" s="46">
        <f>+'水洗化人口等'!B183</f>
        <v>0</v>
      </c>
      <c r="AG183" s="12">
        <v>183</v>
      </c>
    </row>
    <row r="184" spans="32:33" ht="13.5">
      <c r="AF184" s="46">
        <f>+'水洗化人口等'!B184</f>
        <v>0</v>
      </c>
      <c r="AG184" s="12">
        <v>184</v>
      </c>
    </row>
    <row r="185" spans="32:33" ht="13.5">
      <c r="AF185" s="46">
        <f>+'水洗化人口等'!B185</f>
        <v>0</v>
      </c>
      <c r="AG185" s="12">
        <v>185</v>
      </c>
    </row>
    <row r="186" spans="32:33" ht="13.5">
      <c r="AF186" s="46">
        <f>+'水洗化人口等'!B186</f>
        <v>0</v>
      </c>
      <c r="AG186" s="12">
        <v>186</v>
      </c>
    </row>
    <row r="187" spans="32:33" ht="13.5">
      <c r="AF187" s="46">
        <f>+'水洗化人口等'!B187</f>
        <v>0</v>
      </c>
      <c r="AG187" s="12">
        <v>187</v>
      </c>
    </row>
    <row r="188" spans="32:33" ht="13.5">
      <c r="AF188" s="46">
        <f>+'水洗化人口等'!B188</f>
        <v>0</v>
      </c>
      <c r="AG188" s="12">
        <v>188</v>
      </c>
    </row>
    <row r="189" spans="32:33" ht="13.5">
      <c r="AF189" s="46">
        <f>+'水洗化人口等'!B189</f>
        <v>0</v>
      </c>
      <c r="AG189" s="12">
        <v>189</v>
      </c>
    </row>
    <row r="190" spans="32:33" ht="13.5">
      <c r="AF190" s="46">
        <f>+'水洗化人口等'!B190</f>
        <v>0</v>
      </c>
      <c r="AG190" s="12">
        <v>190</v>
      </c>
    </row>
    <row r="191" spans="32:33" ht="13.5">
      <c r="AF191" s="46">
        <f>+'水洗化人口等'!B191</f>
        <v>0</v>
      </c>
      <c r="AG191" s="12">
        <v>191</v>
      </c>
    </row>
    <row r="192" spans="32:33" ht="13.5">
      <c r="AF192" s="46">
        <f>+'水洗化人口等'!B192</f>
        <v>0</v>
      </c>
      <c r="AG192" s="12">
        <v>192</v>
      </c>
    </row>
    <row r="193" spans="32:33" ht="13.5">
      <c r="AF193" s="46">
        <f>+'水洗化人口等'!B193</f>
        <v>0</v>
      </c>
      <c r="AG193" s="12">
        <v>193</v>
      </c>
    </row>
    <row r="194" spans="32:33" ht="13.5">
      <c r="AF194" s="46">
        <f>+'水洗化人口等'!B194</f>
        <v>0</v>
      </c>
      <c r="AG194" s="12">
        <v>194</v>
      </c>
    </row>
    <row r="195" spans="32:33" ht="13.5">
      <c r="AF195" s="46">
        <f>+'水洗化人口等'!B195</f>
        <v>0</v>
      </c>
      <c r="AG195" s="12">
        <v>195</v>
      </c>
    </row>
    <row r="196" spans="32:33" ht="13.5">
      <c r="AF196" s="46">
        <f>+'水洗化人口等'!B196</f>
        <v>0</v>
      </c>
      <c r="AG196" s="12">
        <v>196</v>
      </c>
    </row>
    <row r="197" spans="32:33" ht="13.5">
      <c r="AF197" s="46">
        <f>+'水洗化人口等'!B197</f>
        <v>0</v>
      </c>
      <c r="AG197" s="12">
        <v>197</v>
      </c>
    </row>
    <row r="198" spans="32:33" ht="13.5">
      <c r="AF198" s="46">
        <f>+'水洗化人口等'!B198</f>
        <v>0</v>
      </c>
      <c r="AG198" s="12">
        <v>198</v>
      </c>
    </row>
    <row r="199" spans="32:33" ht="13.5">
      <c r="AF199" s="46">
        <f>+'水洗化人口等'!B199</f>
        <v>0</v>
      </c>
      <c r="AG199" s="12">
        <v>199</v>
      </c>
    </row>
    <row r="200" spans="32:33" ht="13.5">
      <c r="AF200" s="46">
        <f>+'水洗化人口等'!B200</f>
        <v>0</v>
      </c>
      <c r="AG200" s="12">
        <v>200</v>
      </c>
    </row>
    <row r="201" spans="32:33" ht="13.5">
      <c r="AF201" s="46">
        <f>+'水洗化人口等'!B201</f>
        <v>0</v>
      </c>
      <c r="AG201" s="12">
        <v>201</v>
      </c>
    </row>
    <row r="202" spans="32:33" ht="13.5">
      <c r="AF202" s="46">
        <f>+'水洗化人口等'!B202</f>
        <v>0</v>
      </c>
      <c r="AG202" s="12">
        <v>202</v>
      </c>
    </row>
    <row r="203" spans="32:33" ht="13.5">
      <c r="AF203" s="46">
        <f>+'水洗化人口等'!B203</f>
        <v>0</v>
      </c>
      <c r="AG203" s="12">
        <v>203</v>
      </c>
    </row>
    <row r="204" spans="32:33" ht="13.5">
      <c r="AF204" s="46">
        <f>+'水洗化人口等'!B204</f>
        <v>0</v>
      </c>
      <c r="AG204" s="12">
        <v>204</v>
      </c>
    </row>
    <row r="205" spans="32:33" ht="13.5">
      <c r="AF205" s="46">
        <f>+'水洗化人口等'!B205</f>
        <v>0</v>
      </c>
      <c r="AG205" s="12">
        <v>205</v>
      </c>
    </row>
    <row r="206" spans="32:33" ht="13.5">
      <c r="AF206" s="46">
        <f>+'水洗化人口等'!B206</f>
        <v>0</v>
      </c>
      <c r="AG206" s="12">
        <v>206</v>
      </c>
    </row>
    <row r="207" spans="32:33" ht="13.5">
      <c r="AF207" s="46">
        <f>+'水洗化人口等'!B207</f>
        <v>0</v>
      </c>
      <c r="AG207" s="12">
        <v>207</v>
      </c>
    </row>
    <row r="208" spans="32:33" ht="13.5">
      <c r="AF208" s="46">
        <f>+'水洗化人口等'!B208</f>
        <v>0</v>
      </c>
      <c r="AG208" s="12">
        <v>208</v>
      </c>
    </row>
    <row r="209" spans="32:33" ht="13.5">
      <c r="AF209" s="46">
        <f>+'水洗化人口等'!B209</f>
        <v>0</v>
      </c>
      <c r="AG209" s="12">
        <v>209</v>
      </c>
    </row>
    <row r="210" spans="32:33" ht="13.5">
      <c r="AF210" s="46">
        <f>+'水洗化人口等'!B210</f>
        <v>0</v>
      </c>
      <c r="AG210" s="12">
        <v>210</v>
      </c>
    </row>
    <row r="211" spans="32:33" ht="13.5">
      <c r="AF211" s="46">
        <f>+'水洗化人口等'!B211</f>
        <v>0</v>
      </c>
      <c r="AG211" s="12">
        <v>211</v>
      </c>
    </row>
    <row r="212" spans="32:33" ht="13.5">
      <c r="AF212" s="46">
        <f>+'水洗化人口等'!B212</f>
        <v>0</v>
      </c>
      <c r="AG212" s="12">
        <v>212</v>
      </c>
    </row>
    <row r="213" spans="32:33" ht="13.5">
      <c r="AF213" s="46">
        <f>+'水洗化人口等'!B213</f>
        <v>0</v>
      </c>
      <c r="AG213" s="12">
        <v>213</v>
      </c>
    </row>
    <row r="214" spans="32:33" ht="13.5">
      <c r="AF214" s="46">
        <f>+'水洗化人口等'!B214</f>
        <v>0</v>
      </c>
      <c r="AG214" s="12">
        <v>214</v>
      </c>
    </row>
    <row r="215" spans="32:33" ht="13.5">
      <c r="AF215" s="46">
        <f>+'水洗化人口等'!B215</f>
        <v>0</v>
      </c>
      <c r="AG215" s="12">
        <v>215</v>
      </c>
    </row>
    <row r="216" spans="32:33" ht="13.5">
      <c r="AF216" s="46">
        <f>+'水洗化人口等'!B216</f>
        <v>0</v>
      </c>
      <c r="AG216" s="12">
        <v>216</v>
      </c>
    </row>
    <row r="217" spans="32:33" ht="13.5">
      <c r="AF217" s="46">
        <f>+'水洗化人口等'!B217</f>
        <v>0</v>
      </c>
      <c r="AG217" s="12">
        <v>217</v>
      </c>
    </row>
    <row r="218" spans="32:33" ht="13.5">
      <c r="AF218" s="46">
        <f>+'水洗化人口等'!B218</f>
        <v>0</v>
      </c>
      <c r="AG218" s="12">
        <v>218</v>
      </c>
    </row>
    <row r="219" spans="32:33" ht="13.5">
      <c r="AF219" s="46">
        <f>+'水洗化人口等'!B219</f>
        <v>0</v>
      </c>
      <c r="AG219" s="12">
        <v>219</v>
      </c>
    </row>
    <row r="220" spans="32:33" ht="13.5">
      <c r="AF220" s="46">
        <f>+'水洗化人口等'!B220</f>
        <v>0</v>
      </c>
      <c r="AG220" s="12">
        <v>220</v>
      </c>
    </row>
    <row r="221" spans="32:33" ht="13.5">
      <c r="AF221" s="46">
        <f>+'水洗化人口等'!B221</f>
        <v>0</v>
      </c>
      <c r="AG221" s="12">
        <v>221</v>
      </c>
    </row>
    <row r="222" spans="32:33" ht="13.5">
      <c r="AF222" s="46">
        <f>+'水洗化人口等'!B222</f>
        <v>0</v>
      </c>
      <c r="AG222" s="12">
        <v>222</v>
      </c>
    </row>
    <row r="223" spans="32:33" ht="13.5">
      <c r="AF223" s="46">
        <f>+'水洗化人口等'!B223</f>
        <v>0</v>
      </c>
      <c r="AG223" s="12">
        <v>223</v>
      </c>
    </row>
    <row r="224" spans="32:33" ht="13.5">
      <c r="AF224" s="46">
        <f>+'水洗化人口等'!B224</f>
        <v>0</v>
      </c>
      <c r="AG224" s="12">
        <v>224</v>
      </c>
    </row>
    <row r="225" spans="32:33" ht="13.5">
      <c r="AF225" s="46">
        <f>+'水洗化人口等'!B225</f>
        <v>0</v>
      </c>
      <c r="AG225" s="12">
        <v>225</v>
      </c>
    </row>
    <row r="226" spans="32:33" ht="13.5">
      <c r="AF226" s="46">
        <f>+'水洗化人口等'!B226</f>
        <v>0</v>
      </c>
      <c r="AG226" s="12">
        <v>226</v>
      </c>
    </row>
    <row r="227" spans="32:33" ht="13.5">
      <c r="AF227" s="46">
        <f>+'水洗化人口等'!B227</f>
        <v>0</v>
      </c>
      <c r="AG227" s="12">
        <v>227</v>
      </c>
    </row>
    <row r="228" spans="32:33" ht="13.5">
      <c r="AF228" s="46">
        <f>+'水洗化人口等'!B228</f>
        <v>0</v>
      </c>
      <c r="AG228" s="12">
        <v>228</v>
      </c>
    </row>
    <row r="229" spans="32:33" ht="13.5">
      <c r="AF229" s="46">
        <f>+'水洗化人口等'!B229</f>
        <v>0</v>
      </c>
      <c r="AG229" s="12">
        <v>229</v>
      </c>
    </row>
    <row r="230" spans="32:33" ht="13.5">
      <c r="AF230" s="46">
        <f>+'水洗化人口等'!B230</f>
        <v>0</v>
      </c>
      <c r="AG230" s="12">
        <v>230</v>
      </c>
    </row>
    <row r="231" spans="32:33" ht="13.5">
      <c r="AF231" s="46">
        <f>+'水洗化人口等'!B231</f>
        <v>0</v>
      </c>
      <c r="AG231" s="12">
        <v>231</v>
      </c>
    </row>
    <row r="232" spans="32:33" ht="13.5">
      <c r="AF232" s="46">
        <f>+'水洗化人口等'!B232</f>
        <v>0</v>
      </c>
      <c r="AG232" s="12">
        <v>232</v>
      </c>
    </row>
    <row r="233" spans="32:33" ht="13.5">
      <c r="AF233" s="46">
        <f>+'水洗化人口等'!B233</f>
        <v>0</v>
      </c>
      <c r="AG233" s="12">
        <v>233</v>
      </c>
    </row>
    <row r="234" spans="32:33" ht="13.5">
      <c r="AF234" s="46">
        <f>+'水洗化人口等'!B234</f>
        <v>0</v>
      </c>
      <c r="AG234" s="12">
        <v>234</v>
      </c>
    </row>
    <row r="235" spans="32:33" ht="13.5">
      <c r="AF235" s="46">
        <f>+'水洗化人口等'!B235</f>
        <v>0</v>
      </c>
      <c r="AG235" s="12">
        <v>235</v>
      </c>
    </row>
    <row r="236" spans="32:33" ht="13.5">
      <c r="AF236" s="46">
        <f>+'水洗化人口等'!B236</f>
        <v>0</v>
      </c>
      <c r="AG236" s="12">
        <v>236</v>
      </c>
    </row>
    <row r="237" spans="32:33" ht="13.5">
      <c r="AF237" s="46">
        <f>+'水洗化人口等'!B237</f>
        <v>0</v>
      </c>
      <c r="AG237" s="12">
        <v>237</v>
      </c>
    </row>
    <row r="238" spans="32:33" ht="13.5">
      <c r="AF238" s="46">
        <f>+'水洗化人口等'!B238</f>
        <v>0</v>
      </c>
      <c r="AG238" s="12">
        <v>238</v>
      </c>
    </row>
    <row r="239" spans="32:33" ht="13.5">
      <c r="AF239" s="46">
        <f>+'水洗化人口等'!B239</f>
        <v>0</v>
      </c>
      <c r="AG239" s="12">
        <v>239</v>
      </c>
    </row>
    <row r="240" spans="32:33" ht="13.5">
      <c r="AF240" s="46">
        <f>+'水洗化人口等'!B240</f>
        <v>0</v>
      </c>
      <c r="AG240" s="12">
        <v>240</v>
      </c>
    </row>
    <row r="241" spans="32:33" ht="13.5">
      <c r="AF241" s="46">
        <f>+'水洗化人口等'!B241</f>
        <v>0</v>
      </c>
      <c r="AG241" s="12">
        <v>241</v>
      </c>
    </row>
    <row r="242" spans="32:33" ht="13.5">
      <c r="AF242" s="46">
        <f>+'水洗化人口等'!B242</f>
        <v>0</v>
      </c>
      <c r="AG242" s="12">
        <v>242</v>
      </c>
    </row>
    <row r="243" spans="32:33" ht="13.5">
      <c r="AF243" s="46">
        <f>+'水洗化人口等'!B243</f>
        <v>0</v>
      </c>
      <c r="AG243" s="12">
        <v>243</v>
      </c>
    </row>
    <row r="244" spans="32:33" ht="13.5">
      <c r="AF244" s="46">
        <f>+'水洗化人口等'!B244</f>
        <v>0</v>
      </c>
      <c r="AG244" s="12">
        <v>244</v>
      </c>
    </row>
    <row r="245" spans="32:33" ht="13.5">
      <c r="AF245" s="46">
        <f>+'水洗化人口等'!B245</f>
        <v>0</v>
      </c>
      <c r="AG245" s="12">
        <v>245</v>
      </c>
    </row>
    <row r="246" spans="32:33" ht="13.5">
      <c r="AF246" s="46">
        <f>+'水洗化人口等'!B246</f>
        <v>0</v>
      </c>
      <c r="AG246" s="12">
        <v>246</v>
      </c>
    </row>
    <row r="247" spans="32:33" ht="13.5">
      <c r="AF247" s="46">
        <f>+'水洗化人口等'!B247</f>
        <v>0</v>
      </c>
      <c r="AG247" s="12">
        <v>247</v>
      </c>
    </row>
    <row r="248" spans="32:33" ht="13.5">
      <c r="AF248" s="46">
        <f>+'水洗化人口等'!B248</f>
        <v>0</v>
      </c>
      <c r="AG248" s="12">
        <v>248</v>
      </c>
    </row>
    <row r="249" spans="32:33" ht="13.5">
      <c r="AF249" s="46">
        <f>+'水洗化人口等'!B249</f>
        <v>0</v>
      </c>
      <c r="AG249" s="12">
        <v>249</v>
      </c>
    </row>
    <row r="250" spans="32:33" ht="13.5">
      <c r="AF250" s="46">
        <f>+'水洗化人口等'!B250</f>
        <v>0</v>
      </c>
      <c r="AG250" s="12">
        <v>250</v>
      </c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田中 優希</cp:lastModifiedBy>
  <cp:lastPrinted>2015-10-13T05:22:19Z</cp:lastPrinted>
  <dcterms:created xsi:type="dcterms:W3CDTF">2008-01-06T09:25:24Z</dcterms:created>
  <dcterms:modified xsi:type="dcterms:W3CDTF">2016-03-03T09:26:36Z</dcterms:modified>
  <cp:category/>
  <cp:version/>
  <cp:contentType/>
  <cp:contentStatus/>
</cp:coreProperties>
</file>