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externalReferences>
    <externalReference r:id="rId6"/>
  </externalReferences>
  <definedNames>
    <definedName name="_xlnm.Print_Area" localSheetId="2">'し尿集計結果'!$A$1:$M$36</definedName>
    <definedName name="_xlnm.Print_Area" localSheetId="1">'し尿処理状況'!$2:$26</definedName>
    <definedName name="_xlnm.Print_Area" localSheetId="0">'水洗化人口等'!$2:$26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<sst xmlns="http://schemas.openxmlformats.org/spreadsheetml/2006/main" count="639" uniqueCount="335">
  <si>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</si>
  <si>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</si>
  <si>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</si>
  <si>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</si>
  <si>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</si>
  <si>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</si>
  <si>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</si>
  <si>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</si>
  <si>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</si>
  <si>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</si>
  <si>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</si>
  <si>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</si>
  <si>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</si>
  <si>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</si>
  <si>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</si>
  <si>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</si>
  <si>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</si>
  <si>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</si>
  <si>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</si>
  <si>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</si>
  <si>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</si>
  <si>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</si>
  <si>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</si>
  <si>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</si>
  <si>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</si>
  <si>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</si>
  <si>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</si>
  <si>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</si>
  <si>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</si>
  <si>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</si>
  <si>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</si>
  <si>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</si>
  <si>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</si>
  <si>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</si>
  <si>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</si>
  <si>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</si>
  <si>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</si>
  <si>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</si>
  <si>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</si>
  <si>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</si>
  <si>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</si>
  <si>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</si>
  <si>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</si>
  <si>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</si>
  <si>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</si>
  <si>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</si>
  <si>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</si>
  <si>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</si>
  <si>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</si>
  <si>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</si>
  <si>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</si>
  <si>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</si>
  <si>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</si>
  <si>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</si>
  <si>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</si>
  <si>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水洗化人口等（平成26年度実績）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</si>
  <si>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</si>
  <si>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</si>
  <si>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</si>
  <si>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</si>
  <si>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</si>
  <si>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</si>
  <si>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</si>
  <si>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</si>
  <si>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</si>
  <si>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</si>
  <si>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</si>
  <si>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</si>
  <si>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</si>
  <si>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</si>
  <si>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</si>
  <si>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</si>
  <si>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</si>
  <si>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</si>
  <si>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</si>
  <si>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</si>
  <si>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</si>
  <si>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</si>
  <si>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</si>
  <si>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</si>
  <si>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</si>
  <si>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</si>
  <si>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</si>
  <si>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</si>
  <si>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</si>
  <si>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石川県</t>
  </si>
  <si>
    <t>17000</t>
  </si>
  <si>
    <t>17000</t>
  </si>
  <si>
    <t>石川県</t>
  </si>
  <si>
    <t>17201</t>
  </si>
  <si>
    <t>金沢市</t>
  </si>
  <si>
    <t>○</t>
  </si>
  <si>
    <t>石川県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</si>
  <si>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</si>
  <si>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</si>
  <si>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</si>
  <si>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</si>
  <si>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</si>
  <si>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</si>
  <si>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</si>
  <si>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</si>
  <si>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</si>
  <si>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</si>
  <si>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</si>
  <si>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</si>
  <si>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</si>
  <si>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</si>
  <si>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</si>
  <si>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</si>
  <si>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</si>
  <si>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</si>
  <si>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</si>
  <si>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</si>
  <si>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</si>
  <si>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</si>
  <si>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</si>
  <si>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</si>
  <si>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</si>
  <si>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</si>
  <si>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</si>
  <si>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</si>
  <si>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</si>
  <si>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</si>
  <si>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</si>
  <si>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</si>
  <si>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</si>
  <si>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</si>
  <si>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</si>
  <si>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</si>
  <si>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し尿処理の状況（平成26年度実績）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</si>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</sst>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3" fillId="33" borderId="18" xfId="62" applyNumberFormat="1" applyFont="1" applyFill="1" applyBorder="1" applyAlignment="1">
      <alignment horizontal="center" vertical="center" wrapText="1"/>
      <protection/>
    </xf>
    <xf numFmtId="0" fontId="13" fillId="33" borderId="18" xfId="62" applyNumberFormat="1" applyFont="1" applyFill="1" applyBorder="1" applyAlignment="1" quotePrefix="1">
      <alignment horizontal="center" vertical="center" wrapText="1"/>
      <protection/>
    </xf>
    <xf numFmtId="0" fontId="6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5" fillId="34" borderId="11" xfId="49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11" xfId="49" applyNumberFormat="1" applyFont="1" applyFill="1" applyBorder="1" applyAlignment="1">
      <alignment horizontal="left" vertical="center"/>
    </xf>
    <xf numFmtId="49" fontId="15" fillId="0" borderId="11" xfId="49" applyNumberFormat="1" applyFont="1" applyFill="1" applyBorder="1" applyAlignment="1" quotePrefix="1">
      <alignment horizontal="left" vertical="center"/>
    </xf>
    <xf numFmtId="0" fontId="15" fillId="0" borderId="0" xfId="0" applyNumberFormat="1" applyFont="1" applyAlignment="1">
      <alignment vertical="center"/>
    </xf>
    <xf numFmtId="0" fontId="15" fillId="0" borderId="11" xfId="0" applyNumberFormat="1" applyFont="1" applyBorder="1" applyAlignment="1">
      <alignment vertical="center"/>
    </xf>
    <xf numFmtId="49" fontId="15" fillId="0" borderId="11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/>
    </xf>
    <xf numFmtId="49" fontId="15" fillId="34" borderId="11" xfId="49" applyNumberFormat="1" applyFont="1" applyFill="1" applyBorder="1" applyAlignment="1">
      <alignment horizontal="left" vertical="center"/>
    </xf>
    <xf numFmtId="49" fontId="15" fillId="0" borderId="11" xfId="49" applyNumberFormat="1" applyFont="1" applyFill="1" applyBorder="1" applyAlignment="1">
      <alignment horizontal="left" vertical="center"/>
    </xf>
    <xf numFmtId="0" fontId="15" fillId="0" borderId="11" xfId="49" applyNumberFormat="1" applyFont="1" applyFill="1" applyBorder="1" applyAlignment="1">
      <alignment vertical="center"/>
    </xf>
    <xf numFmtId="0" fontId="15" fillId="0" borderId="11" xfId="49" applyNumberFormat="1" applyFont="1" applyFill="1" applyBorder="1" applyAlignment="1">
      <alignment/>
    </xf>
    <xf numFmtId="0" fontId="15" fillId="0" borderId="11" xfId="0" applyNumberFormat="1" applyFont="1" applyBorder="1" applyAlignment="1">
      <alignment vertical="center"/>
    </xf>
    <xf numFmtId="0" fontId="13" fillId="33" borderId="18" xfId="0" applyNumberFormat="1" applyFont="1" applyFill="1" applyBorder="1" applyAlignment="1">
      <alignment horizontal="left" vertical="center" wrapText="1"/>
    </xf>
    <xf numFmtId="0" fontId="13" fillId="33" borderId="19" xfId="63" applyNumberFormat="1" applyFont="1" applyFill="1" applyBorder="1" applyAlignment="1">
      <alignment horizontal="left" vertical="center" wrapText="1"/>
      <protection/>
    </xf>
    <xf numFmtId="0" fontId="13" fillId="33" borderId="18" xfId="62" applyNumberFormat="1" applyFont="1" applyFill="1" applyBorder="1" applyAlignment="1">
      <alignment horizontal="center" vertical="center"/>
      <protection/>
    </xf>
    <xf numFmtId="0" fontId="13" fillId="33" borderId="18" xfId="61" applyNumberFormat="1" applyFont="1" applyFill="1" applyBorder="1" applyAlignment="1">
      <alignment horizontal="center" vertical="center"/>
      <protection/>
    </xf>
    <xf numFmtId="3" fontId="15" fillId="34" borderId="11" xfId="49" applyNumberFormat="1" applyFont="1" applyFill="1" applyBorder="1" applyAlignment="1">
      <alignment horizontal="right" vertical="center"/>
    </xf>
    <xf numFmtId="3" fontId="15" fillId="0" borderId="11" xfId="49" applyNumberFormat="1" applyFont="1" applyFill="1" applyBorder="1" applyAlignment="1">
      <alignment horizontal="right" vertical="center"/>
    </xf>
    <xf numFmtId="3" fontId="15" fillId="0" borderId="11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88" fontId="15" fillId="34" borderId="11" xfId="49" applyNumberFormat="1" applyFont="1" applyFill="1" applyBorder="1" applyAlignment="1">
      <alignment horizontal="right" vertical="center"/>
    </xf>
    <xf numFmtId="188" fontId="15" fillId="0" borderId="11" xfId="49" applyNumberFormat="1" applyFont="1" applyFill="1" applyBorder="1" applyAlignment="1">
      <alignment horizontal="right" vertical="center"/>
    </xf>
    <xf numFmtId="188" fontId="6" fillId="0" borderId="0" xfId="0" applyNumberFormat="1" applyFont="1" applyAlignment="1">
      <alignment vertical="center"/>
    </xf>
    <xf numFmtId="3" fontId="15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14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21" xfId="0" applyNumberFormat="1" applyFont="1" applyFill="1" applyBorder="1" applyAlignment="1">
      <alignment horizontal="left" vertical="center"/>
    </xf>
    <xf numFmtId="0" fontId="13" fillId="33" borderId="12" xfId="0" applyNumberFormat="1" applyFont="1" applyFill="1" applyBorder="1" applyAlignment="1">
      <alignment horizontal="left" vertical="center"/>
    </xf>
    <xf numFmtId="0" fontId="13" fillId="33" borderId="21" xfId="63" applyNumberFormat="1" applyFont="1" applyFill="1" applyBorder="1" applyAlignment="1">
      <alignment horizontal="left" vertical="center"/>
      <protection/>
    </xf>
    <xf numFmtId="0" fontId="13" fillId="33" borderId="12" xfId="63" applyNumberFormat="1" applyFont="1" applyFill="1" applyBorder="1" applyAlignment="1">
      <alignment horizontal="left" vertical="center"/>
      <protection/>
    </xf>
    <xf numFmtId="0" fontId="13" fillId="33" borderId="18" xfId="63" applyNumberFormat="1" applyFont="1" applyFill="1" applyBorder="1" applyAlignment="1">
      <alignment horizontal="left" vertical="center"/>
      <protection/>
    </xf>
    <xf numFmtId="0" fontId="13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19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3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3" fillId="33" borderId="18" xfId="63" applyNumberFormat="1" applyFont="1" applyFill="1" applyBorder="1" applyAlignment="1" quotePrefix="1">
      <alignment horizontal="left" vertical="center" wrapText="1"/>
      <protection/>
    </xf>
    <xf numFmtId="0" fontId="13" fillId="33" borderId="18" xfId="63" applyNumberFormat="1" applyFont="1" applyFill="1" applyBorder="1" applyAlignment="1">
      <alignment horizontal="center" vertical="center"/>
      <protection/>
    </xf>
    <xf numFmtId="0" fontId="13" fillId="33" borderId="18" xfId="0" applyNumberFormat="1" applyFont="1" applyFill="1" applyBorder="1" applyAlignment="1">
      <alignment horizontal="center" vertical="center"/>
    </xf>
    <xf numFmtId="188" fontId="15" fillId="0" borderId="11" xfId="0" applyNumberFormat="1" applyFont="1" applyBorder="1" applyAlignment="1">
      <alignment horizontal="right" vertical="center"/>
    </xf>
    <xf numFmtId="188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3" fillId="0" borderId="0" xfId="62" applyNumberFormat="1" applyFont="1" applyAlignment="1">
      <alignment/>
      <protection/>
    </xf>
    <xf numFmtId="0" fontId="3" fillId="0" borderId="0" xfId="0" applyNumberFormat="1" applyFont="1" applyBorder="1" applyAlignment="1">
      <alignment vertical="center"/>
    </xf>
    <xf numFmtId="0" fontId="5" fillId="0" borderId="0" xfId="62" applyNumberFormat="1" applyFont="1" applyAlignment="1">
      <alignment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3" fillId="33" borderId="21" xfId="62" applyNumberFormat="1" applyFont="1" applyFill="1" applyBorder="1" applyAlignment="1">
      <alignment vertical="center"/>
      <protection/>
    </xf>
    <xf numFmtId="0" fontId="13" fillId="33" borderId="12" xfId="62" applyNumberFormat="1" applyFont="1" applyFill="1" applyBorder="1" applyAlignment="1">
      <alignment vertical="center"/>
      <protection/>
    </xf>
    <xf numFmtId="0" fontId="13" fillId="33" borderId="18" xfId="62" applyNumberFormat="1" applyFont="1" applyFill="1" applyBorder="1" applyAlignment="1">
      <alignment vertical="center"/>
      <protection/>
    </xf>
    <xf numFmtId="0" fontId="13" fillId="33" borderId="20" xfId="62" applyNumberFormat="1" applyFont="1" applyFill="1" applyBorder="1" applyAlignment="1" quotePrefix="1">
      <alignment vertical="center"/>
      <protection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8" xfId="61" applyNumberFormat="1" applyFont="1" applyFill="1" applyBorder="1" applyAlignment="1" quotePrefix="1">
      <alignment vertical="center" wrapText="1"/>
      <protection/>
    </xf>
    <xf numFmtId="0" fontId="13" fillId="33" borderId="18" xfId="62" applyNumberFormat="1" applyFont="1" applyFill="1" applyBorder="1" applyAlignment="1">
      <alignment vertical="center" wrapText="1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6" fillId="0" borderId="0" xfId="0" applyNumberFormat="1" applyFont="1" applyAlignment="1">
      <alignment horizontal="center" vertical="center"/>
    </xf>
    <xf numFmtId="0" fontId="15" fillId="34" borderId="11" xfId="49" applyNumberFormat="1" applyFont="1" applyFill="1" applyBorder="1" applyAlignment="1">
      <alignment vertical="center"/>
    </xf>
    <xf numFmtId="0" fontId="15" fillId="34" borderId="11" xfId="0" applyNumberFormat="1" applyFont="1" applyFill="1" applyBorder="1" applyAlignment="1">
      <alignment vertical="center"/>
    </xf>
    <xf numFmtId="49" fontId="15" fillId="34" borderId="11" xfId="0" applyNumberFormat="1" applyFont="1" applyFill="1" applyBorder="1" applyAlignment="1">
      <alignment vertical="center"/>
    </xf>
    <xf numFmtId="0" fontId="15" fillId="0" borderId="11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 quotePrefix="1">
      <alignment vertical="center"/>
    </xf>
    <xf numFmtId="49" fontId="15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19" xfId="61" applyNumberFormat="1" applyFont="1" applyFill="1" applyBorder="1" applyAlignment="1">
      <alignment vertical="center" wrapText="1"/>
      <protection/>
    </xf>
    <xf numFmtId="0" fontId="13" fillId="33" borderId="18" xfId="61" applyNumberFormat="1" applyFont="1" applyFill="1" applyBorder="1" applyAlignment="1">
      <alignment vertical="center" wrapText="1"/>
      <protection/>
    </xf>
    <xf numFmtId="49" fontId="6" fillId="35" borderId="0" xfId="64" applyNumberFormat="1" applyFont="1" applyFill="1" applyAlignment="1">
      <alignment vertical="center"/>
      <protection/>
    </xf>
    <xf numFmtId="0" fontId="6" fillId="35" borderId="0" xfId="64" applyNumberFormat="1" applyFont="1" applyFill="1" applyAlignment="1">
      <alignment vertical="center"/>
      <protection/>
    </xf>
    <xf numFmtId="0" fontId="13" fillId="33" borderId="19" xfId="62" applyNumberFormat="1" applyFont="1" applyFill="1" applyBorder="1" applyAlignment="1">
      <alignment vertical="center" wrapText="1"/>
      <protection/>
    </xf>
    <xf numFmtId="0" fontId="13" fillId="33" borderId="18" xfId="0" applyNumberFormat="1" applyFont="1" applyFill="1" applyBorder="1" applyAlignment="1">
      <alignment vertical="center" wrapText="1"/>
    </xf>
    <xf numFmtId="0" fontId="13" fillId="33" borderId="22" xfId="0" applyNumberFormat="1" applyFont="1" applyFill="1" applyBorder="1" applyAlignment="1">
      <alignment vertical="center" wrapText="1"/>
    </xf>
    <xf numFmtId="0" fontId="13" fillId="33" borderId="19" xfId="0" applyNumberFormat="1" applyFont="1" applyFill="1" applyBorder="1" applyAlignment="1">
      <alignment vertical="center" wrapText="1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2" xfId="0" applyNumberFormat="1" applyFont="1" applyFill="1" applyBorder="1" applyAlignment="1" quotePrefix="1">
      <alignment vertical="center" wrapText="1"/>
    </xf>
    <xf numFmtId="0" fontId="13" fillId="33" borderId="19" xfId="62" applyNumberFormat="1" applyFont="1" applyFill="1" applyBorder="1" applyAlignment="1" quotePrefix="1">
      <alignment vertical="center" wrapText="1"/>
      <protection/>
    </xf>
    <xf numFmtId="0" fontId="13" fillId="33" borderId="18" xfId="62" applyNumberFormat="1" applyFont="1" applyFill="1" applyBorder="1" applyAlignment="1" quotePrefix="1">
      <alignment vertical="center" wrapText="1"/>
      <protection/>
    </xf>
    <xf numFmtId="0" fontId="13" fillId="33" borderId="18" xfId="0" applyNumberFormat="1" applyFont="1" applyFill="1" applyBorder="1" applyAlignment="1">
      <alignment vertical="center"/>
    </xf>
    <xf numFmtId="0" fontId="13" fillId="33" borderId="18" xfId="62" applyNumberFormat="1" applyFont="1" applyFill="1" applyBorder="1" applyAlignment="1">
      <alignment vertical="center" wrapText="1"/>
      <protection/>
    </xf>
    <xf numFmtId="0" fontId="13" fillId="33" borderId="20" xfId="62" applyNumberFormat="1" applyFont="1" applyFill="1" applyBorder="1" applyAlignment="1">
      <alignment vertical="center"/>
      <protection/>
    </xf>
    <xf numFmtId="0" fontId="13" fillId="33" borderId="23" xfId="62" applyNumberFormat="1" applyFont="1" applyFill="1" applyBorder="1" applyAlignment="1">
      <alignment vertical="center"/>
      <protection/>
    </xf>
    <xf numFmtId="0" fontId="13" fillId="33" borderId="24" xfId="62" applyNumberFormat="1" applyFont="1" applyFill="1" applyBorder="1" applyAlignment="1">
      <alignment vertical="center"/>
      <protection/>
    </xf>
    <xf numFmtId="0" fontId="13" fillId="33" borderId="25" xfId="62" applyNumberFormat="1" applyFont="1" applyFill="1" applyBorder="1" applyAlignment="1">
      <alignment vertical="center"/>
      <protection/>
    </xf>
    <xf numFmtId="0" fontId="13" fillId="33" borderId="26" xfId="62" applyNumberFormat="1" applyFont="1" applyFill="1" applyBorder="1" applyAlignment="1">
      <alignment vertical="center"/>
      <protection/>
    </xf>
    <xf numFmtId="0" fontId="13" fillId="33" borderId="27" xfId="62" applyNumberFormat="1" applyFont="1" applyFill="1" applyBorder="1" applyAlignment="1">
      <alignment vertical="center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/>
      <protection/>
    </xf>
    <xf numFmtId="0" fontId="14" fillId="33" borderId="20" xfId="0" applyNumberFormat="1" applyFont="1" applyFill="1" applyBorder="1" applyAlignment="1">
      <alignment horizontal="left" vertical="center" wrapText="1"/>
    </xf>
    <xf numFmtId="0" fontId="13" fillId="33" borderId="23" xfId="0" applyNumberFormat="1" applyFont="1" applyFill="1" applyBorder="1" applyAlignment="1">
      <alignment horizontal="left" vertical="center" wrapText="1"/>
    </xf>
    <xf numFmtId="0" fontId="13" fillId="33" borderId="24" xfId="0" applyNumberFormat="1" applyFont="1" applyFill="1" applyBorder="1" applyAlignment="1">
      <alignment horizontal="left" vertical="center" wrapText="1"/>
    </xf>
    <xf numFmtId="0" fontId="13" fillId="33" borderId="20" xfId="63" applyNumberFormat="1" applyFont="1" applyFill="1" applyBorder="1" applyAlignment="1" quotePrefix="1">
      <alignment horizontal="left" vertical="center" wrapText="1"/>
      <protection/>
    </xf>
    <xf numFmtId="0" fontId="13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23" xfId="0" applyNumberFormat="1" applyFont="1" applyFill="1" applyBorder="1" applyAlignment="1">
      <alignment horizontal="left" vertical="center"/>
    </xf>
    <xf numFmtId="0" fontId="13" fillId="33" borderId="24" xfId="0" applyNumberFormat="1" applyFont="1" applyFill="1" applyBorder="1" applyAlignment="1">
      <alignment horizontal="left" vertical="center"/>
    </xf>
    <xf numFmtId="0" fontId="13" fillId="33" borderId="18" xfId="0" applyNumberFormat="1" applyFont="1" applyFill="1" applyBorder="1" applyAlignment="1">
      <alignment horizontal="left" vertical="center"/>
    </xf>
    <xf numFmtId="0" fontId="13" fillId="33" borderId="19" xfId="0" applyNumberFormat="1" applyFont="1" applyFill="1" applyBorder="1" applyAlignment="1">
      <alignment horizontal="left" vertical="center" wrapText="1"/>
    </xf>
    <xf numFmtId="0" fontId="13" fillId="33" borderId="18" xfId="0" applyNumberFormat="1" applyFont="1" applyFill="1" applyBorder="1" applyAlignment="1">
      <alignment horizontal="left" vertical="center" wrapText="1"/>
    </xf>
    <xf numFmtId="0" fontId="13" fillId="33" borderId="19" xfId="63" applyNumberFormat="1" applyFont="1" applyFill="1" applyBorder="1" applyAlignment="1">
      <alignment horizontal="left" vertical="center" wrapText="1"/>
      <protection/>
    </xf>
    <xf numFmtId="0" fontId="13" fillId="33" borderId="22" xfId="0" applyNumberFormat="1" applyFont="1" applyFill="1" applyBorder="1" applyAlignment="1">
      <alignment horizontal="left" vertical="center" wrapText="1"/>
    </xf>
    <xf numFmtId="0" fontId="13" fillId="33" borderId="19" xfId="0" applyNumberFormat="1" applyFont="1" applyFill="1" applyBorder="1" applyAlignment="1" quotePrefix="1">
      <alignment horizontal="left" vertical="center" wrapText="1"/>
    </xf>
    <xf numFmtId="0" fontId="13" fillId="33" borderId="23" xfId="63" applyNumberFormat="1" applyFont="1" applyFill="1" applyBorder="1" applyAlignment="1" quotePrefix="1">
      <alignment horizontal="left" vertical="center" wrapText="1"/>
      <protection/>
    </xf>
    <xf numFmtId="0" fontId="13" fillId="33" borderId="24" xfId="63" applyNumberFormat="1" applyFont="1" applyFill="1" applyBorder="1" applyAlignment="1" quotePrefix="1">
      <alignment horizontal="left" vertical="center" wrapText="1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8" xfId="65" applyFont="1" applyFill="1" applyBorder="1" applyAlignment="1">
      <alignment horizontal="center" vertical="center"/>
      <protection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2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 quotePrefix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 shrinkToFit="1"/>
      <protection/>
    </xf>
    <xf numFmtId="0" fontId="6" fillId="0" borderId="40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  <xf numFmtId="0" fontId="6" fillId="0" borderId="39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60" customWidth="1"/>
    <col min="2" max="2" width="8.69921875" style="47" customWidth="1"/>
    <col min="3" max="3" width="12.59765625" style="60" customWidth="1"/>
    <col min="4" max="5" width="11.69921875" style="82" customWidth="1"/>
    <col min="6" max="6" width="11.69921875" style="85" customWidth="1"/>
    <col min="7" max="9" width="11.69921875" style="82" customWidth="1"/>
    <col min="10" max="10" width="11.69921875" style="85" customWidth="1"/>
    <col min="11" max="11" width="11.69921875" style="82" customWidth="1"/>
    <col min="12" max="12" width="11.69921875" style="105" customWidth="1"/>
    <col min="13" max="13" width="11.69921875" style="82" customWidth="1"/>
    <col min="14" max="14" width="11.69921875" style="105" customWidth="1"/>
    <col min="15" max="16" width="11.69921875" style="82" customWidth="1"/>
    <col min="17" max="17" width="11.69921875" style="105" customWidth="1"/>
    <col min="18" max="18" width="11.69921875" style="82" customWidth="1"/>
    <col min="19" max="22" width="8.59765625" style="55" customWidth="1"/>
    <col min="23" max="16384" width="9" style="55" customWidth="1"/>
  </cols>
  <sheetData>
    <row r="1" spans="1:22" s="59" customFormat="1" ht="17.25">
      <c r="A1" s="127" t="s">
        <v>55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  <c r="S1" s="109"/>
      <c r="T1" s="109"/>
      <c r="U1" s="109"/>
      <c r="V1" s="109"/>
    </row>
    <row r="2" spans="1:26" s="59" customFormat="1" ht="24" customHeight="1">
      <c r="A2" s="133" t="s">
        <v>56</v>
      </c>
      <c r="B2" s="136" t="s">
        <v>57</v>
      </c>
      <c r="C2" s="137" t="s">
        <v>58</v>
      </c>
      <c r="D2" s="110" t="s">
        <v>59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29" t="s">
        <v>61</v>
      </c>
      <c r="S2" s="151" t="s">
        <v>62</v>
      </c>
      <c r="T2" s="145"/>
      <c r="U2" s="145"/>
      <c r="V2" s="146"/>
      <c r="W2" s="144" t="s">
        <v>63</v>
      </c>
      <c r="X2" s="145"/>
      <c r="Y2" s="145"/>
      <c r="Z2" s="146"/>
    </row>
    <row r="3" spans="1:26" s="59" customFormat="1" ht="18.75" customHeight="1">
      <c r="A3" s="134"/>
      <c r="B3" s="134"/>
      <c r="C3" s="138"/>
      <c r="D3" s="113" t="s">
        <v>64</v>
      </c>
      <c r="E3" s="114" t="s">
        <v>65</v>
      </c>
      <c r="F3" s="111"/>
      <c r="G3" s="111"/>
      <c r="H3" s="112"/>
      <c r="I3" s="114" t="s">
        <v>66</v>
      </c>
      <c r="J3" s="111"/>
      <c r="K3" s="111"/>
      <c r="L3" s="111"/>
      <c r="M3" s="111"/>
      <c r="N3" s="111"/>
      <c r="O3" s="111"/>
      <c r="P3" s="111"/>
      <c r="Q3" s="112"/>
      <c r="R3" s="130"/>
      <c r="S3" s="147"/>
      <c r="T3" s="148"/>
      <c r="U3" s="148"/>
      <c r="V3" s="149"/>
      <c r="W3" s="147"/>
      <c r="X3" s="148"/>
      <c r="Y3" s="148"/>
      <c r="Z3" s="149"/>
    </row>
    <row r="4" spans="1:26" s="59" customFormat="1" ht="26.25" customHeight="1">
      <c r="A4" s="134"/>
      <c r="B4" s="134"/>
      <c r="C4" s="138"/>
      <c r="D4" s="113"/>
      <c r="E4" s="142" t="s">
        <v>64</v>
      </c>
      <c r="F4" s="140" t="s">
        <v>67</v>
      </c>
      <c r="G4" s="140" t="s">
        <v>68</v>
      </c>
      <c r="H4" s="140" t="s">
        <v>70</v>
      </c>
      <c r="I4" s="142" t="s">
        <v>64</v>
      </c>
      <c r="J4" s="140" t="s">
        <v>71</v>
      </c>
      <c r="K4" s="140" t="s">
        <v>72</v>
      </c>
      <c r="L4" s="140" t="s">
        <v>73</v>
      </c>
      <c r="M4" s="140" t="s">
        <v>74</v>
      </c>
      <c r="N4" s="140" t="s">
        <v>75</v>
      </c>
      <c r="O4" s="150" t="s">
        <v>76</v>
      </c>
      <c r="P4" s="115"/>
      <c r="Q4" s="140" t="s">
        <v>77</v>
      </c>
      <c r="R4" s="116"/>
      <c r="S4" s="140" t="s">
        <v>78</v>
      </c>
      <c r="T4" s="140" t="s">
        <v>79</v>
      </c>
      <c r="U4" s="133" t="s">
        <v>80</v>
      </c>
      <c r="V4" s="133" t="s">
        <v>81</v>
      </c>
      <c r="W4" s="140" t="s">
        <v>78</v>
      </c>
      <c r="X4" s="140" t="s">
        <v>79</v>
      </c>
      <c r="Y4" s="133" t="s">
        <v>80</v>
      </c>
      <c r="Z4" s="133" t="s">
        <v>81</v>
      </c>
    </row>
    <row r="5" spans="1:26" s="59" customFormat="1" ht="23.25" customHeight="1">
      <c r="A5" s="134"/>
      <c r="B5" s="134"/>
      <c r="C5" s="138"/>
      <c r="D5" s="113"/>
      <c r="E5" s="142"/>
      <c r="F5" s="141"/>
      <c r="G5" s="141"/>
      <c r="H5" s="141"/>
      <c r="I5" s="142"/>
      <c r="J5" s="141"/>
      <c r="K5" s="141"/>
      <c r="L5" s="141"/>
      <c r="M5" s="141"/>
      <c r="N5" s="141"/>
      <c r="O5" s="141"/>
      <c r="P5" s="117" t="s">
        <v>82</v>
      </c>
      <c r="Q5" s="141"/>
      <c r="R5" s="118"/>
      <c r="S5" s="141"/>
      <c r="T5" s="141"/>
      <c r="U5" s="143"/>
      <c r="V5" s="143"/>
      <c r="W5" s="141"/>
      <c r="X5" s="141"/>
      <c r="Y5" s="143"/>
      <c r="Z5" s="143"/>
    </row>
    <row r="6" spans="1:26" s="119" customFormat="1" ht="18" customHeight="1">
      <c r="A6" s="135"/>
      <c r="B6" s="135"/>
      <c r="C6" s="139"/>
      <c r="D6" s="77" t="s">
        <v>83</v>
      </c>
      <c r="E6" s="77" t="s">
        <v>83</v>
      </c>
      <c r="F6" s="57" t="s">
        <v>84</v>
      </c>
      <c r="G6" s="77" t="s">
        <v>83</v>
      </c>
      <c r="H6" s="77" t="s">
        <v>83</v>
      </c>
      <c r="I6" s="77" t="s">
        <v>83</v>
      </c>
      <c r="J6" s="57" t="s">
        <v>84</v>
      </c>
      <c r="K6" s="77" t="s">
        <v>83</v>
      </c>
      <c r="L6" s="57" t="s">
        <v>84</v>
      </c>
      <c r="M6" s="77" t="s">
        <v>83</v>
      </c>
      <c r="N6" s="57" t="s">
        <v>84</v>
      </c>
      <c r="O6" s="77" t="s">
        <v>83</v>
      </c>
      <c r="P6" s="77" t="s">
        <v>83</v>
      </c>
      <c r="Q6" s="57" t="s">
        <v>84</v>
      </c>
      <c r="R6" s="78" t="s">
        <v>83</v>
      </c>
      <c r="S6" s="57"/>
      <c r="T6" s="57"/>
      <c r="U6" s="57"/>
      <c r="V6" s="58"/>
      <c r="W6" s="57"/>
      <c r="X6" s="57"/>
      <c r="Y6" s="57"/>
      <c r="Z6" s="58"/>
    </row>
    <row r="7" spans="1:26" s="62" customFormat="1" ht="12" customHeight="1">
      <c r="A7" s="61" t="s">
        <v>85</v>
      </c>
      <c r="B7" s="70" t="s">
        <v>87</v>
      </c>
      <c r="C7" s="61" t="s">
        <v>64</v>
      </c>
      <c r="D7" s="79">
        <f>SUM(D8:D26)</f>
        <v>1160292</v>
      </c>
      <c r="E7" s="79">
        <f>SUM(E8:E26)</f>
        <v>42459</v>
      </c>
      <c r="F7" s="83">
        <f>IF(D7&gt;0,E7/D7*100,"-")</f>
        <v>3.659337477117829</v>
      </c>
      <c r="G7" s="79">
        <f>SUM(G8:G26)</f>
        <v>42432</v>
      </c>
      <c r="H7" s="79">
        <f>SUM(H8:H26)</f>
        <v>27</v>
      </c>
      <c r="I7" s="79">
        <f>SUM(I8:I26)</f>
        <v>1117833</v>
      </c>
      <c r="J7" s="83">
        <f>IF($D7&gt;0,I7/$D7*100,"-")</f>
        <v>96.34066252288217</v>
      </c>
      <c r="K7" s="79">
        <f>SUM(K8:K26)</f>
        <v>856399</v>
      </c>
      <c r="L7" s="83">
        <f>IF($D7&gt;0,K7/$D7*100,"-")</f>
        <v>73.80892051311221</v>
      </c>
      <c r="M7" s="79">
        <f>SUM(M8:M26)</f>
        <v>3258</v>
      </c>
      <c r="N7" s="83">
        <f>IF($D7&gt;0,M7/$D7*100,"-")</f>
        <v>0.2807913869956873</v>
      </c>
      <c r="O7" s="79">
        <f>SUM(O8:O26)</f>
        <v>258176</v>
      </c>
      <c r="P7" s="79">
        <f>SUM(P8:P26)</f>
        <v>123970</v>
      </c>
      <c r="Q7" s="83">
        <f>IF($D7&gt;0,O7/$D7*100,"-")</f>
        <v>22.25095062277427</v>
      </c>
      <c r="R7" s="79">
        <f>SUM(R8:R26)</f>
        <v>10538</v>
      </c>
      <c r="S7" s="120">
        <f>COUNTIF(S8:S26,"○")</f>
        <v>18</v>
      </c>
      <c r="T7" s="120">
        <f>COUNTIF(T8:T26,"○")</f>
        <v>0</v>
      </c>
      <c r="U7" s="120">
        <f>COUNTIF(U8:U26,"○")</f>
        <v>0</v>
      </c>
      <c r="V7" s="120">
        <f>COUNTIF(V8:V26,"○")</f>
        <v>1</v>
      </c>
      <c r="W7" s="120">
        <f>COUNTIF(W8:W26,"○")</f>
        <v>17</v>
      </c>
      <c r="X7" s="120">
        <f>COUNTIF(X8:X26,"○")</f>
        <v>0</v>
      </c>
      <c r="Y7" s="120">
        <f>COUNTIF(Y8:Y26,"○")</f>
        <v>0</v>
      </c>
      <c r="Z7" s="120">
        <f>COUNTIF(Z8:Z26,"○")</f>
        <v>2</v>
      </c>
    </row>
    <row r="8" spans="1:26" s="65" customFormat="1" ht="12" customHeight="1">
      <c r="A8" s="63" t="s">
        <v>88</v>
      </c>
      <c r="B8" s="71" t="s">
        <v>89</v>
      </c>
      <c r="C8" s="63" t="s">
        <v>90</v>
      </c>
      <c r="D8" s="80">
        <f>+SUM(E8,+I8)</f>
        <v>452660</v>
      </c>
      <c r="E8" s="80">
        <f>+SUM(G8,+H8)</f>
        <v>3466</v>
      </c>
      <c r="F8" s="84">
        <f>IF(D8&gt;0,E8/D8*100,"-")</f>
        <v>0.7656961074537181</v>
      </c>
      <c r="G8" s="80">
        <v>3466</v>
      </c>
      <c r="H8" s="80">
        <v>0</v>
      </c>
      <c r="I8" s="80">
        <f>+SUM(K8,+M8,+O8)</f>
        <v>449194</v>
      </c>
      <c r="J8" s="84">
        <f>IF($D8&gt;0,I8/$D8*100,"-")</f>
        <v>99.23430389254628</v>
      </c>
      <c r="K8" s="80">
        <v>425120</v>
      </c>
      <c r="L8" s="84">
        <f>IF($D8&gt;0,K8/$D8*100,"-")</f>
        <v>93.9159634162506</v>
      </c>
      <c r="M8" s="80">
        <v>0</v>
      </c>
      <c r="N8" s="84">
        <f>IF($D8&gt;0,M8/$D8*100,"-")</f>
        <v>0</v>
      </c>
      <c r="O8" s="80">
        <v>24074</v>
      </c>
      <c r="P8" s="80">
        <v>12276</v>
      </c>
      <c r="Q8" s="84">
        <f>IF($D8&gt;0,O8/$D8*100,"-")</f>
        <v>5.318340476295674</v>
      </c>
      <c r="R8" s="80">
        <v>4395</v>
      </c>
      <c r="S8" s="72" t="s">
        <v>91</v>
      </c>
      <c r="T8" s="72"/>
      <c r="U8" s="72"/>
      <c r="V8" s="72"/>
      <c r="W8" s="73" t="s">
        <v>91</v>
      </c>
      <c r="X8" s="73"/>
      <c r="Y8" s="73"/>
      <c r="Z8" s="73"/>
    </row>
    <row r="9" spans="1:26" s="65" customFormat="1" ht="12" customHeight="1">
      <c r="A9" s="63" t="s">
        <v>92</v>
      </c>
      <c r="B9" s="64" t="s">
        <v>93</v>
      </c>
      <c r="C9" s="63" t="s">
        <v>94</v>
      </c>
      <c r="D9" s="80">
        <f>+SUM(E9,+I9)</f>
        <v>56382</v>
      </c>
      <c r="E9" s="80">
        <f>+SUM(G9,+H9)</f>
        <v>3089</v>
      </c>
      <c r="F9" s="84">
        <f>IF(D9&gt;0,E9/D9*100,"-")</f>
        <v>5.478698875527651</v>
      </c>
      <c r="G9" s="80">
        <v>3089</v>
      </c>
      <c r="H9" s="80">
        <v>0</v>
      </c>
      <c r="I9" s="80">
        <f>+SUM(K9,+M9,+O9)</f>
        <v>53293</v>
      </c>
      <c r="J9" s="84">
        <f>IF($D9&gt;0,I9/$D9*100,"-")</f>
        <v>94.52130112447234</v>
      </c>
      <c r="K9" s="80">
        <v>16633</v>
      </c>
      <c r="L9" s="84">
        <f>IF($D9&gt;0,K9/$D9*100,"-")</f>
        <v>29.500549820864812</v>
      </c>
      <c r="M9" s="80">
        <v>1363</v>
      </c>
      <c r="N9" s="84">
        <f>IF($D9&gt;0,M9/$D9*100,"-")</f>
        <v>2.4174381894931005</v>
      </c>
      <c r="O9" s="80">
        <v>35297</v>
      </c>
      <c r="P9" s="80">
        <v>16955</v>
      </c>
      <c r="Q9" s="84">
        <f>IF($D9&gt;0,O9/$D9*100,"-")</f>
        <v>62.603313114114435</v>
      </c>
      <c r="R9" s="80">
        <v>454</v>
      </c>
      <c r="S9" s="72" t="s">
        <v>91</v>
      </c>
      <c r="T9" s="72"/>
      <c r="U9" s="72"/>
      <c r="V9" s="72"/>
      <c r="W9" s="72" t="s">
        <v>91</v>
      </c>
      <c r="X9" s="72"/>
      <c r="Y9" s="72"/>
      <c r="Z9" s="72"/>
    </row>
    <row r="10" spans="1:26" s="65" customFormat="1" ht="12" customHeight="1">
      <c r="A10" s="63" t="s">
        <v>92</v>
      </c>
      <c r="B10" s="64" t="s">
        <v>95</v>
      </c>
      <c r="C10" s="63" t="s">
        <v>96</v>
      </c>
      <c r="D10" s="80">
        <f>+SUM(E10,+I10)</f>
        <v>108855</v>
      </c>
      <c r="E10" s="80">
        <f>+SUM(G10,+H10)</f>
        <v>3854</v>
      </c>
      <c r="F10" s="84">
        <f>IF(D10&gt;0,E10/D10*100,"-")</f>
        <v>3.540489642184558</v>
      </c>
      <c r="G10" s="80">
        <v>3854</v>
      </c>
      <c r="H10" s="80">
        <v>0</v>
      </c>
      <c r="I10" s="80">
        <f>+SUM(K10,+M10,+O10)</f>
        <v>105001</v>
      </c>
      <c r="J10" s="84">
        <f>IF($D10&gt;0,I10/$D10*100,"-")</f>
        <v>96.45951035781545</v>
      </c>
      <c r="K10" s="80">
        <v>61115</v>
      </c>
      <c r="L10" s="84">
        <f>IF($D10&gt;0,K10/$D10*100,"-")</f>
        <v>56.14349363832621</v>
      </c>
      <c r="M10" s="80">
        <v>0</v>
      </c>
      <c r="N10" s="84">
        <f>IF($D10&gt;0,M10/$D10*100,"-")</f>
        <v>0</v>
      </c>
      <c r="O10" s="80">
        <v>43886</v>
      </c>
      <c r="P10" s="80">
        <v>16102</v>
      </c>
      <c r="Q10" s="84">
        <f>IF($D10&gt;0,O10/$D10*100,"-")</f>
        <v>40.31601671948923</v>
      </c>
      <c r="R10" s="80">
        <v>1305</v>
      </c>
      <c r="S10" s="72" t="s">
        <v>91</v>
      </c>
      <c r="T10" s="72"/>
      <c r="U10" s="72"/>
      <c r="V10" s="72"/>
      <c r="W10" s="73" t="s">
        <v>91</v>
      </c>
      <c r="X10" s="73"/>
      <c r="Y10" s="73"/>
      <c r="Z10" s="73"/>
    </row>
    <row r="11" spans="1:26" s="65" customFormat="1" ht="12" customHeight="1">
      <c r="A11" s="63" t="s">
        <v>92</v>
      </c>
      <c r="B11" s="64" t="s">
        <v>97</v>
      </c>
      <c r="C11" s="63" t="s">
        <v>98</v>
      </c>
      <c r="D11" s="80">
        <f>+SUM(E11,+I11)</f>
        <v>29525</v>
      </c>
      <c r="E11" s="80">
        <f>+SUM(G11,+H11)</f>
        <v>7894</v>
      </c>
      <c r="F11" s="84">
        <f>IF(D11&gt;0,E11/D11*100,"-")</f>
        <v>26.736663844199832</v>
      </c>
      <c r="G11" s="80">
        <v>7894</v>
      </c>
      <c r="H11" s="80">
        <v>0</v>
      </c>
      <c r="I11" s="80">
        <f>+SUM(K11,+M11,+O11)</f>
        <v>21631</v>
      </c>
      <c r="J11" s="84">
        <f>IF($D11&gt;0,I11/$D11*100,"-")</f>
        <v>73.26333615580018</v>
      </c>
      <c r="K11" s="80">
        <v>10770</v>
      </c>
      <c r="L11" s="84">
        <f>IF($D11&gt;0,K11/$D11*100,"-")</f>
        <v>36.47756138865368</v>
      </c>
      <c r="M11" s="80">
        <v>0</v>
      </c>
      <c r="N11" s="84">
        <f>IF($D11&gt;0,M11/$D11*100,"-")</f>
        <v>0</v>
      </c>
      <c r="O11" s="80">
        <v>10861</v>
      </c>
      <c r="P11" s="80">
        <v>5252</v>
      </c>
      <c r="Q11" s="84">
        <f>IF($D11&gt;0,O11/$D11*100,"-")</f>
        <v>36.785774767146485</v>
      </c>
      <c r="R11" s="80">
        <v>220</v>
      </c>
      <c r="S11" s="72"/>
      <c r="T11" s="72"/>
      <c r="U11" s="72"/>
      <c r="V11" s="72" t="s">
        <v>91</v>
      </c>
      <c r="W11" s="73"/>
      <c r="X11" s="73"/>
      <c r="Y11" s="73"/>
      <c r="Z11" s="73" t="s">
        <v>91</v>
      </c>
    </row>
    <row r="12" spans="1:26" s="65" customFormat="1" ht="12" customHeight="1">
      <c r="A12" s="66" t="s">
        <v>92</v>
      </c>
      <c r="B12" s="67" t="s">
        <v>99</v>
      </c>
      <c r="C12" s="66" t="s">
        <v>100</v>
      </c>
      <c r="D12" s="81">
        <f>+SUM(E12,+I12)</f>
        <v>16007</v>
      </c>
      <c r="E12" s="81">
        <f>+SUM(G12,+H12)</f>
        <v>3686</v>
      </c>
      <c r="F12" s="104">
        <f>IF(D12&gt;0,E12/D12*100,"-")</f>
        <v>23.027425501343163</v>
      </c>
      <c r="G12" s="81">
        <v>3686</v>
      </c>
      <c r="H12" s="81">
        <v>0</v>
      </c>
      <c r="I12" s="81">
        <f>+SUM(K12,+M12,+O12)</f>
        <v>12321</v>
      </c>
      <c r="J12" s="104">
        <f>IF($D12&gt;0,I12/$D12*100,"-")</f>
        <v>76.97257449865684</v>
      </c>
      <c r="K12" s="81">
        <v>4360</v>
      </c>
      <c r="L12" s="104">
        <f>IF($D12&gt;0,K12/$D12*100,"-")</f>
        <v>27.238083338539386</v>
      </c>
      <c r="M12" s="81">
        <v>0</v>
      </c>
      <c r="N12" s="104">
        <f>IF($D12&gt;0,M12/$D12*100,"-")</f>
        <v>0</v>
      </c>
      <c r="O12" s="81">
        <v>7961</v>
      </c>
      <c r="P12" s="81">
        <v>3456</v>
      </c>
      <c r="Q12" s="104">
        <f>IF($D12&gt;0,O12/$D12*100,"-")</f>
        <v>49.73449116011745</v>
      </c>
      <c r="R12" s="81">
        <v>87</v>
      </c>
      <c r="S12" s="74" t="s">
        <v>91</v>
      </c>
      <c r="T12" s="74"/>
      <c r="U12" s="74"/>
      <c r="V12" s="74"/>
      <c r="W12" s="74" t="s">
        <v>91</v>
      </c>
      <c r="X12" s="74"/>
      <c r="Y12" s="74"/>
      <c r="Z12" s="74"/>
    </row>
    <row r="13" spans="1:26" s="65" customFormat="1" ht="12" customHeight="1">
      <c r="A13" s="66" t="s">
        <v>92</v>
      </c>
      <c r="B13" s="67" t="s">
        <v>101</v>
      </c>
      <c r="C13" s="66" t="s">
        <v>102</v>
      </c>
      <c r="D13" s="81">
        <f>+SUM(E13,+I13)</f>
        <v>70552</v>
      </c>
      <c r="E13" s="81">
        <f>+SUM(G13,+H13)</f>
        <v>2379</v>
      </c>
      <c r="F13" s="104">
        <f>IF(D13&gt;0,E13/D13*100,"-")</f>
        <v>3.3719809502211135</v>
      </c>
      <c r="G13" s="81">
        <v>2354</v>
      </c>
      <c r="H13" s="81">
        <v>25</v>
      </c>
      <c r="I13" s="81">
        <f>+SUM(K13,+M13,+O13)</f>
        <v>68173</v>
      </c>
      <c r="J13" s="104">
        <f>IF($D13&gt;0,I13/$D13*100,"-")</f>
        <v>96.62801904977889</v>
      </c>
      <c r="K13" s="81">
        <v>27308</v>
      </c>
      <c r="L13" s="104">
        <f>IF($D13&gt;0,K13/$D13*100,"-")</f>
        <v>38.70620251729221</v>
      </c>
      <c r="M13" s="81">
        <v>573</v>
      </c>
      <c r="N13" s="104">
        <f>IF($D13&gt;0,M13/$D13*100,"-")</f>
        <v>0.8121669123483388</v>
      </c>
      <c r="O13" s="81">
        <v>40292</v>
      </c>
      <c r="P13" s="81">
        <v>11820</v>
      </c>
      <c r="Q13" s="104">
        <f>IF($D13&gt;0,O13/$D13*100,"-")</f>
        <v>57.109649620138335</v>
      </c>
      <c r="R13" s="81">
        <v>670</v>
      </c>
      <c r="S13" s="74" t="s">
        <v>91</v>
      </c>
      <c r="T13" s="74"/>
      <c r="U13" s="74"/>
      <c r="V13" s="74"/>
      <c r="W13" s="74" t="s">
        <v>91</v>
      </c>
      <c r="X13" s="74"/>
      <c r="Y13" s="74"/>
      <c r="Z13" s="74"/>
    </row>
    <row r="14" spans="1:26" s="65" customFormat="1" ht="12" customHeight="1">
      <c r="A14" s="66" t="s">
        <v>92</v>
      </c>
      <c r="B14" s="67" t="s">
        <v>103</v>
      </c>
      <c r="C14" s="66" t="s">
        <v>104</v>
      </c>
      <c r="D14" s="81">
        <f>+SUM(E14,+I14)</f>
        <v>22921</v>
      </c>
      <c r="E14" s="81">
        <f>+SUM(G14,+H14)</f>
        <v>2221</v>
      </c>
      <c r="F14" s="104">
        <f>IF(D14&gt;0,E14/D14*100,"-")</f>
        <v>9.689804109768335</v>
      </c>
      <c r="G14" s="81">
        <v>2221</v>
      </c>
      <c r="H14" s="81">
        <v>0</v>
      </c>
      <c r="I14" s="81">
        <f>+SUM(K14,+M14,+O14)</f>
        <v>20700</v>
      </c>
      <c r="J14" s="104">
        <f>IF($D14&gt;0,I14/$D14*100,"-")</f>
        <v>90.31019589023167</v>
      </c>
      <c r="K14" s="81">
        <v>11710</v>
      </c>
      <c r="L14" s="104">
        <f>IF($D14&gt;0,K14/$D14*100,"-")</f>
        <v>51.088521443218006</v>
      </c>
      <c r="M14" s="81">
        <v>0</v>
      </c>
      <c r="N14" s="104">
        <f>IF($D14&gt;0,M14/$D14*100,"-")</f>
        <v>0</v>
      </c>
      <c r="O14" s="81">
        <v>8990</v>
      </c>
      <c r="P14" s="81">
        <v>2979</v>
      </c>
      <c r="Q14" s="104">
        <f>IF($D14&gt;0,O14/$D14*100,"-")</f>
        <v>39.221674447013655</v>
      </c>
      <c r="R14" s="81">
        <v>83</v>
      </c>
      <c r="S14" s="74" t="s">
        <v>91</v>
      </c>
      <c r="T14" s="74"/>
      <c r="U14" s="74"/>
      <c r="V14" s="74"/>
      <c r="W14" s="74" t="s">
        <v>91</v>
      </c>
      <c r="X14" s="74"/>
      <c r="Y14" s="74"/>
      <c r="Z14" s="74"/>
    </row>
    <row r="15" spans="1:26" s="65" customFormat="1" ht="12" customHeight="1">
      <c r="A15" s="66" t="s">
        <v>92</v>
      </c>
      <c r="B15" s="67" t="s">
        <v>105</v>
      </c>
      <c r="C15" s="66" t="s">
        <v>106</v>
      </c>
      <c r="D15" s="81">
        <f>+SUM(E15,+I15)</f>
        <v>35092</v>
      </c>
      <c r="E15" s="81">
        <f>+SUM(G15,+H15)</f>
        <v>122</v>
      </c>
      <c r="F15" s="104">
        <f>IF(D15&gt;0,E15/D15*100,"-")</f>
        <v>0.34765758577453554</v>
      </c>
      <c r="G15" s="81">
        <v>122</v>
      </c>
      <c r="H15" s="81">
        <v>0</v>
      </c>
      <c r="I15" s="81">
        <f>+SUM(K15,+M15,+O15)</f>
        <v>34970</v>
      </c>
      <c r="J15" s="104">
        <f>IF($D15&gt;0,I15/$D15*100,"-")</f>
        <v>99.65234241422547</v>
      </c>
      <c r="K15" s="81">
        <v>26971</v>
      </c>
      <c r="L15" s="104">
        <f>IF($D15&gt;0,K15/$D15*100,"-")</f>
        <v>76.85797332725407</v>
      </c>
      <c r="M15" s="81">
        <v>0</v>
      </c>
      <c r="N15" s="104">
        <f>IF($D15&gt;0,M15/$D15*100,"-")</f>
        <v>0</v>
      </c>
      <c r="O15" s="81">
        <v>7999</v>
      </c>
      <c r="P15" s="81">
        <v>4933</v>
      </c>
      <c r="Q15" s="104">
        <f>IF($D15&gt;0,O15/$D15*100,"-")</f>
        <v>22.79436908697139</v>
      </c>
      <c r="R15" s="81">
        <v>254</v>
      </c>
      <c r="S15" s="74" t="s">
        <v>91</v>
      </c>
      <c r="T15" s="74"/>
      <c r="U15" s="74"/>
      <c r="V15" s="74"/>
      <c r="W15" s="74" t="s">
        <v>91</v>
      </c>
      <c r="X15" s="74"/>
      <c r="Y15" s="74"/>
      <c r="Z15" s="74"/>
    </row>
    <row r="16" spans="1:26" s="65" customFormat="1" ht="12" customHeight="1">
      <c r="A16" s="66" t="s">
        <v>92</v>
      </c>
      <c r="B16" s="67" t="s">
        <v>107</v>
      </c>
      <c r="C16" s="66" t="s">
        <v>108</v>
      </c>
      <c r="D16" s="81">
        <f>+SUM(E16,+I16)</f>
        <v>112659</v>
      </c>
      <c r="E16" s="81">
        <f>+SUM(G16,+H16)</f>
        <v>2404</v>
      </c>
      <c r="F16" s="104">
        <f>IF(D16&gt;0,E16/D16*100,"-")</f>
        <v>2.13387301502765</v>
      </c>
      <c r="G16" s="81">
        <v>2404</v>
      </c>
      <c r="H16" s="81">
        <v>0</v>
      </c>
      <c r="I16" s="81">
        <f>+SUM(K16,+M16,+O16)</f>
        <v>110255</v>
      </c>
      <c r="J16" s="104">
        <f>IF($D16&gt;0,I16/$D16*100,"-")</f>
        <v>97.86612698497234</v>
      </c>
      <c r="K16" s="81">
        <v>96563</v>
      </c>
      <c r="L16" s="104">
        <f>IF($D16&gt;0,K16/$D16*100,"-")</f>
        <v>85.71263725046379</v>
      </c>
      <c r="M16" s="81">
        <v>457</v>
      </c>
      <c r="N16" s="104">
        <f>IF($D16&gt;0,M16/$D16*100,"-")</f>
        <v>0.40564890510300994</v>
      </c>
      <c r="O16" s="81">
        <v>13235</v>
      </c>
      <c r="P16" s="81">
        <v>7975</v>
      </c>
      <c r="Q16" s="104">
        <f>IF($D16&gt;0,O16/$D16*100,"-")</f>
        <v>11.74784082940555</v>
      </c>
      <c r="R16" s="81">
        <v>815</v>
      </c>
      <c r="S16" s="74" t="s">
        <v>91</v>
      </c>
      <c r="T16" s="74"/>
      <c r="U16" s="74"/>
      <c r="V16" s="74"/>
      <c r="W16" s="74" t="s">
        <v>91</v>
      </c>
      <c r="X16" s="74"/>
      <c r="Y16" s="74"/>
      <c r="Z16" s="74"/>
    </row>
    <row r="17" spans="1:26" s="65" customFormat="1" ht="12" customHeight="1">
      <c r="A17" s="66" t="s">
        <v>92</v>
      </c>
      <c r="B17" s="67" t="s">
        <v>109</v>
      </c>
      <c r="C17" s="66" t="s">
        <v>110</v>
      </c>
      <c r="D17" s="81">
        <f>+SUM(E17,+I17)</f>
        <v>49766</v>
      </c>
      <c r="E17" s="81">
        <f>+SUM(G17,+H17)</f>
        <v>1065</v>
      </c>
      <c r="F17" s="104">
        <f>IF(D17&gt;0,E17/D17*100,"-")</f>
        <v>2.1400152714704817</v>
      </c>
      <c r="G17" s="81">
        <v>1065</v>
      </c>
      <c r="H17" s="81">
        <v>0</v>
      </c>
      <c r="I17" s="81">
        <f>+SUM(K17,+M17,+O17)</f>
        <v>48701</v>
      </c>
      <c r="J17" s="104">
        <f>IF($D17&gt;0,I17/$D17*100,"-")</f>
        <v>97.85998472852951</v>
      </c>
      <c r="K17" s="81">
        <v>42513</v>
      </c>
      <c r="L17" s="104">
        <f>IF($D17&gt;0,K17/$D17*100,"-")</f>
        <v>85.42579270988226</v>
      </c>
      <c r="M17" s="81">
        <v>0</v>
      </c>
      <c r="N17" s="104">
        <f>IF($D17&gt;0,M17/$D17*100,"-")</f>
        <v>0</v>
      </c>
      <c r="O17" s="81">
        <v>6188</v>
      </c>
      <c r="P17" s="81">
        <v>3181</v>
      </c>
      <c r="Q17" s="104">
        <f>IF($D17&gt;0,O17/$D17*100,"-")</f>
        <v>12.43419201864727</v>
      </c>
      <c r="R17" s="81">
        <v>749</v>
      </c>
      <c r="S17" s="74" t="s">
        <v>91</v>
      </c>
      <c r="T17" s="74"/>
      <c r="U17" s="74"/>
      <c r="V17" s="74"/>
      <c r="W17" s="74" t="s">
        <v>91</v>
      </c>
      <c r="X17" s="74"/>
      <c r="Y17" s="74"/>
      <c r="Z17" s="74"/>
    </row>
    <row r="18" spans="1:26" s="65" customFormat="1" ht="12" customHeight="1">
      <c r="A18" s="66" t="s">
        <v>92</v>
      </c>
      <c r="B18" s="67" t="s">
        <v>111</v>
      </c>
      <c r="C18" s="66" t="s">
        <v>112</v>
      </c>
      <c r="D18" s="81">
        <f>+SUM(E18,+I18)</f>
        <v>51019</v>
      </c>
      <c r="E18" s="81">
        <f>+SUM(G18,+H18)</f>
        <v>986</v>
      </c>
      <c r="F18" s="104">
        <f>IF(D18&gt;0,E18/D18*100,"-")</f>
        <v>1.9326133401281875</v>
      </c>
      <c r="G18" s="81">
        <v>986</v>
      </c>
      <c r="H18" s="81">
        <v>0</v>
      </c>
      <c r="I18" s="81">
        <f>+SUM(K18,+M18,+O18)</f>
        <v>50033</v>
      </c>
      <c r="J18" s="104">
        <f>IF($D18&gt;0,I18/$D18*100,"-")</f>
        <v>98.06738665987181</v>
      </c>
      <c r="K18" s="81">
        <v>41637</v>
      </c>
      <c r="L18" s="104">
        <f>IF($D18&gt;0,K18/$D18*100,"-")</f>
        <v>81.61077245731983</v>
      </c>
      <c r="M18" s="81">
        <v>0</v>
      </c>
      <c r="N18" s="104">
        <f>IF($D18&gt;0,M18/$D18*100,"-")</f>
        <v>0</v>
      </c>
      <c r="O18" s="81">
        <v>8396</v>
      </c>
      <c r="P18" s="81">
        <v>6345</v>
      </c>
      <c r="Q18" s="104">
        <f>IF($D18&gt;0,O18/$D18*100,"-")</f>
        <v>16.456614202551993</v>
      </c>
      <c r="R18" s="81">
        <v>409</v>
      </c>
      <c r="S18" s="74" t="s">
        <v>91</v>
      </c>
      <c r="T18" s="74"/>
      <c r="U18" s="74"/>
      <c r="V18" s="74"/>
      <c r="W18" s="74" t="s">
        <v>91</v>
      </c>
      <c r="X18" s="74"/>
      <c r="Y18" s="74"/>
      <c r="Z18" s="74"/>
    </row>
    <row r="19" spans="1:26" s="65" customFormat="1" ht="12" customHeight="1">
      <c r="A19" s="66" t="s">
        <v>92</v>
      </c>
      <c r="B19" s="67" t="s">
        <v>113</v>
      </c>
      <c r="C19" s="66" t="s">
        <v>114</v>
      </c>
      <c r="D19" s="81">
        <f>+SUM(E19,+I19)</f>
        <v>6295</v>
      </c>
      <c r="E19" s="81">
        <f>+SUM(G19,+H19)</f>
        <v>0</v>
      </c>
      <c r="F19" s="104">
        <f>IF(D19&gt;0,E19/D19*100,"-")</f>
        <v>0</v>
      </c>
      <c r="G19" s="81">
        <v>0</v>
      </c>
      <c r="H19" s="81">
        <v>0</v>
      </c>
      <c r="I19" s="81">
        <f>+SUM(K19,+M19,+O19)</f>
        <v>6295</v>
      </c>
      <c r="J19" s="104">
        <f>IF($D19&gt;0,I19/$D19*100,"-")</f>
        <v>100</v>
      </c>
      <c r="K19" s="81">
        <v>0</v>
      </c>
      <c r="L19" s="104">
        <f>IF($D19&gt;0,K19/$D19*100,"-")</f>
        <v>0</v>
      </c>
      <c r="M19" s="81">
        <v>0</v>
      </c>
      <c r="N19" s="104">
        <f>IF($D19&gt;0,M19/$D19*100,"-")</f>
        <v>0</v>
      </c>
      <c r="O19" s="81">
        <v>6295</v>
      </c>
      <c r="P19" s="81">
        <v>6295</v>
      </c>
      <c r="Q19" s="104">
        <f>IF($D19&gt;0,O19/$D19*100,"-")</f>
        <v>100</v>
      </c>
      <c r="R19" s="81">
        <v>35</v>
      </c>
      <c r="S19" s="74" t="s">
        <v>91</v>
      </c>
      <c r="T19" s="74"/>
      <c r="U19" s="74"/>
      <c r="V19" s="74"/>
      <c r="W19" s="74"/>
      <c r="X19" s="74"/>
      <c r="Y19" s="74"/>
      <c r="Z19" s="74" t="s">
        <v>91</v>
      </c>
    </row>
    <row r="20" spans="1:26" s="65" customFormat="1" ht="12" customHeight="1">
      <c r="A20" s="66" t="s">
        <v>92</v>
      </c>
      <c r="B20" s="67" t="s">
        <v>115</v>
      </c>
      <c r="C20" s="66" t="s">
        <v>116</v>
      </c>
      <c r="D20" s="81">
        <f>+SUM(E20,+I20)</f>
        <v>37817</v>
      </c>
      <c r="E20" s="81">
        <f>+SUM(G20,+H20)</f>
        <v>808</v>
      </c>
      <c r="F20" s="104">
        <f>IF(D20&gt;0,E20/D20*100,"-")</f>
        <v>2.1366052304519134</v>
      </c>
      <c r="G20" s="81">
        <v>808</v>
      </c>
      <c r="H20" s="81">
        <v>0</v>
      </c>
      <c r="I20" s="81">
        <f>+SUM(K20,+M20,+O20)</f>
        <v>37009</v>
      </c>
      <c r="J20" s="104">
        <f>IF($D20&gt;0,I20/$D20*100,"-")</f>
        <v>97.86339476954808</v>
      </c>
      <c r="K20" s="81">
        <v>29418</v>
      </c>
      <c r="L20" s="104">
        <f>IF($D20&gt;0,K20/$D20*100,"-")</f>
        <v>77.790411719597</v>
      </c>
      <c r="M20" s="81">
        <v>0</v>
      </c>
      <c r="N20" s="104">
        <f>IF($D20&gt;0,M20/$D20*100,"-")</f>
        <v>0</v>
      </c>
      <c r="O20" s="81">
        <v>7591</v>
      </c>
      <c r="P20" s="81">
        <v>3349</v>
      </c>
      <c r="Q20" s="104">
        <f>IF($D20&gt;0,O20/$D20*100,"-")</f>
        <v>20.07298304995108</v>
      </c>
      <c r="R20" s="81">
        <v>217</v>
      </c>
      <c r="S20" s="74" t="s">
        <v>91</v>
      </c>
      <c r="T20" s="74"/>
      <c r="U20" s="74"/>
      <c r="V20" s="74"/>
      <c r="W20" s="74" t="s">
        <v>91</v>
      </c>
      <c r="X20" s="74"/>
      <c r="Y20" s="74"/>
      <c r="Z20" s="74"/>
    </row>
    <row r="21" spans="1:26" s="65" customFormat="1" ht="12" customHeight="1">
      <c r="A21" s="66" t="s">
        <v>92</v>
      </c>
      <c r="B21" s="67" t="s">
        <v>117</v>
      </c>
      <c r="C21" s="66" t="s">
        <v>118</v>
      </c>
      <c r="D21" s="81">
        <f>+SUM(E21,+I21)</f>
        <v>27004</v>
      </c>
      <c r="E21" s="81">
        <f>+SUM(G21,+H21)</f>
        <v>133</v>
      </c>
      <c r="F21" s="104">
        <f>IF(D21&gt;0,E21/D21*100,"-")</f>
        <v>0.49251962672196714</v>
      </c>
      <c r="G21" s="81">
        <v>133</v>
      </c>
      <c r="H21" s="81">
        <v>0</v>
      </c>
      <c r="I21" s="81">
        <f>+SUM(K21,+M21,+O21)</f>
        <v>26871</v>
      </c>
      <c r="J21" s="104">
        <f>IF($D21&gt;0,I21/$D21*100,"-")</f>
        <v>99.50748037327803</v>
      </c>
      <c r="K21" s="81">
        <v>26187</v>
      </c>
      <c r="L21" s="104">
        <f>IF($D21&gt;0,K21/$D21*100,"-")</f>
        <v>96.97452229299363</v>
      </c>
      <c r="M21" s="81">
        <v>0</v>
      </c>
      <c r="N21" s="104">
        <f>IF($D21&gt;0,M21/$D21*100,"-")</f>
        <v>0</v>
      </c>
      <c r="O21" s="81">
        <v>684</v>
      </c>
      <c r="P21" s="81">
        <v>102</v>
      </c>
      <c r="Q21" s="104">
        <f>IF($D21&gt;0,O21/$D21*100,"-")</f>
        <v>2.5329580802844025</v>
      </c>
      <c r="R21" s="81">
        <v>173</v>
      </c>
      <c r="S21" s="74" t="s">
        <v>91</v>
      </c>
      <c r="T21" s="74"/>
      <c r="U21" s="74"/>
      <c r="V21" s="74"/>
      <c r="W21" s="74" t="s">
        <v>91</v>
      </c>
      <c r="X21" s="74"/>
      <c r="Y21" s="74"/>
      <c r="Z21" s="74"/>
    </row>
    <row r="22" spans="1:26" s="65" customFormat="1" ht="12" customHeight="1">
      <c r="A22" s="66" t="s">
        <v>92</v>
      </c>
      <c r="B22" s="67" t="s">
        <v>119</v>
      </c>
      <c r="C22" s="66" t="s">
        <v>120</v>
      </c>
      <c r="D22" s="81">
        <f>+SUM(E22,+I22)</f>
        <v>22123</v>
      </c>
      <c r="E22" s="81">
        <f>+SUM(G22,+H22)</f>
        <v>2424</v>
      </c>
      <c r="F22" s="104">
        <f>IF(D22&gt;0,E22/D22*100,"-")</f>
        <v>10.95692265967545</v>
      </c>
      <c r="G22" s="81">
        <v>2424</v>
      </c>
      <c r="H22" s="81">
        <v>0</v>
      </c>
      <c r="I22" s="81">
        <f>+SUM(K22,+M22,+O22)</f>
        <v>19699</v>
      </c>
      <c r="J22" s="104">
        <f>IF($D22&gt;0,I22/$D22*100,"-")</f>
        <v>89.04307734032454</v>
      </c>
      <c r="K22" s="81">
        <v>6399</v>
      </c>
      <c r="L22" s="104">
        <f>IF($D22&gt;0,K22/$D22*100,"-")</f>
        <v>28.924648555801653</v>
      </c>
      <c r="M22" s="81">
        <v>865</v>
      </c>
      <c r="N22" s="104">
        <f>IF($D22&gt;0,M22/$D22*100,"-")</f>
        <v>3.9099579623016774</v>
      </c>
      <c r="O22" s="81">
        <v>12435</v>
      </c>
      <c r="P22" s="81">
        <v>8068</v>
      </c>
      <c r="Q22" s="104">
        <f>IF($D22&gt;0,O22/$D22*100,"-")</f>
        <v>56.208470822221216</v>
      </c>
      <c r="R22" s="81">
        <v>115</v>
      </c>
      <c r="S22" s="74" t="s">
        <v>91</v>
      </c>
      <c r="T22" s="74"/>
      <c r="U22" s="74"/>
      <c r="V22" s="74"/>
      <c r="W22" s="74" t="s">
        <v>91</v>
      </c>
      <c r="X22" s="74"/>
      <c r="Y22" s="74"/>
      <c r="Z22" s="74"/>
    </row>
    <row r="23" spans="1:26" s="65" customFormat="1" ht="12" customHeight="1">
      <c r="A23" s="66" t="s">
        <v>92</v>
      </c>
      <c r="B23" s="67" t="s">
        <v>121</v>
      </c>
      <c r="C23" s="66" t="s">
        <v>122</v>
      </c>
      <c r="D23" s="81">
        <f>+SUM(E23,+I23)</f>
        <v>14056</v>
      </c>
      <c r="E23" s="81">
        <f>+SUM(G23,+H23)</f>
        <v>621</v>
      </c>
      <c r="F23" s="104">
        <f>IF(D23&gt;0,E23/D23*100,"-")</f>
        <v>4.418042117245304</v>
      </c>
      <c r="G23" s="81">
        <v>619</v>
      </c>
      <c r="H23" s="81">
        <v>2</v>
      </c>
      <c r="I23" s="81">
        <f>+SUM(K23,+M23,+O23)</f>
        <v>13435</v>
      </c>
      <c r="J23" s="104">
        <f>IF($D23&gt;0,I23/$D23*100,"-")</f>
        <v>95.5819578827547</v>
      </c>
      <c r="K23" s="81">
        <v>8019</v>
      </c>
      <c r="L23" s="104">
        <f>IF($D23&gt;0,K23/$D23*100,"-")</f>
        <v>57.05036994877632</v>
      </c>
      <c r="M23" s="81">
        <v>0</v>
      </c>
      <c r="N23" s="104">
        <f>IF($D23&gt;0,M23/$D23*100,"-")</f>
        <v>0</v>
      </c>
      <c r="O23" s="81">
        <v>5416</v>
      </c>
      <c r="P23" s="81">
        <v>2941</v>
      </c>
      <c r="Q23" s="104">
        <f>IF($D23&gt;0,O23/$D23*100,"-")</f>
        <v>38.53158793397837</v>
      </c>
      <c r="R23" s="81">
        <v>128</v>
      </c>
      <c r="S23" s="74" t="s">
        <v>91</v>
      </c>
      <c r="T23" s="74"/>
      <c r="U23" s="74"/>
      <c r="V23" s="74"/>
      <c r="W23" s="74" t="s">
        <v>91</v>
      </c>
      <c r="X23" s="74"/>
      <c r="Y23" s="74"/>
      <c r="Z23" s="74"/>
    </row>
    <row r="24" spans="1:26" s="65" customFormat="1" ht="12" customHeight="1">
      <c r="A24" s="66" t="s">
        <v>92</v>
      </c>
      <c r="B24" s="67" t="s">
        <v>123</v>
      </c>
      <c r="C24" s="66" t="s">
        <v>124</v>
      </c>
      <c r="D24" s="81">
        <f>+SUM(E24,+I24)</f>
        <v>18993</v>
      </c>
      <c r="E24" s="81">
        <f>+SUM(G24,+H24)</f>
        <v>1959</v>
      </c>
      <c r="F24" s="104">
        <f>IF(D24&gt;0,E24/D24*100,"-")</f>
        <v>10.314326330753437</v>
      </c>
      <c r="G24" s="81">
        <v>1959</v>
      </c>
      <c r="H24" s="81">
        <v>0</v>
      </c>
      <c r="I24" s="81">
        <f>+SUM(K24,+M24,+O24)</f>
        <v>17034</v>
      </c>
      <c r="J24" s="104">
        <f>IF($D24&gt;0,I24/$D24*100,"-")</f>
        <v>89.68567366924657</v>
      </c>
      <c r="K24" s="81">
        <v>13126</v>
      </c>
      <c r="L24" s="104">
        <f>IF($D24&gt;0,K24/$D24*100,"-")</f>
        <v>69.10967198441531</v>
      </c>
      <c r="M24" s="81">
        <v>0</v>
      </c>
      <c r="N24" s="104">
        <f>IF($D24&gt;0,M24/$D24*100,"-")</f>
        <v>0</v>
      </c>
      <c r="O24" s="81">
        <v>3908</v>
      </c>
      <c r="P24" s="81">
        <v>2660</v>
      </c>
      <c r="Q24" s="104">
        <f>IF($D24&gt;0,O24/$D24*100,"-")</f>
        <v>20.576001684831255</v>
      </c>
      <c r="R24" s="81">
        <v>170</v>
      </c>
      <c r="S24" s="74" t="s">
        <v>91</v>
      </c>
      <c r="T24" s="74"/>
      <c r="U24" s="74"/>
      <c r="V24" s="74"/>
      <c r="W24" s="74" t="s">
        <v>91</v>
      </c>
      <c r="X24" s="74"/>
      <c r="Y24" s="74"/>
      <c r="Z24" s="74"/>
    </row>
    <row r="25" spans="1:26" s="65" customFormat="1" ht="12" customHeight="1">
      <c r="A25" s="66" t="s">
        <v>92</v>
      </c>
      <c r="B25" s="67" t="s">
        <v>125</v>
      </c>
      <c r="C25" s="66" t="s">
        <v>126</v>
      </c>
      <c r="D25" s="81">
        <f>+SUM(E25,+I25)</f>
        <v>9226</v>
      </c>
      <c r="E25" s="81">
        <f>+SUM(G25,+H25)</f>
        <v>211</v>
      </c>
      <c r="F25" s="104">
        <f>IF(D25&gt;0,E25/D25*100,"-")</f>
        <v>2.2870149577281595</v>
      </c>
      <c r="G25" s="81">
        <v>211</v>
      </c>
      <c r="H25" s="81">
        <v>0</v>
      </c>
      <c r="I25" s="81">
        <f>+SUM(K25,+M25,+O25)</f>
        <v>9015</v>
      </c>
      <c r="J25" s="104">
        <f>IF($D25&gt;0,I25/$D25*100,"-")</f>
        <v>97.71298504227184</v>
      </c>
      <c r="K25" s="81">
        <v>3446</v>
      </c>
      <c r="L25" s="104">
        <f>IF($D25&gt;0,K25/$D25*100,"-")</f>
        <v>37.35096466507696</v>
      </c>
      <c r="M25" s="81">
        <v>0</v>
      </c>
      <c r="N25" s="104">
        <f>IF($D25&gt;0,M25/$D25*100,"-")</f>
        <v>0</v>
      </c>
      <c r="O25" s="81">
        <v>5569</v>
      </c>
      <c r="P25" s="81">
        <v>3090</v>
      </c>
      <c r="Q25" s="104">
        <f>IF($D25&gt;0,O25/$D25*100,"-")</f>
        <v>60.36202037719488</v>
      </c>
      <c r="R25" s="81">
        <v>66</v>
      </c>
      <c r="S25" s="74" t="s">
        <v>91</v>
      </c>
      <c r="T25" s="74"/>
      <c r="U25" s="74"/>
      <c r="V25" s="74"/>
      <c r="W25" s="74" t="s">
        <v>91</v>
      </c>
      <c r="X25" s="74"/>
      <c r="Y25" s="74"/>
      <c r="Z25" s="74"/>
    </row>
    <row r="26" spans="1:26" s="65" customFormat="1" ht="12" customHeight="1">
      <c r="A26" s="66" t="s">
        <v>92</v>
      </c>
      <c r="B26" s="67" t="s">
        <v>127</v>
      </c>
      <c r="C26" s="66" t="s">
        <v>128</v>
      </c>
      <c r="D26" s="81">
        <f>+SUM(E26,+I26)</f>
        <v>19340</v>
      </c>
      <c r="E26" s="81">
        <f>+SUM(G26,+H26)</f>
        <v>5137</v>
      </c>
      <c r="F26" s="104">
        <f>IF(D26&gt;0,E26/D26*100,"-")</f>
        <v>26.56153050672182</v>
      </c>
      <c r="G26" s="81">
        <v>5137</v>
      </c>
      <c r="H26" s="81">
        <v>0</v>
      </c>
      <c r="I26" s="81">
        <f>+SUM(K26,+M26,+O26)</f>
        <v>14203</v>
      </c>
      <c r="J26" s="104">
        <f>IF($D26&gt;0,I26/$D26*100,"-")</f>
        <v>73.43846949327818</v>
      </c>
      <c r="K26" s="81">
        <v>5104</v>
      </c>
      <c r="L26" s="104">
        <f>IF($D26&gt;0,K26/$D26*100,"-")</f>
        <v>26.390899689762147</v>
      </c>
      <c r="M26" s="81">
        <v>0</v>
      </c>
      <c r="N26" s="104">
        <f>IF($D26&gt;0,M26/$D26*100,"-")</f>
        <v>0</v>
      </c>
      <c r="O26" s="81">
        <v>9099</v>
      </c>
      <c r="P26" s="81">
        <v>6191</v>
      </c>
      <c r="Q26" s="104">
        <f>IF($D26&gt;0,O26/$D26*100,"-")</f>
        <v>47.04756980351603</v>
      </c>
      <c r="R26" s="81">
        <v>193</v>
      </c>
      <c r="S26" s="74" t="s">
        <v>91</v>
      </c>
      <c r="T26" s="74"/>
      <c r="U26" s="74"/>
      <c r="V26" s="74"/>
      <c r="W26" s="74" t="s">
        <v>91</v>
      </c>
      <c r="X26" s="74"/>
      <c r="Y26" s="74"/>
      <c r="Z26" s="74"/>
    </row>
  </sheetData>
  <sheetProtection/>
  <mergeCells count="25">
    <mergeCell ref="W2:Z3"/>
    <mergeCell ref="Z4:Z5"/>
    <mergeCell ref="X4:X5"/>
    <mergeCell ref="Y4:Y5"/>
    <mergeCell ref="W4:W5"/>
    <mergeCell ref="M4:M5"/>
    <mergeCell ref="N4:N5"/>
    <mergeCell ref="O4:O5"/>
    <mergeCell ref="S2:V3"/>
    <mergeCell ref="Q4:Q5"/>
    <mergeCell ref="G4:G5"/>
    <mergeCell ref="V4:V5"/>
    <mergeCell ref="T4:T5"/>
    <mergeCell ref="S4:S5"/>
    <mergeCell ref="U4:U5"/>
    <mergeCell ref="J4:J5"/>
    <mergeCell ref="K4:K5"/>
    <mergeCell ref="I4:I5"/>
    <mergeCell ref="L4:L5"/>
    <mergeCell ref="A2:A6"/>
    <mergeCell ref="B2:B6"/>
    <mergeCell ref="C2:C6"/>
    <mergeCell ref="F4:F5"/>
    <mergeCell ref="E4:E5"/>
    <mergeCell ref="H4: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ゴシック,標準"&amp;14水洗化人口等（平成26年度実績）</oddHeader>
  </headerFooter>
  <colBreaks count="1" manualBreakCount="1">
    <brk id="17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69" customWidth="1"/>
    <col min="2" max="2" width="8.69921875" style="1" customWidth="1"/>
    <col min="3" max="3" width="12.59765625" style="55" customWidth="1"/>
    <col min="4" max="55" width="9" style="82" customWidth="1"/>
    <col min="56" max="16384" width="9" style="55" customWidth="1"/>
  </cols>
  <sheetData>
    <row r="1" spans="1:55" ht="17.25">
      <c r="A1" s="128" t="s">
        <v>129</v>
      </c>
      <c r="B1" s="87"/>
      <c r="C1" s="54"/>
      <c r="D1" s="88"/>
      <c r="E1" s="89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</row>
    <row r="2" spans="1:55" s="56" customFormat="1" ht="33.75" customHeight="1">
      <c r="A2" s="162" t="s">
        <v>56</v>
      </c>
      <c r="B2" s="160" t="s">
        <v>57</v>
      </c>
      <c r="C2" s="164" t="s">
        <v>58</v>
      </c>
      <c r="D2" s="90" t="s">
        <v>130</v>
      </c>
      <c r="E2" s="91"/>
      <c r="F2" s="91"/>
      <c r="G2" s="91"/>
      <c r="H2" s="91"/>
      <c r="I2" s="91"/>
      <c r="J2" s="91"/>
      <c r="K2" s="91"/>
      <c r="L2" s="91"/>
      <c r="M2" s="92"/>
      <c r="N2" s="90" t="s">
        <v>131</v>
      </c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152" t="s">
        <v>132</v>
      </c>
      <c r="AG2" s="153"/>
      <c r="AH2" s="153"/>
      <c r="AI2" s="154"/>
      <c r="AJ2" s="152" t="s">
        <v>133</v>
      </c>
      <c r="AK2" s="153"/>
      <c r="AL2" s="153"/>
      <c r="AM2" s="153"/>
      <c r="AN2" s="153"/>
      <c r="AO2" s="153"/>
      <c r="AP2" s="153"/>
      <c r="AQ2" s="153"/>
      <c r="AR2" s="153"/>
      <c r="AS2" s="154"/>
      <c r="AT2" s="167" t="s">
        <v>134</v>
      </c>
      <c r="AU2" s="160"/>
      <c r="AV2" s="160"/>
      <c r="AW2" s="160"/>
      <c r="AX2" s="160"/>
      <c r="AY2" s="160"/>
      <c r="AZ2" s="152" t="s">
        <v>135</v>
      </c>
      <c r="BA2" s="153"/>
      <c r="BB2" s="153"/>
      <c r="BC2" s="154"/>
    </row>
    <row r="3" spans="1:55" s="56" customFormat="1" ht="26.25" customHeight="1">
      <c r="A3" s="161"/>
      <c r="B3" s="161"/>
      <c r="C3" s="161"/>
      <c r="D3" s="95" t="s">
        <v>136</v>
      </c>
      <c r="E3" s="155" t="s">
        <v>137</v>
      </c>
      <c r="F3" s="153"/>
      <c r="G3" s="154"/>
      <c r="H3" s="156" t="s">
        <v>138</v>
      </c>
      <c r="I3" s="157"/>
      <c r="J3" s="158"/>
      <c r="K3" s="155" t="s">
        <v>139</v>
      </c>
      <c r="L3" s="157"/>
      <c r="M3" s="158"/>
      <c r="N3" s="95" t="s">
        <v>136</v>
      </c>
      <c r="O3" s="155" t="s">
        <v>140</v>
      </c>
      <c r="P3" s="165"/>
      <c r="Q3" s="165"/>
      <c r="R3" s="165"/>
      <c r="S3" s="165"/>
      <c r="T3" s="165"/>
      <c r="U3" s="166"/>
      <c r="V3" s="155" t="s">
        <v>141</v>
      </c>
      <c r="W3" s="165"/>
      <c r="X3" s="165"/>
      <c r="Y3" s="165"/>
      <c r="Z3" s="165"/>
      <c r="AA3" s="165"/>
      <c r="AB3" s="166"/>
      <c r="AC3" s="96" t="s">
        <v>142</v>
      </c>
      <c r="AD3" s="93"/>
      <c r="AE3" s="94"/>
      <c r="AF3" s="159" t="s">
        <v>136</v>
      </c>
      <c r="AG3" s="160" t="s">
        <v>144</v>
      </c>
      <c r="AH3" s="160" t="s">
        <v>146</v>
      </c>
      <c r="AI3" s="160" t="s">
        <v>147</v>
      </c>
      <c r="AJ3" s="161" t="s">
        <v>64</v>
      </c>
      <c r="AK3" s="160" t="s">
        <v>149</v>
      </c>
      <c r="AL3" s="160" t="s">
        <v>150</v>
      </c>
      <c r="AM3" s="160" t="s">
        <v>151</v>
      </c>
      <c r="AN3" s="160" t="s">
        <v>146</v>
      </c>
      <c r="AO3" s="160" t="s">
        <v>147</v>
      </c>
      <c r="AP3" s="160" t="s">
        <v>152</v>
      </c>
      <c r="AQ3" s="160" t="s">
        <v>153</v>
      </c>
      <c r="AR3" s="160" t="s">
        <v>154</v>
      </c>
      <c r="AS3" s="160" t="s">
        <v>155</v>
      </c>
      <c r="AT3" s="159" t="s">
        <v>64</v>
      </c>
      <c r="AU3" s="160" t="s">
        <v>149</v>
      </c>
      <c r="AV3" s="160" t="s">
        <v>150</v>
      </c>
      <c r="AW3" s="160" t="s">
        <v>151</v>
      </c>
      <c r="AX3" s="160" t="s">
        <v>146</v>
      </c>
      <c r="AY3" s="160" t="s">
        <v>147</v>
      </c>
      <c r="AZ3" s="159" t="s">
        <v>64</v>
      </c>
      <c r="BA3" s="160" t="s">
        <v>144</v>
      </c>
      <c r="BB3" s="160" t="s">
        <v>146</v>
      </c>
      <c r="BC3" s="160" t="s">
        <v>147</v>
      </c>
    </row>
    <row r="4" spans="1:55" s="56" customFormat="1" ht="26.25" customHeight="1">
      <c r="A4" s="161"/>
      <c r="B4" s="161"/>
      <c r="C4" s="161"/>
      <c r="D4" s="95"/>
      <c r="E4" s="95" t="s">
        <v>64</v>
      </c>
      <c r="F4" s="97" t="s">
        <v>156</v>
      </c>
      <c r="G4" s="97" t="s">
        <v>157</v>
      </c>
      <c r="H4" s="95" t="s">
        <v>64</v>
      </c>
      <c r="I4" s="97" t="s">
        <v>156</v>
      </c>
      <c r="J4" s="97" t="s">
        <v>157</v>
      </c>
      <c r="K4" s="95" t="s">
        <v>64</v>
      </c>
      <c r="L4" s="97" t="s">
        <v>156</v>
      </c>
      <c r="M4" s="97" t="s">
        <v>157</v>
      </c>
      <c r="N4" s="95"/>
      <c r="O4" s="95" t="s">
        <v>64</v>
      </c>
      <c r="P4" s="97" t="s">
        <v>144</v>
      </c>
      <c r="Q4" s="76" t="s">
        <v>146</v>
      </c>
      <c r="R4" s="76" t="s">
        <v>147</v>
      </c>
      <c r="S4" s="97" t="s">
        <v>159</v>
      </c>
      <c r="T4" s="97" t="s">
        <v>161</v>
      </c>
      <c r="U4" s="97" t="s">
        <v>163</v>
      </c>
      <c r="V4" s="95" t="s">
        <v>64</v>
      </c>
      <c r="W4" s="97" t="s">
        <v>144</v>
      </c>
      <c r="X4" s="76" t="s">
        <v>146</v>
      </c>
      <c r="Y4" s="76" t="s">
        <v>147</v>
      </c>
      <c r="Z4" s="97" t="s">
        <v>159</v>
      </c>
      <c r="AA4" s="97" t="s">
        <v>161</v>
      </c>
      <c r="AB4" s="97" t="s">
        <v>163</v>
      </c>
      <c r="AC4" s="95" t="s">
        <v>64</v>
      </c>
      <c r="AD4" s="97" t="s">
        <v>156</v>
      </c>
      <c r="AE4" s="97" t="s">
        <v>157</v>
      </c>
      <c r="AF4" s="159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59"/>
      <c r="AU4" s="161"/>
      <c r="AV4" s="161"/>
      <c r="AW4" s="161"/>
      <c r="AX4" s="161"/>
      <c r="AY4" s="161"/>
      <c r="AZ4" s="159"/>
      <c r="BA4" s="161"/>
      <c r="BB4" s="161"/>
      <c r="BC4" s="161"/>
    </row>
    <row r="5" spans="1:55" s="68" customFormat="1" ht="23.25" customHeight="1">
      <c r="A5" s="161"/>
      <c r="B5" s="161"/>
      <c r="C5" s="161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  <c r="R5" s="99"/>
      <c r="S5" s="98"/>
      <c r="T5" s="98"/>
      <c r="U5" s="98"/>
      <c r="V5" s="98"/>
      <c r="W5" s="100"/>
      <c r="X5" s="101"/>
      <c r="Y5" s="101"/>
      <c r="Z5" s="100"/>
      <c r="AA5" s="100"/>
      <c r="AB5" s="100"/>
      <c r="AC5" s="98"/>
      <c r="AD5" s="100"/>
      <c r="AE5" s="100"/>
      <c r="AF5" s="75"/>
      <c r="AG5" s="75"/>
      <c r="AH5" s="75"/>
      <c r="AI5" s="75"/>
      <c r="AJ5" s="75"/>
      <c r="AK5" s="75"/>
      <c r="AL5" s="161"/>
      <c r="AM5" s="75"/>
      <c r="AN5" s="75"/>
      <c r="AO5" s="75"/>
      <c r="AP5" s="75"/>
      <c r="AQ5" s="75"/>
      <c r="AR5" s="75"/>
      <c r="AS5" s="75"/>
      <c r="AT5" s="75"/>
      <c r="AU5" s="75"/>
      <c r="AV5" s="161"/>
      <c r="AW5" s="75"/>
      <c r="AX5" s="75"/>
      <c r="AY5" s="75"/>
      <c r="AZ5" s="75"/>
      <c r="BA5" s="75"/>
      <c r="BB5" s="75"/>
      <c r="BC5" s="75"/>
    </row>
    <row r="6" spans="1:55" s="59" customFormat="1" ht="16.5" customHeight="1">
      <c r="A6" s="163"/>
      <c r="B6" s="163"/>
      <c r="C6" s="163"/>
      <c r="D6" s="102" t="s">
        <v>164</v>
      </c>
      <c r="E6" s="102" t="s">
        <v>164</v>
      </c>
      <c r="F6" s="102" t="s">
        <v>164</v>
      </c>
      <c r="G6" s="102" t="s">
        <v>164</v>
      </c>
      <c r="H6" s="102" t="s">
        <v>164</v>
      </c>
      <c r="I6" s="102" t="s">
        <v>164</v>
      </c>
      <c r="J6" s="102" t="s">
        <v>164</v>
      </c>
      <c r="K6" s="102" t="s">
        <v>164</v>
      </c>
      <c r="L6" s="102" t="s">
        <v>164</v>
      </c>
      <c r="M6" s="102" t="s">
        <v>164</v>
      </c>
      <c r="N6" s="102" t="s">
        <v>164</v>
      </c>
      <c r="O6" s="102" t="s">
        <v>164</v>
      </c>
      <c r="P6" s="102" t="s">
        <v>164</v>
      </c>
      <c r="Q6" s="102" t="s">
        <v>164</v>
      </c>
      <c r="R6" s="102" t="s">
        <v>164</v>
      </c>
      <c r="S6" s="102" t="s">
        <v>164</v>
      </c>
      <c r="T6" s="102" t="s">
        <v>164</v>
      </c>
      <c r="U6" s="102" t="s">
        <v>164</v>
      </c>
      <c r="V6" s="102" t="s">
        <v>164</v>
      </c>
      <c r="W6" s="102" t="s">
        <v>164</v>
      </c>
      <c r="X6" s="102" t="s">
        <v>164</v>
      </c>
      <c r="Y6" s="102" t="s">
        <v>164</v>
      </c>
      <c r="Z6" s="102" t="s">
        <v>164</v>
      </c>
      <c r="AA6" s="102" t="s">
        <v>164</v>
      </c>
      <c r="AB6" s="102" t="s">
        <v>164</v>
      </c>
      <c r="AC6" s="102" t="s">
        <v>164</v>
      </c>
      <c r="AD6" s="102" t="s">
        <v>164</v>
      </c>
      <c r="AE6" s="102" t="s">
        <v>164</v>
      </c>
      <c r="AF6" s="103" t="s">
        <v>165</v>
      </c>
      <c r="AG6" s="103" t="s">
        <v>165</v>
      </c>
      <c r="AH6" s="103" t="s">
        <v>165</v>
      </c>
      <c r="AI6" s="103" t="s">
        <v>165</v>
      </c>
      <c r="AJ6" s="103" t="s">
        <v>165</v>
      </c>
      <c r="AK6" s="103" t="s">
        <v>165</v>
      </c>
      <c r="AL6" s="103" t="s">
        <v>165</v>
      </c>
      <c r="AM6" s="103" t="s">
        <v>165</v>
      </c>
      <c r="AN6" s="103" t="s">
        <v>165</v>
      </c>
      <c r="AO6" s="103" t="s">
        <v>165</v>
      </c>
      <c r="AP6" s="103" t="s">
        <v>165</v>
      </c>
      <c r="AQ6" s="103" t="s">
        <v>165</v>
      </c>
      <c r="AR6" s="103" t="s">
        <v>165</v>
      </c>
      <c r="AS6" s="103" t="s">
        <v>165</v>
      </c>
      <c r="AT6" s="103" t="s">
        <v>165</v>
      </c>
      <c r="AU6" s="103" t="s">
        <v>165</v>
      </c>
      <c r="AV6" s="103" t="s">
        <v>165</v>
      </c>
      <c r="AW6" s="103" t="s">
        <v>165</v>
      </c>
      <c r="AX6" s="103" t="s">
        <v>165</v>
      </c>
      <c r="AY6" s="103" t="s">
        <v>165</v>
      </c>
      <c r="AZ6" s="103" t="s">
        <v>165</v>
      </c>
      <c r="BA6" s="103" t="s">
        <v>165</v>
      </c>
      <c r="BB6" s="103" t="s">
        <v>165</v>
      </c>
      <c r="BC6" s="103" t="s">
        <v>165</v>
      </c>
    </row>
    <row r="7" spans="1:55" s="62" customFormat="1" ht="12" customHeight="1">
      <c r="A7" s="121" t="s">
        <v>85</v>
      </c>
      <c r="B7" s="122" t="s">
        <v>87</v>
      </c>
      <c r="C7" s="121" t="s">
        <v>64</v>
      </c>
      <c r="D7" s="86">
        <f>SUM(D8:D26)</f>
        <v>126348</v>
      </c>
      <c r="E7" s="86">
        <f>SUM(E8:E26)</f>
        <v>0</v>
      </c>
      <c r="F7" s="86">
        <f>SUM(F8:F26)</f>
        <v>0</v>
      </c>
      <c r="G7" s="86">
        <f>SUM(G8:G26)</f>
        <v>0</v>
      </c>
      <c r="H7" s="86">
        <f>SUM(H8:H26)</f>
        <v>0</v>
      </c>
      <c r="I7" s="86">
        <f>SUM(I8:I26)</f>
        <v>0</v>
      </c>
      <c r="J7" s="86">
        <f>SUM(J8:J26)</f>
        <v>0</v>
      </c>
      <c r="K7" s="86">
        <f>SUM(K8:K26)</f>
        <v>126348</v>
      </c>
      <c r="L7" s="86">
        <f>SUM(L8:L26)</f>
        <v>18270</v>
      </c>
      <c r="M7" s="86">
        <f>SUM(M8:M26)</f>
        <v>108078</v>
      </c>
      <c r="N7" s="86">
        <f>SUM(N8:N26)</f>
        <v>126360</v>
      </c>
      <c r="O7" s="86">
        <f>SUM(O8:O26)</f>
        <v>18270</v>
      </c>
      <c r="P7" s="86">
        <f>SUM(P8:P26)</f>
        <v>18270</v>
      </c>
      <c r="Q7" s="86">
        <f>SUM(Q8:Q26)</f>
        <v>0</v>
      </c>
      <c r="R7" s="86">
        <f>SUM(R8:R26)</f>
        <v>0</v>
      </c>
      <c r="S7" s="86">
        <f>SUM(S8:S26)</f>
        <v>0</v>
      </c>
      <c r="T7" s="86">
        <f>SUM(T8:T26)</f>
        <v>0</v>
      </c>
      <c r="U7" s="86">
        <f>SUM(U8:U26)</f>
        <v>0</v>
      </c>
      <c r="V7" s="86">
        <f>SUM(V8:V26)</f>
        <v>108078</v>
      </c>
      <c r="W7" s="86">
        <f>SUM(W8:W26)</f>
        <v>108078</v>
      </c>
      <c r="X7" s="86">
        <f>SUM(X8:X26)</f>
        <v>0</v>
      </c>
      <c r="Y7" s="86">
        <f>SUM(Y8:Y26)</f>
        <v>0</v>
      </c>
      <c r="Z7" s="86">
        <f>SUM(Z8:Z26)</f>
        <v>0</v>
      </c>
      <c r="AA7" s="86">
        <f>SUM(AA8:AA26)</f>
        <v>0</v>
      </c>
      <c r="AB7" s="86">
        <f>SUM(AB8:AB26)</f>
        <v>0</v>
      </c>
      <c r="AC7" s="86">
        <f>SUM(AC8:AC26)</f>
        <v>12</v>
      </c>
      <c r="AD7" s="86">
        <f>SUM(AD8:AD26)</f>
        <v>8</v>
      </c>
      <c r="AE7" s="86">
        <f>SUM(AE8:AE26)</f>
        <v>4</v>
      </c>
      <c r="AF7" s="86">
        <f>SUM(AF8:AF26)</f>
        <v>1688</v>
      </c>
      <c r="AG7" s="86">
        <f>SUM(AG8:AG26)</f>
        <v>1688</v>
      </c>
      <c r="AH7" s="86">
        <f>SUM(AH8:AH26)</f>
        <v>0</v>
      </c>
      <c r="AI7" s="86">
        <f>SUM(AI8:AI26)</f>
        <v>0</v>
      </c>
      <c r="AJ7" s="86">
        <f>SUM(AJ8:AJ26)</f>
        <v>3099</v>
      </c>
      <c r="AK7" s="86">
        <f>SUM(AK8:AK26)</f>
        <v>1244</v>
      </c>
      <c r="AL7" s="86">
        <f>SUM(AL8:AL26)</f>
        <v>257</v>
      </c>
      <c r="AM7" s="86">
        <f>SUM(AM8:AM26)</f>
        <v>276</v>
      </c>
      <c r="AN7" s="86">
        <f>SUM(AN8:AN26)</f>
        <v>0</v>
      </c>
      <c r="AO7" s="86">
        <f>SUM(AO8:AO26)</f>
        <v>0</v>
      </c>
      <c r="AP7" s="86">
        <f>SUM(AP8:AP26)</f>
        <v>974</v>
      </c>
      <c r="AQ7" s="86">
        <f>SUM(AQ8:AQ26)</f>
        <v>184</v>
      </c>
      <c r="AR7" s="86">
        <f>SUM(AR8:AR26)</f>
        <v>35</v>
      </c>
      <c r="AS7" s="86">
        <f>SUM(AS8:AS26)</f>
        <v>129</v>
      </c>
      <c r="AT7" s="86">
        <f>SUM(AT8:AT26)</f>
        <v>110</v>
      </c>
      <c r="AU7" s="86">
        <f>SUM(AU8:AU26)</f>
        <v>90</v>
      </c>
      <c r="AV7" s="86">
        <f>SUM(AV8:AV26)</f>
        <v>0</v>
      </c>
      <c r="AW7" s="86">
        <f>SUM(AW8:AW26)</f>
        <v>20</v>
      </c>
      <c r="AX7" s="86">
        <f>SUM(AX8:AX26)</f>
        <v>0</v>
      </c>
      <c r="AY7" s="86">
        <f>SUM(AY8:AY26)</f>
        <v>0</v>
      </c>
      <c r="AZ7" s="86">
        <f>SUM(AZ8:AZ26)</f>
        <v>425</v>
      </c>
      <c r="BA7" s="86">
        <f>SUM(BA8:BA26)</f>
        <v>425</v>
      </c>
      <c r="BB7" s="86">
        <f>SUM(BB8:BB26)</f>
        <v>0</v>
      </c>
      <c r="BC7" s="86">
        <f>SUM(BC8:BC26)</f>
        <v>0</v>
      </c>
    </row>
    <row r="8" spans="1:55" s="65" customFormat="1" ht="12" customHeight="1">
      <c r="A8" s="123" t="s">
        <v>85</v>
      </c>
      <c r="B8" s="124" t="s">
        <v>166</v>
      </c>
      <c r="C8" s="123" t="s">
        <v>167</v>
      </c>
      <c r="D8" s="80">
        <f>SUM(E8,+H8,+K8)</f>
        <v>11630</v>
      </c>
      <c r="E8" s="80">
        <f>SUM(F8:G8)</f>
        <v>0</v>
      </c>
      <c r="F8" s="80">
        <v>0</v>
      </c>
      <c r="G8" s="80">
        <v>0</v>
      </c>
      <c r="H8" s="80">
        <f>SUM(I8:J8)</f>
        <v>0</v>
      </c>
      <c r="I8" s="80">
        <v>0</v>
      </c>
      <c r="J8" s="80">
        <v>0</v>
      </c>
      <c r="K8" s="80">
        <f>SUM(L8:M8)</f>
        <v>11630</v>
      </c>
      <c r="L8" s="80">
        <v>1944</v>
      </c>
      <c r="M8" s="80">
        <v>9686</v>
      </c>
      <c r="N8" s="80">
        <f>SUM(O8,+V8,+AC8)</f>
        <v>11630</v>
      </c>
      <c r="O8" s="80">
        <f>SUM(P8:U8)</f>
        <v>1944</v>
      </c>
      <c r="P8" s="80">
        <v>1944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f>SUM(W8:AB8)</f>
        <v>9686</v>
      </c>
      <c r="W8" s="80">
        <v>9686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f>SUM(AD8:AE8)</f>
        <v>0</v>
      </c>
      <c r="AD8" s="80">
        <v>0</v>
      </c>
      <c r="AE8" s="80">
        <v>0</v>
      </c>
      <c r="AF8" s="80">
        <f>SUM(AG8:AI8)</f>
        <v>149</v>
      </c>
      <c r="AG8" s="80">
        <v>149</v>
      </c>
      <c r="AH8" s="80">
        <v>0</v>
      </c>
      <c r="AI8" s="80">
        <v>0</v>
      </c>
      <c r="AJ8" s="80">
        <f>SUM(AK8:AS8)</f>
        <v>149</v>
      </c>
      <c r="AK8" s="80">
        <v>0</v>
      </c>
      <c r="AL8" s="80">
        <v>0</v>
      </c>
      <c r="AM8" s="80">
        <v>149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f>SUM(AU8:AY8)</f>
        <v>17</v>
      </c>
      <c r="AU8" s="80">
        <v>0</v>
      </c>
      <c r="AV8" s="80">
        <v>0</v>
      </c>
      <c r="AW8" s="80">
        <v>17</v>
      </c>
      <c r="AX8" s="80">
        <v>0</v>
      </c>
      <c r="AY8" s="80">
        <v>0</v>
      </c>
      <c r="AZ8" s="80">
        <f>SUM(BA8:BC8)</f>
        <v>0</v>
      </c>
      <c r="BA8" s="80">
        <v>0</v>
      </c>
      <c r="BB8" s="80">
        <v>0</v>
      </c>
      <c r="BC8" s="80">
        <v>0</v>
      </c>
    </row>
    <row r="9" spans="1:55" s="65" customFormat="1" ht="12" customHeight="1">
      <c r="A9" s="123" t="s">
        <v>85</v>
      </c>
      <c r="B9" s="125" t="s">
        <v>168</v>
      </c>
      <c r="C9" s="123" t="s">
        <v>169</v>
      </c>
      <c r="D9" s="80">
        <f>SUM(E9,+H9,+K9)</f>
        <v>21465</v>
      </c>
      <c r="E9" s="80">
        <f>SUM(F9:G9)</f>
        <v>0</v>
      </c>
      <c r="F9" s="80">
        <v>0</v>
      </c>
      <c r="G9" s="80">
        <v>0</v>
      </c>
      <c r="H9" s="80">
        <f>SUM(I9:J9)</f>
        <v>0</v>
      </c>
      <c r="I9" s="80">
        <v>0</v>
      </c>
      <c r="J9" s="80">
        <v>0</v>
      </c>
      <c r="K9" s="80">
        <f>SUM(L9:M9)</f>
        <v>21465</v>
      </c>
      <c r="L9" s="80">
        <v>2709</v>
      </c>
      <c r="M9" s="80">
        <v>18756</v>
      </c>
      <c r="N9" s="80">
        <f>SUM(O9,+V9,+AC9)</f>
        <v>21465</v>
      </c>
      <c r="O9" s="80">
        <f>SUM(P9:U9)</f>
        <v>2709</v>
      </c>
      <c r="P9" s="80">
        <v>2709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f>SUM(W9:AB9)</f>
        <v>18756</v>
      </c>
      <c r="W9" s="80">
        <v>18756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f>SUM(AD9:AE9)</f>
        <v>0</v>
      </c>
      <c r="AD9" s="80">
        <v>0</v>
      </c>
      <c r="AE9" s="80">
        <v>0</v>
      </c>
      <c r="AF9" s="80">
        <f>SUM(AG9:AI9)</f>
        <v>8</v>
      </c>
      <c r="AG9" s="80">
        <v>8</v>
      </c>
      <c r="AH9" s="80">
        <v>0</v>
      </c>
      <c r="AI9" s="80">
        <v>0</v>
      </c>
      <c r="AJ9" s="80">
        <f>SUM(AK9:AS9)</f>
        <v>195</v>
      </c>
      <c r="AK9" s="80">
        <v>195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f>SUM(AU9:AY9)</f>
        <v>8</v>
      </c>
      <c r="AU9" s="80">
        <v>8</v>
      </c>
      <c r="AV9" s="80">
        <v>0</v>
      </c>
      <c r="AW9" s="80">
        <v>0</v>
      </c>
      <c r="AX9" s="80">
        <v>0</v>
      </c>
      <c r="AY9" s="80">
        <v>0</v>
      </c>
      <c r="AZ9" s="80">
        <f>SUM(BA9:BC9)</f>
        <v>0</v>
      </c>
      <c r="BA9" s="80">
        <v>0</v>
      </c>
      <c r="BB9" s="80">
        <v>0</v>
      </c>
      <c r="BC9" s="80">
        <v>0</v>
      </c>
    </row>
    <row r="10" spans="1:55" s="65" customFormat="1" ht="12" customHeight="1">
      <c r="A10" s="123" t="s">
        <v>85</v>
      </c>
      <c r="B10" s="125" t="s">
        <v>170</v>
      </c>
      <c r="C10" s="123" t="s">
        <v>171</v>
      </c>
      <c r="D10" s="80">
        <f>SUM(E10,+H10,+K10)</f>
        <v>19052</v>
      </c>
      <c r="E10" s="80">
        <f>SUM(F10:G10)</f>
        <v>0</v>
      </c>
      <c r="F10" s="80">
        <v>0</v>
      </c>
      <c r="G10" s="80">
        <v>0</v>
      </c>
      <c r="H10" s="80">
        <f>SUM(I10:J10)</f>
        <v>0</v>
      </c>
      <c r="I10" s="80">
        <v>0</v>
      </c>
      <c r="J10" s="80">
        <v>0</v>
      </c>
      <c r="K10" s="80">
        <f>SUM(L10:M10)</f>
        <v>19052</v>
      </c>
      <c r="L10" s="80">
        <v>1588</v>
      </c>
      <c r="M10" s="80">
        <v>17464</v>
      </c>
      <c r="N10" s="80">
        <f>SUM(O10,+V10,+AC10)</f>
        <v>19052</v>
      </c>
      <c r="O10" s="80">
        <f>SUM(P10:U10)</f>
        <v>1588</v>
      </c>
      <c r="P10" s="80">
        <v>1588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f>SUM(W10:AB10)</f>
        <v>17464</v>
      </c>
      <c r="W10" s="80">
        <v>17464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f>SUM(AD10:AE10)</f>
        <v>0</v>
      </c>
      <c r="AD10" s="80">
        <v>0</v>
      </c>
      <c r="AE10" s="80">
        <v>0</v>
      </c>
      <c r="AF10" s="80">
        <f>SUM(AG10:AI10)</f>
        <v>66</v>
      </c>
      <c r="AG10" s="80">
        <v>66</v>
      </c>
      <c r="AH10" s="80">
        <v>0</v>
      </c>
      <c r="AI10" s="80">
        <v>0</v>
      </c>
      <c r="AJ10" s="80">
        <f>SUM(AK10:AS10)</f>
        <v>254</v>
      </c>
      <c r="AK10" s="80">
        <v>50</v>
      </c>
      <c r="AL10" s="80">
        <v>139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65</v>
      </c>
      <c r="AT10" s="80">
        <f>SUM(AU10:AY10)</f>
        <v>1</v>
      </c>
      <c r="AU10" s="80">
        <v>1</v>
      </c>
      <c r="AV10" s="80">
        <v>0</v>
      </c>
      <c r="AW10" s="80">
        <v>0</v>
      </c>
      <c r="AX10" s="80">
        <v>0</v>
      </c>
      <c r="AY10" s="80">
        <v>0</v>
      </c>
      <c r="AZ10" s="80">
        <f>SUM(BA10:BC10)</f>
        <v>139</v>
      </c>
      <c r="BA10" s="80">
        <v>139</v>
      </c>
      <c r="BB10" s="80">
        <v>0</v>
      </c>
      <c r="BC10" s="80">
        <v>0</v>
      </c>
    </row>
    <row r="11" spans="1:55" s="65" customFormat="1" ht="12" customHeight="1">
      <c r="A11" s="123" t="s">
        <v>85</v>
      </c>
      <c r="B11" s="125" t="s">
        <v>172</v>
      </c>
      <c r="C11" s="123" t="s">
        <v>173</v>
      </c>
      <c r="D11" s="80">
        <f>SUM(E11,+H11,+K11)</f>
        <v>9656</v>
      </c>
      <c r="E11" s="80">
        <f>SUM(F11:G11)</f>
        <v>0</v>
      </c>
      <c r="F11" s="80">
        <v>0</v>
      </c>
      <c r="G11" s="80">
        <v>0</v>
      </c>
      <c r="H11" s="80">
        <f>SUM(I11:J11)</f>
        <v>0</v>
      </c>
      <c r="I11" s="80">
        <v>0</v>
      </c>
      <c r="J11" s="80">
        <v>0</v>
      </c>
      <c r="K11" s="80">
        <f>SUM(L11:M11)</f>
        <v>9656</v>
      </c>
      <c r="L11" s="80">
        <v>2120</v>
      </c>
      <c r="M11" s="80">
        <v>7536</v>
      </c>
      <c r="N11" s="80">
        <f>SUM(O11,+V11,+AC11)</f>
        <v>9656</v>
      </c>
      <c r="O11" s="80">
        <f>SUM(P11:U11)</f>
        <v>2120</v>
      </c>
      <c r="P11" s="80">
        <v>2120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f>SUM(W11:AB11)</f>
        <v>7536</v>
      </c>
      <c r="W11" s="80">
        <v>7536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f>SUM(AD11:AE11)</f>
        <v>0</v>
      </c>
      <c r="AD11" s="80">
        <v>0</v>
      </c>
      <c r="AE11" s="80">
        <v>0</v>
      </c>
      <c r="AF11" s="80">
        <f>SUM(AG11:AI11)</f>
        <v>204</v>
      </c>
      <c r="AG11" s="80">
        <v>204</v>
      </c>
      <c r="AH11" s="80">
        <v>0</v>
      </c>
      <c r="AI11" s="80">
        <v>0</v>
      </c>
      <c r="AJ11" s="80">
        <f>SUM(AK11:AS11)</f>
        <v>204</v>
      </c>
      <c r="AK11" s="80">
        <v>0</v>
      </c>
      <c r="AL11" s="80">
        <v>0</v>
      </c>
      <c r="AM11" s="80">
        <v>127</v>
      </c>
      <c r="AN11" s="80">
        <v>0</v>
      </c>
      <c r="AO11" s="80">
        <v>0</v>
      </c>
      <c r="AP11" s="80">
        <v>0</v>
      </c>
      <c r="AQ11" s="80">
        <v>65</v>
      </c>
      <c r="AR11" s="80">
        <v>12</v>
      </c>
      <c r="AS11" s="80">
        <v>0</v>
      </c>
      <c r="AT11" s="80">
        <f>SUM(AU11:AY11)</f>
        <v>3</v>
      </c>
      <c r="AU11" s="80">
        <v>0</v>
      </c>
      <c r="AV11" s="80">
        <v>0</v>
      </c>
      <c r="AW11" s="80">
        <v>3</v>
      </c>
      <c r="AX11" s="80">
        <v>0</v>
      </c>
      <c r="AY11" s="80">
        <v>0</v>
      </c>
      <c r="AZ11" s="80">
        <f>SUM(BA11:BC11)</f>
        <v>65</v>
      </c>
      <c r="BA11" s="80">
        <v>65</v>
      </c>
      <c r="BB11" s="80">
        <v>0</v>
      </c>
      <c r="BC11" s="80">
        <v>0</v>
      </c>
    </row>
    <row r="12" spans="1:55" s="65" customFormat="1" ht="12" customHeight="1">
      <c r="A12" s="74" t="s">
        <v>85</v>
      </c>
      <c r="B12" s="126" t="s">
        <v>174</v>
      </c>
      <c r="C12" s="74" t="s">
        <v>175</v>
      </c>
      <c r="D12" s="81">
        <f>SUM(E12,+H12,+K12)</f>
        <v>3941</v>
      </c>
      <c r="E12" s="81">
        <f>SUM(F12:G12)</f>
        <v>0</v>
      </c>
      <c r="F12" s="81">
        <v>0</v>
      </c>
      <c r="G12" s="81">
        <v>0</v>
      </c>
      <c r="H12" s="81">
        <f>SUM(I12:J12)</f>
        <v>0</v>
      </c>
      <c r="I12" s="81">
        <v>0</v>
      </c>
      <c r="J12" s="81">
        <v>0</v>
      </c>
      <c r="K12" s="81">
        <f>SUM(L12:M12)</f>
        <v>3941</v>
      </c>
      <c r="L12" s="81">
        <v>1479</v>
      </c>
      <c r="M12" s="81">
        <v>2462</v>
      </c>
      <c r="N12" s="81">
        <f>SUM(O12,+V12,+AC12)</f>
        <v>3941</v>
      </c>
      <c r="O12" s="81">
        <f>SUM(P12:U12)</f>
        <v>1479</v>
      </c>
      <c r="P12" s="81">
        <v>1479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f>SUM(W12:AB12)</f>
        <v>2462</v>
      </c>
      <c r="W12" s="81">
        <v>2462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f>SUM(AD12:AE12)</f>
        <v>0</v>
      </c>
      <c r="AD12" s="81">
        <v>0</v>
      </c>
      <c r="AE12" s="81">
        <v>0</v>
      </c>
      <c r="AF12" s="81">
        <f>SUM(AG12:AI12)</f>
        <v>9</v>
      </c>
      <c r="AG12" s="81">
        <v>9</v>
      </c>
      <c r="AH12" s="81">
        <v>0</v>
      </c>
      <c r="AI12" s="81">
        <v>0</v>
      </c>
      <c r="AJ12" s="81">
        <f>SUM(AK12:AS12)</f>
        <v>9</v>
      </c>
      <c r="AK12" s="81">
        <v>0</v>
      </c>
      <c r="AL12" s="81">
        <v>0</v>
      </c>
      <c r="AM12" s="81">
        <v>0</v>
      </c>
      <c r="AN12" s="81">
        <v>0</v>
      </c>
      <c r="AO12" s="81">
        <v>0</v>
      </c>
      <c r="AP12" s="81">
        <v>0</v>
      </c>
      <c r="AQ12" s="81">
        <v>0</v>
      </c>
      <c r="AR12" s="81">
        <v>0</v>
      </c>
      <c r="AS12" s="81">
        <v>9</v>
      </c>
      <c r="AT12" s="81">
        <f>SUM(AU12:AY12)</f>
        <v>0</v>
      </c>
      <c r="AU12" s="81">
        <v>0</v>
      </c>
      <c r="AV12" s="81">
        <v>0</v>
      </c>
      <c r="AW12" s="81">
        <v>0</v>
      </c>
      <c r="AX12" s="81">
        <v>0</v>
      </c>
      <c r="AY12" s="81">
        <v>0</v>
      </c>
      <c r="AZ12" s="81">
        <f>SUM(BA12:BC12)</f>
        <v>0</v>
      </c>
      <c r="BA12" s="81">
        <v>0</v>
      </c>
      <c r="BB12" s="81">
        <v>0</v>
      </c>
      <c r="BC12" s="81">
        <v>0</v>
      </c>
    </row>
    <row r="13" spans="1:55" s="65" customFormat="1" ht="12" customHeight="1">
      <c r="A13" s="74" t="s">
        <v>85</v>
      </c>
      <c r="B13" s="126" t="s">
        <v>176</v>
      </c>
      <c r="C13" s="74" t="s">
        <v>177</v>
      </c>
      <c r="D13" s="81">
        <f>SUM(E13,+H13,+K13)</f>
        <v>16278</v>
      </c>
      <c r="E13" s="81">
        <f>SUM(F13:G13)</f>
        <v>0</v>
      </c>
      <c r="F13" s="81">
        <v>0</v>
      </c>
      <c r="G13" s="81">
        <v>0</v>
      </c>
      <c r="H13" s="81">
        <f>SUM(I13:J13)</f>
        <v>0</v>
      </c>
      <c r="I13" s="81">
        <v>0</v>
      </c>
      <c r="J13" s="81">
        <v>0</v>
      </c>
      <c r="K13" s="81">
        <f>SUM(L13:M13)</f>
        <v>16278</v>
      </c>
      <c r="L13" s="81">
        <v>638</v>
      </c>
      <c r="M13" s="81">
        <v>15640</v>
      </c>
      <c r="N13" s="81">
        <f>SUM(O13,+V13,+AC13)</f>
        <v>16285</v>
      </c>
      <c r="O13" s="81">
        <f>SUM(P13:U13)</f>
        <v>638</v>
      </c>
      <c r="P13" s="81">
        <v>638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f>SUM(W13:AB13)</f>
        <v>15640</v>
      </c>
      <c r="W13" s="81">
        <v>15640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f>SUM(AD13:AE13)</f>
        <v>7</v>
      </c>
      <c r="AD13" s="81">
        <v>7</v>
      </c>
      <c r="AE13" s="81">
        <v>0</v>
      </c>
      <c r="AF13" s="81">
        <f>SUM(AG13:AI13)</f>
        <v>56</v>
      </c>
      <c r="AG13" s="81">
        <v>56</v>
      </c>
      <c r="AH13" s="81">
        <v>0</v>
      </c>
      <c r="AI13" s="81">
        <v>0</v>
      </c>
      <c r="AJ13" s="81">
        <f>SUM(AK13:AS13)</f>
        <v>215</v>
      </c>
      <c r="AK13" s="81">
        <v>42</v>
      </c>
      <c r="AL13" s="81">
        <v>118</v>
      </c>
      <c r="AM13" s="81">
        <v>0</v>
      </c>
      <c r="AN13" s="81">
        <v>0</v>
      </c>
      <c r="AO13" s="81">
        <v>0</v>
      </c>
      <c r="AP13" s="81">
        <v>0</v>
      </c>
      <c r="AQ13" s="81">
        <v>0</v>
      </c>
      <c r="AR13" s="81">
        <v>0</v>
      </c>
      <c r="AS13" s="81">
        <v>55</v>
      </c>
      <c r="AT13" s="81">
        <f>SUM(AU13:AY13)</f>
        <v>1</v>
      </c>
      <c r="AU13" s="81">
        <v>1</v>
      </c>
      <c r="AV13" s="81">
        <v>0</v>
      </c>
      <c r="AW13" s="81">
        <v>0</v>
      </c>
      <c r="AX13" s="81">
        <v>0</v>
      </c>
      <c r="AY13" s="81">
        <v>0</v>
      </c>
      <c r="AZ13" s="81">
        <f>SUM(BA13:BC13)</f>
        <v>118</v>
      </c>
      <c r="BA13" s="81">
        <v>118</v>
      </c>
      <c r="BB13" s="81">
        <v>0</v>
      </c>
      <c r="BC13" s="81">
        <v>0</v>
      </c>
    </row>
    <row r="14" spans="1:55" s="65" customFormat="1" ht="12" customHeight="1">
      <c r="A14" s="74" t="s">
        <v>85</v>
      </c>
      <c r="B14" s="126" t="s">
        <v>178</v>
      </c>
      <c r="C14" s="74" t="s">
        <v>179</v>
      </c>
      <c r="D14" s="81">
        <f>SUM(E14,+H14,+K14)</f>
        <v>3584</v>
      </c>
      <c r="E14" s="81">
        <f>SUM(F14:G14)</f>
        <v>0</v>
      </c>
      <c r="F14" s="81">
        <v>0</v>
      </c>
      <c r="G14" s="81">
        <v>0</v>
      </c>
      <c r="H14" s="81">
        <f>SUM(I14:J14)</f>
        <v>0</v>
      </c>
      <c r="I14" s="81">
        <v>0</v>
      </c>
      <c r="J14" s="81">
        <v>0</v>
      </c>
      <c r="K14" s="81">
        <f>SUM(L14:M14)</f>
        <v>3584</v>
      </c>
      <c r="L14" s="81">
        <v>693</v>
      </c>
      <c r="M14" s="81">
        <v>2891</v>
      </c>
      <c r="N14" s="81">
        <f>SUM(O14,+V14,+AC14)</f>
        <v>3584</v>
      </c>
      <c r="O14" s="81">
        <f>SUM(P14:U14)</f>
        <v>693</v>
      </c>
      <c r="P14" s="81">
        <v>693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f>SUM(W14:AB14)</f>
        <v>2891</v>
      </c>
      <c r="W14" s="81">
        <v>2891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f>SUM(AD14:AE14)</f>
        <v>0</v>
      </c>
      <c r="AD14" s="81">
        <v>0</v>
      </c>
      <c r="AE14" s="81">
        <v>0</v>
      </c>
      <c r="AF14" s="81">
        <f>SUM(AG14:AI14)</f>
        <v>15</v>
      </c>
      <c r="AG14" s="81">
        <v>15</v>
      </c>
      <c r="AH14" s="81">
        <v>0</v>
      </c>
      <c r="AI14" s="81">
        <v>0</v>
      </c>
      <c r="AJ14" s="81">
        <f>SUM(AK14:AS14)</f>
        <v>155</v>
      </c>
      <c r="AK14" s="81">
        <v>155</v>
      </c>
      <c r="AL14" s="81">
        <v>0</v>
      </c>
      <c r="AM14" s="81">
        <v>0</v>
      </c>
      <c r="AN14" s="81">
        <v>0</v>
      </c>
      <c r="AO14" s="81">
        <v>0</v>
      </c>
      <c r="AP14" s="81">
        <v>0</v>
      </c>
      <c r="AQ14" s="81">
        <v>0</v>
      </c>
      <c r="AR14" s="81">
        <v>0</v>
      </c>
      <c r="AS14" s="81">
        <v>0</v>
      </c>
      <c r="AT14" s="81">
        <f>SUM(AU14:AY14)</f>
        <v>15</v>
      </c>
      <c r="AU14" s="81">
        <v>15</v>
      </c>
      <c r="AV14" s="81">
        <v>0</v>
      </c>
      <c r="AW14" s="81">
        <v>0</v>
      </c>
      <c r="AX14" s="81">
        <v>0</v>
      </c>
      <c r="AY14" s="81">
        <v>0</v>
      </c>
      <c r="AZ14" s="81">
        <f>SUM(BA14:BC14)</f>
        <v>0</v>
      </c>
      <c r="BA14" s="81">
        <v>0</v>
      </c>
      <c r="BB14" s="81">
        <v>0</v>
      </c>
      <c r="BC14" s="81">
        <v>0</v>
      </c>
    </row>
    <row r="15" spans="1:55" s="65" customFormat="1" ht="12" customHeight="1">
      <c r="A15" s="74" t="s">
        <v>85</v>
      </c>
      <c r="B15" s="126" t="s">
        <v>180</v>
      </c>
      <c r="C15" s="74" t="s">
        <v>181</v>
      </c>
      <c r="D15" s="81">
        <f>SUM(E15,+H15,+K15)</f>
        <v>2965</v>
      </c>
      <c r="E15" s="81">
        <f>SUM(F15:G15)</f>
        <v>0</v>
      </c>
      <c r="F15" s="81">
        <v>0</v>
      </c>
      <c r="G15" s="81">
        <v>0</v>
      </c>
      <c r="H15" s="81">
        <f>SUM(I15:J15)</f>
        <v>0</v>
      </c>
      <c r="I15" s="81">
        <v>0</v>
      </c>
      <c r="J15" s="81">
        <v>0</v>
      </c>
      <c r="K15" s="81">
        <f>SUM(L15:M15)</f>
        <v>2965</v>
      </c>
      <c r="L15" s="81">
        <v>439</v>
      </c>
      <c r="M15" s="81">
        <v>2526</v>
      </c>
      <c r="N15" s="81">
        <f>SUM(O15,+V15,+AC15)</f>
        <v>2965</v>
      </c>
      <c r="O15" s="81">
        <f>SUM(P15:U15)</f>
        <v>439</v>
      </c>
      <c r="P15" s="81">
        <v>439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f>SUM(W15:AB15)</f>
        <v>2526</v>
      </c>
      <c r="W15" s="81">
        <v>2526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f>SUM(AD15:AE15)</f>
        <v>0</v>
      </c>
      <c r="AD15" s="81">
        <v>0</v>
      </c>
      <c r="AE15" s="81">
        <v>0</v>
      </c>
      <c r="AF15" s="81">
        <f>SUM(AG15:AI15)</f>
        <v>227</v>
      </c>
      <c r="AG15" s="81">
        <v>227</v>
      </c>
      <c r="AH15" s="81">
        <v>0</v>
      </c>
      <c r="AI15" s="81">
        <v>0</v>
      </c>
      <c r="AJ15" s="81">
        <f>SUM(AK15:AS15)</f>
        <v>227</v>
      </c>
      <c r="AK15" s="81">
        <v>0</v>
      </c>
      <c r="AL15" s="81">
        <v>0</v>
      </c>
      <c r="AM15" s="81">
        <v>0</v>
      </c>
      <c r="AN15" s="81">
        <v>0</v>
      </c>
      <c r="AO15" s="81">
        <v>0</v>
      </c>
      <c r="AP15" s="81">
        <v>225</v>
      </c>
      <c r="AQ15" s="81">
        <v>0</v>
      </c>
      <c r="AR15" s="81">
        <v>2</v>
      </c>
      <c r="AS15" s="81">
        <v>0</v>
      </c>
      <c r="AT15" s="81">
        <f>SUM(AU15:AY15)</f>
        <v>0</v>
      </c>
      <c r="AU15" s="81">
        <v>0</v>
      </c>
      <c r="AV15" s="81">
        <v>0</v>
      </c>
      <c r="AW15" s="81">
        <v>0</v>
      </c>
      <c r="AX15" s="81">
        <v>0</v>
      </c>
      <c r="AY15" s="81">
        <v>0</v>
      </c>
      <c r="AZ15" s="81">
        <f>SUM(BA15:BC15)</f>
        <v>0</v>
      </c>
      <c r="BA15" s="81">
        <v>0</v>
      </c>
      <c r="BB15" s="81">
        <v>0</v>
      </c>
      <c r="BC15" s="81">
        <v>0</v>
      </c>
    </row>
    <row r="16" spans="1:55" s="65" customFormat="1" ht="12" customHeight="1">
      <c r="A16" s="74" t="s">
        <v>85</v>
      </c>
      <c r="B16" s="126" t="s">
        <v>182</v>
      </c>
      <c r="C16" s="74" t="s">
        <v>183</v>
      </c>
      <c r="D16" s="81">
        <f>SUM(E16,+H16,+K16)</f>
        <v>8731</v>
      </c>
      <c r="E16" s="81">
        <f>SUM(F16:G16)</f>
        <v>0</v>
      </c>
      <c r="F16" s="81">
        <v>0</v>
      </c>
      <c r="G16" s="81">
        <v>0</v>
      </c>
      <c r="H16" s="81">
        <f>SUM(I16:J16)</f>
        <v>0</v>
      </c>
      <c r="I16" s="81">
        <v>0</v>
      </c>
      <c r="J16" s="81">
        <v>0</v>
      </c>
      <c r="K16" s="81">
        <f>SUM(L16:M16)</f>
        <v>8731</v>
      </c>
      <c r="L16" s="81">
        <v>1013</v>
      </c>
      <c r="M16" s="81">
        <v>7718</v>
      </c>
      <c r="N16" s="81">
        <f>SUM(O16,+V16,+AC16)</f>
        <v>8731</v>
      </c>
      <c r="O16" s="81">
        <f>SUM(P16:U16)</f>
        <v>1013</v>
      </c>
      <c r="P16" s="81">
        <v>1013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f>SUM(W16:AB16)</f>
        <v>7718</v>
      </c>
      <c r="W16" s="81">
        <v>7718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f>SUM(AD16:AE16)</f>
        <v>0</v>
      </c>
      <c r="AD16" s="81">
        <v>0</v>
      </c>
      <c r="AE16" s="81">
        <v>0</v>
      </c>
      <c r="AF16" s="81">
        <f>SUM(AG16:AI16)</f>
        <v>291</v>
      </c>
      <c r="AG16" s="81">
        <v>291</v>
      </c>
      <c r="AH16" s="81">
        <v>0</v>
      </c>
      <c r="AI16" s="81">
        <v>0</v>
      </c>
      <c r="AJ16" s="81">
        <f>SUM(AK16:AS16)</f>
        <v>402</v>
      </c>
      <c r="AK16" s="81">
        <v>116</v>
      </c>
      <c r="AL16" s="81">
        <v>0</v>
      </c>
      <c r="AM16" s="81">
        <v>0</v>
      </c>
      <c r="AN16" s="81">
        <v>0</v>
      </c>
      <c r="AO16" s="81">
        <v>0</v>
      </c>
      <c r="AP16" s="81">
        <v>286</v>
      </c>
      <c r="AQ16" s="81">
        <v>0</v>
      </c>
      <c r="AR16" s="81">
        <v>0</v>
      </c>
      <c r="AS16" s="81">
        <v>0</v>
      </c>
      <c r="AT16" s="81">
        <f>SUM(AU16:AY16)</f>
        <v>5</v>
      </c>
      <c r="AU16" s="81">
        <v>5</v>
      </c>
      <c r="AV16" s="81">
        <v>0</v>
      </c>
      <c r="AW16" s="81">
        <v>0</v>
      </c>
      <c r="AX16" s="81">
        <v>0</v>
      </c>
      <c r="AY16" s="81">
        <v>0</v>
      </c>
      <c r="AZ16" s="81">
        <f>SUM(BA16:BC16)</f>
        <v>0</v>
      </c>
      <c r="BA16" s="81">
        <v>0</v>
      </c>
      <c r="BB16" s="81">
        <v>0</v>
      </c>
      <c r="BC16" s="81">
        <v>0</v>
      </c>
    </row>
    <row r="17" spans="1:55" s="65" customFormat="1" ht="12" customHeight="1">
      <c r="A17" s="74" t="s">
        <v>85</v>
      </c>
      <c r="B17" s="126" t="s">
        <v>184</v>
      </c>
      <c r="C17" s="74" t="s">
        <v>185</v>
      </c>
      <c r="D17" s="81">
        <f>SUM(E17,+H17,+K17)</f>
        <v>4077</v>
      </c>
      <c r="E17" s="81">
        <f>SUM(F17:G17)</f>
        <v>0</v>
      </c>
      <c r="F17" s="81">
        <v>0</v>
      </c>
      <c r="G17" s="81">
        <v>0</v>
      </c>
      <c r="H17" s="81">
        <f>SUM(I17:J17)</f>
        <v>0</v>
      </c>
      <c r="I17" s="81">
        <v>0</v>
      </c>
      <c r="J17" s="81">
        <v>0</v>
      </c>
      <c r="K17" s="81">
        <f>SUM(L17:M17)</f>
        <v>4077</v>
      </c>
      <c r="L17" s="81">
        <v>845</v>
      </c>
      <c r="M17" s="81">
        <v>3232</v>
      </c>
      <c r="N17" s="81">
        <f>SUM(O17,+V17,+AC17)</f>
        <v>4077</v>
      </c>
      <c r="O17" s="81">
        <f>SUM(P17:U17)</f>
        <v>845</v>
      </c>
      <c r="P17" s="81">
        <v>845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f>SUM(W17:AB17)</f>
        <v>3232</v>
      </c>
      <c r="W17" s="81">
        <v>3232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f>SUM(AD17:AE17)</f>
        <v>0</v>
      </c>
      <c r="AD17" s="81">
        <v>0</v>
      </c>
      <c r="AE17" s="81">
        <v>0</v>
      </c>
      <c r="AF17" s="81">
        <f>SUM(AG17:AI17)</f>
        <v>5</v>
      </c>
      <c r="AG17" s="81">
        <v>5</v>
      </c>
      <c r="AH17" s="81">
        <v>0</v>
      </c>
      <c r="AI17" s="81">
        <v>0</v>
      </c>
      <c r="AJ17" s="81">
        <f>SUM(AK17:AS17)</f>
        <v>129</v>
      </c>
      <c r="AK17" s="81">
        <v>129</v>
      </c>
      <c r="AL17" s="81">
        <v>0</v>
      </c>
      <c r="AM17" s="81">
        <v>0</v>
      </c>
      <c r="AN17" s="81">
        <v>0</v>
      </c>
      <c r="AO17" s="81">
        <v>0</v>
      </c>
      <c r="AP17" s="81">
        <v>0</v>
      </c>
      <c r="AQ17" s="81">
        <v>0</v>
      </c>
      <c r="AR17" s="81">
        <v>0</v>
      </c>
      <c r="AS17" s="81">
        <v>0</v>
      </c>
      <c r="AT17" s="81">
        <f>SUM(AU17:AY17)</f>
        <v>5</v>
      </c>
      <c r="AU17" s="81">
        <v>5</v>
      </c>
      <c r="AV17" s="81">
        <v>0</v>
      </c>
      <c r="AW17" s="81">
        <v>0</v>
      </c>
      <c r="AX17" s="81">
        <v>0</v>
      </c>
      <c r="AY17" s="81">
        <v>0</v>
      </c>
      <c r="AZ17" s="81">
        <f>SUM(BA17:BC17)</f>
        <v>0</v>
      </c>
      <c r="BA17" s="81">
        <v>0</v>
      </c>
      <c r="BB17" s="81">
        <v>0</v>
      </c>
      <c r="BC17" s="81">
        <v>0</v>
      </c>
    </row>
    <row r="18" spans="1:55" s="65" customFormat="1" ht="12" customHeight="1">
      <c r="A18" s="74" t="s">
        <v>85</v>
      </c>
      <c r="B18" s="126" t="s">
        <v>186</v>
      </c>
      <c r="C18" s="74" t="s">
        <v>187</v>
      </c>
      <c r="D18" s="81">
        <f>SUM(E18,+H18,+K18)</f>
        <v>3258</v>
      </c>
      <c r="E18" s="81">
        <f>SUM(F18:G18)</f>
        <v>0</v>
      </c>
      <c r="F18" s="81">
        <v>0</v>
      </c>
      <c r="G18" s="81">
        <v>0</v>
      </c>
      <c r="H18" s="81">
        <f>SUM(I18:J18)</f>
        <v>0</v>
      </c>
      <c r="I18" s="81">
        <v>0</v>
      </c>
      <c r="J18" s="81">
        <v>0</v>
      </c>
      <c r="K18" s="81">
        <f>SUM(L18:M18)</f>
        <v>3258</v>
      </c>
      <c r="L18" s="81">
        <v>255</v>
      </c>
      <c r="M18" s="81">
        <v>3003</v>
      </c>
      <c r="N18" s="81">
        <f>SUM(O18,+V18,+AC18)</f>
        <v>3258</v>
      </c>
      <c r="O18" s="81">
        <f>SUM(P18:U18)</f>
        <v>255</v>
      </c>
      <c r="P18" s="81">
        <v>255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f>SUM(W18:AB18)</f>
        <v>3003</v>
      </c>
      <c r="W18" s="81">
        <v>3003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f>SUM(AD18:AE18)</f>
        <v>0</v>
      </c>
      <c r="AD18" s="81">
        <v>0</v>
      </c>
      <c r="AE18" s="81">
        <v>0</v>
      </c>
      <c r="AF18" s="81">
        <f>SUM(AG18:AI18)</f>
        <v>183</v>
      </c>
      <c r="AG18" s="81">
        <v>183</v>
      </c>
      <c r="AH18" s="81">
        <v>0</v>
      </c>
      <c r="AI18" s="81">
        <v>0</v>
      </c>
      <c r="AJ18" s="81">
        <f>SUM(AK18:AS18)</f>
        <v>183</v>
      </c>
      <c r="AK18" s="81">
        <v>0</v>
      </c>
      <c r="AL18" s="81">
        <v>0</v>
      </c>
      <c r="AM18" s="81">
        <v>0</v>
      </c>
      <c r="AN18" s="81">
        <v>0</v>
      </c>
      <c r="AO18" s="81">
        <v>0</v>
      </c>
      <c r="AP18" s="81">
        <v>183</v>
      </c>
      <c r="AQ18" s="81">
        <v>0</v>
      </c>
      <c r="AR18" s="81">
        <v>0</v>
      </c>
      <c r="AS18" s="81">
        <v>0</v>
      </c>
      <c r="AT18" s="81">
        <f>SUM(AU18:AY18)</f>
        <v>0</v>
      </c>
      <c r="AU18" s="81">
        <v>0</v>
      </c>
      <c r="AV18" s="81">
        <v>0</v>
      </c>
      <c r="AW18" s="81">
        <v>0</v>
      </c>
      <c r="AX18" s="81">
        <v>0</v>
      </c>
      <c r="AY18" s="81">
        <v>0</v>
      </c>
      <c r="AZ18" s="81">
        <f>SUM(BA18:BC18)</f>
        <v>0</v>
      </c>
      <c r="BA18" s="81">
        <v>0</v>
      </c>
      <c r="BB18" s="81">
        <v>0</v>
      </c>
      <c r="BC18" s="81">
        <v>0</v>
      </c>
    </row>
    <row r="19" spans="1:55" s="65" customFormat="1" ht="12" customHeight="1">
      <c r="A19" s="74" t="s">
        <v>85</v>
      </c>
      <c r="B19" s="126" t="s">
        <v>188</v>
      </c>
      <c r="C19" s="74" t="s">
        <v>189</v>
      </c>
      <c r="D19" s="81">
        <f>SUM(E19,+H19,+K19)</f>
        <v>1279</v>
      </c>
      <c r="E19" s="81">
        <f>SUM(F19:G19)</f>
        <v>0</v>
      </c>
      <c r="F19" s="81">
        <v>0</v>
      </c>
      <c r="G19" s="81">
        <v>0</v>
      </c>
      <c r="H19" s="81">
        <f>SUM(I19:J19)</f>
        <v>0</v>
      </c>
      <c r="I19" s="81">
        <v>0</v>
      </c>
      <c r="J19" s="81">
        <v>0</v>
      </c>
      <c r="K19" s="81">
        <f>SUM(L19:M19)</f>
        <v>1279</v>
      </c>
      <c r="L19" s="81">
        <v>32</v>
      </c>
      <c r="M19" s="81">
        <v>1247</v>
      </c>
      <c r="N19" s="81">
        <f>SUM(O19,+V19,+AC19)</f>
        <v>1279</v>
      </c>
      <c r="O19" s="81">
        <f>SUM(P19:U19)</f>
        <v>32</v>
      </c>
      <c r="P19" s="81">
        <v>32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f>SUM(W19:AB19)</f>
        <v>1247</v>
      </c>
      <c r="W19" s="81">
        <v>1247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f>SUM(AD19:AE19)</f>
        <v>0</v>
      </c>
      <c r="AD19" s="81">
        <v>0</v>
      </c>
      <c r="AE19" s="81">
        <v>0</v>
      </c>
      <c r="AF19" s="81">
        <f>SUM(AG19:AI19)</f>
        <v>2</v>
      </c>
      <c r="AG19" s="81">
        <v>2</v>
      </c>
      <c r="AH19" s="81">
        <v>0</v>
      </c>
      <c r="AI19" s="81">
        <v>0</v>
      </c>
      <c r="AJ19" s="81">
        <f>SUM(AK19:AS19)</f>
        <v>40</v>
      </c>
      <c r="AK19" s="81">
        <v>40</v>
      </c>
      <c r="AL19" s="81">
        <v>0</v>
      </c>
      <c r="AM19" s="81">
        <v>0</v>
      </c>
      <c r="AN19" s="81">
        <v>0</v>
      </c>
      <c r="AO19" s="81">
        <v>0</v>
      </c>
      <c r="AP19" s="81">
        <v>0</v>
      </c>
      <c r="AQ19" s="81">
        <v>0</v>
      </c>
      <c r="AR19" s="81">
        <v>0</v>
      </c>
      <c r="AS19" s="81">
        <v>0</v>
      </c>
      <c r="AT19" s="81">
        <f>SUM(AU19:AY19)</f>
        <v>2</v>
      </c>
      <c r="AU19" s="81">
        <v>2</v>
      </c>
      <c r="AV19" s="81">
        <v>0</v>
      </c>
      <c r="AW19" s="81">
        <v>0</v>
      </c>
      <c r="AX19" s="81">
        <v>0</v>
      </c>
      <c r="AY19" s="81">
        <v>0</v>
      </c>
      <c r="AZ19" s="81">
        <f>SUM(BA19:BC19)</f>
        <v>0</v>
      </c>
      <c r="BA19" s="81">
        <v>0</v>
      </c>
      <c r="BB19" s="81">
        <v>0</v>
      </c>
      <c r="BC19" s="81">
        <v>0</v>
      </c>
    </row>
    <row r="20" spans="1:55" s="65" customFormat="1" ht="12" customHeight="1">
      <c r="A20" s="74" t="s">
        <v>85</v>
      </c>
      <c r="B20" s="126" t="s">
        <v>190</v>
      </c>
      <c r="C20" s="74" t="s">
        <v>191</v>
      </c>
      <c r="D20" s="81">
        <f>SUM(E20,+H20,+K20)</f>
        <v>2817</v>
      </c>
      <c r="E20" s="81">
        <f>SUM(F20:G20)</f>
        <v>0</v>
      </c>
      <c r="F20" s="81">
        <v>0</v>
      </c>
      <c r="G20" s="81">
        <v>0</v>
      </c>
      <c r="H20" s="81">
        <f>SUM(I20:J20)</f>
        <v>0</v>
      </c>
      <c r="I20" s="81">
        <v>0</v>
      </c>
      <c r="J20" s="81">
        <v>0</v>
      </c>
      <c r="K20" s="81">
        <f>SUM(L20:M20)</f>
        <v>2817</v>
      </c>
      <c r="L20" s="81">
        <v>499</v>
      </c>
      <c r="M20" s="81">
        <v>2318</v>
      </c>
      <c r="N20" s="81">
        <f>SUM(O20,+V20,+AC20)</f>
        <v>2817</v>
      </c>
      <c r="O20" s="81">
        <f>SUM(P20:U20)</f>
        <v>499</v>
      </c>
      <c r="P20" s="81">
        <v>499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f>SUM(W20:AB20)</f>
        <v>2318</v>
      </c>
      <c r="W20" s="81">
        <v>2318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f>SUM(AD20:AE20)</f>
        <v>0</v>
      </c>
      <c r="AD20" s="81">
        <v>0</v>
      </c>
      <c r="AE20" s="81">
        <v>0</v>
      </c>
      <c r="AF20" s="81">
        <f>SUM(AG20:AI20)</f>
        <v>215</v>
      </c>
      <c r="AG20" s="81">
        <v>215</v>
      </c>
      <c r="AH20" s="81">
        <v>0</v>
      </c>
      <c r="AI20" s="81">
        <v>0</v>
      </c>
      <c r="AJ20" s="81">
        <f>SUM(AK20:AS20)</f>
        <v>215</v>
      </c>
      <c r="AK20" s="81">
        <v>0</v>
      </c>
      <c r="AL20" s="81">
        <v>0</v>
      </c>
      <c r="AM20" s="81">
        <v>0</v>
      </c>
      <c r="AN20" s="81">
        <v>0</v>
      </c>
      <c r="AO20" s="81">
        <v>0</v>
      </c>
      <c r="AP20" s="81">
        <v>213</v>
      </c>
      <c r="AQ20" s="81">
        <v>0</v>
      </c>
      <c r="AR20" s="81">
        <v>2</v>
      </c>
      <c r="AS20" s="81">
        <v>0</v>
      </c>
      <c r="AT20" s="81">
        <f>SUM(AU20:AY20)</f>
        <v>0</v>
      </c>
      <c r="AU20" s="81">
        <v>0</v>
      </c>
      <c r="AV20" s="81">
        <v>0</v>
      </c>
      <c r="AW20" s="81">
        <v>0</v>
      </c>
      <c r="AX20" s="81">
        <v>0</v>
      </c>
      <c r="AY20" s="81">
        <v>0</v>
      </c>
      <c r="AZ20" s="81">
        <f>SUM(BA20:BC20)</f>
        <v>0</v>
      </c>
      <c r="BA20" s="81">
        <v>0</v>
      </c>
      <c r="BB20" s="81">
        <v>0</v>
      </c>
      <c r="BC20" s="81">
        <v>0</v>
      </c>
    </row>
    <row r="21" spans="1:55" s="65" customFormat="1" ht="12" customHeight="1">
      <c r="A21" s="74" t="s">
        <v>85</v>
      </c>
      <c r="B21" s="126" t="s">
        <v>192</v>
      </c>
      <c r="C21" s="74" t="s">
        <v>193</v>
      </c>
      <c r="D21" s="81">
        <f>SUM(E21,+H21,+K21)</f>
        <v>891</v>
      </c>
      <c r="E21" s="81">
        <f>SUM(F21:G21)</f>
        <v>0</v>
      </c>
      <c r="F21" s="81">
        <v>0</v>
      </c>
      <c r="G21" s="81">
        <v>0</v>
      </c>
      <c r="H21" s="81">
        <f>SUM(I21:J21)</f>
        <v>0</v>
      </c>
      <c r="I21" s="81">
        <v>0</v>
      </c>
      <c r="J21" s="81">
        <v>0</v>
      </c>
      <c r="K21" s="81">
        <f>SUM(L21:M21)</f>
        <v>891</v>
      </c>
      <c r="L21" s="81">
        <v>68</v>
      </c>
      <c r="M21" s="81">
        <v>823</v>
      </c>
      <c r="N21" s="81">
        <f>SUM(O21,+V21,+AC21)</f>
        <v>891</v>
      </c>
      <c r="O21" s="81">
        <f>SUM(P21:U21)</f>
        <v>68</v>
      </c>
      <c r="P21" s="81">
        <v>68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f>SUM(W21:AB21)</f>
        <v>823</v>
      </c>
      <c r="W21" s="81">
        <v>823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f>SUM(AD21:AE21)</f>
        <v>0</v>
      </c>
      <c r="AD21" s="81">
        <v>0</v>
      </c>
      <c r="AE21" s="81">
        <v>0</v>
      </c>
      <c r="AF21" s="81">
        <f>SUM(AG21:AI21)</f>
        <v>68</v>
      </c>
      <c r="AG21" s="81">
        <v>68</v>
      </c>
      <c r="AH21" s="81">
        <v>0</v>
      </c>
      <c r="AI21" s="81">
        <v>0</v>
      </c>
      <c r="AJ21" s="81">
        <f>SUM(AK21:AS21)</f>
        <v>68</v>
      </c>
      <c r="AK21" s="81">
        <v>0</v>
      </c>
      <c r="AL21" s="81">
        <v>0</v>
      </c>
      <c r="AM21" s="81">
        <v>0</v>
      </c>
      <c r="AN21" s="81">
        <v>0</v>
      </c>
      <c r="AO21" s="81">
        <v>0</v>
      </c>
      <c r="AP21" s="81">
        <v>67</v>
      </c>
      <c r="AQ21" s="81">
        <v>0</v>
      </c>
      <c r="AR21" s="81">
        <v>1</v>
      </c>
      <c r="AS21" s="81">
        <v>0</v>
      </c>
      <c r="AT21" s="81">
        <f>SUM(AU21:AY21)</f>
        <v>0</v>
      </c>
      <c r="AU21" s="81">
        <v>0</v>
      </c>
      <c r="AV21" s="81">
        <v>0</v>
      </c>
      <c r="AW21" s="81">
        <v>0</v>
      </c>
      <c r="AX21" s="81">
        <v>0</v>
      </c>
      <c r="AY21" s="81">
        <v>0</v>
      </c>
      <c r="AZ21" s="81">
        <f>SUM(BA21:BC21)</f>
        <v>0</v>
      </c>
      <c r="BA21" s="81">
        <v>0</v>
      </c>
      <c r="BB21" s="81">
        <v>0</v>
      </c>
      <c r="BC21" s="81">
        <v>0</v>
      </c>
    </row>
    <row r="22" spans="1:55" s="65" customFormat="1" ht="12" customHeight="1">
      <c r="A22" s="74" t="s">
        <v>85</v>
      </c>
      <c r="B22" s="126" t="s">
        <v>194</v>
      </c>
      <c r="C22" s="74" t="s">
        <v>195</v>
      </c>
      <c r="D22" s="81">
        <f>SUM(E22,+H22,+K22)</f>
        <v>6170</v>
      </c>
      <c r="E22" s="81">
        <f>SUM(F22:G22)</f>
        <v>0</v>
      </c>
      <c r="F22" s="81">
        <v>0</v>
      </c>
      <c r="G22" s="81">
        <v>0</v>
      </c>
      <c r="H22" s="81">
        <f>SUM(I22:J22)</f>
        <v>0</v>
      </c>
      <c r="I22" s="81">
        <v>0</v>
      </c>
      <c r="J22" s="81">
        <v>0</v>
      </c>
      <c r="K22" s="81">
        <f>SUM(L22:M22)</f>
        <v>6170</v>
      </c>
      <c r="L22" s="81">
        <v>1145</v>
      </c>
      <c r="M22" s="81">
        <v>5025</v>
      </c>
      <c r="N22" s="81">
        <f>SUM(O22,+V22,+AC22)</f>
        <v>6170</v>
      </c>
      <c r="O22" s="81">
        <f>SUM(P22:U22)</f>
        <v>1145</v>
      </c>
      <c r="P22" s="81">
        <v>1145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f>SUM(W22:AB22)</f>
        <v>5025</v>
      </c>
      <c r="W22" s="81">
        <v>5025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f>SUM(AD22:AE22)</f>
        <v>0</v>
      </c>
      <c r="AD22" s="81">
        <v>0</v>
      </c>
      <c r="AE22" s="81">
        <v>0</v>
      </c>
      <c r="AF22" s="81">
        <f>SUM(AG22:AI22)</f>
        <v>25</v>
      </c>
      <c r="AG22" s="81">
        <v>25</v>
      </c>
      <c r="AH22" s="81">
        <v>0</v>
      </c>
      <c r="AI22" s="81">
        <v>0</v>
      </c>
      <c r="AJ22" s="81">
        <f>SUM(AK22:AS22)</f>
        <v>267</v>
      </c>
      <c r="AK22" s="81">
        <v>267</v>
      </c>
      <c r="AL22" s="81">
        <v>0</v>
      </c>
      <c r="AM22" s="81">
        <v>0</v>
      </c>
      <c r="AN22" s="81">
        <v>0</v>
      </c>
      <c r="AO22" s="81">
        <v>0</v>
      </c>
      <c r="AP22" s="81">
        <v>0</v>
      </c>
      <c r="AQ22" s="81">
        <v>0</v>
      </c>
      <c r="AR22" s="81">
        <v>0</v>
      </c>
      <c r="AS22" s="81">
        <v>0</v>
      </c>
      <c r="AT22" s="81">
        <f>SUM(AU22:AY22)</f>
        <v>25</v>
      </c>
      <c r="AU22" s="81">
        <v>25</v>
      </c>
      <c r="AV22" s="81">
        <v>0</v>
      </c>
      <c r="AW22" s="81">
        <v>0</v>
      </c>
      <c r="AX22" s="81">
        <v>0</v>
      </c>
      <c r="AY22" s="81">
        <v>0</v>
      </c>
      <c r="AZ22" s="81">
        <f>SUM(BA22:BC22)</f>
        <v>0</v>
      </c>
      <c r="BA22" s="81">
        <v>0</v>
      </c>
      <c r="BB22" s="81">
        <v>0</v>
      </c>
      <c r="BC22" s="81">
        <v>0</v>
      </c>
    </row>
    <row r="23" spans="1:55" s="65" customFormat="1" ht="12" customHeight="1">
      <c r="A23" s="74" t="s">
        <v>85</v>
      </c>
      <c r="B23" s="126" t="s">
        <v>196</v>
      </c>
      <c r="C23" s="74" t="s">
        <v>197</v>
      </c>
      <c r="D23" s="81">
        <f>SUM(E23,+H23,+K23)</f>
        <v>2029</v>
      </c>
      <c r="E23" s="81">
        <f>SUM(F23:G23)</f>
        <v>0</v>
      </c>
      <c r="F23" s="81">
        <v>0</v>
      </c>
      <c r="G23" s="81">
        <v>0</v>
      </c>
      <c r="H23" s="81">
        <f>SUM(I23:J23)</f>
        <v>0</v>
      </c>
      <c r="I23" s="81">
        <v>0</v>
      </c>
      <c r="J23" s="81">
        <v>0</v>
      </c>
      <c r="K23" s="81">
        <f>SUM(L23:M23)</f>
        <v>2029</v>
      </c>
      <c r="L23" s="81">
        <v>366</v>
      </c>
      <c r="M23" s="81">
        <v>1663</v>
      </c>
      <c r="N23" s="81">
        <f>SUM(O23,+V23,+AC23)</f>
        <v>2034</v>
      </c>
      <c r="O23" s="81">
        <f>SUM(P23:U23)</f>
        <v>366</v>
      </c>
      <c r="P23" s="81">
        <v>366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1">
        <f>SUM(W23:AB23)</f>
        <v>1663</v>
      </c>
      <c r="W23" s="81">
        <v>1663</v>
      </c>
      <c r="X23" s="81">
        <v>0</v>
      </c>
      <c r="Y23" s="81">
        <v>0</v>
      </c>
      <c r="Z23" s="81">
        <v>0</v>
      </c>
      <c r="AA23" s="81">
        <v>0</v>
      </c>
      <c r="AB23" s="81">
        <v>0</v>
      </c>
      <c r="AC23" s="81">
        <f>SUM(AD23:AE23)</f>
        <v>5</v>
      </c>
      <c r="AD23" s="81">
        <v>1</v>
      </c>
      <c r="AE23" s="81">
        <v>4</v>
      </c>
      <c r="AF23" s="81">
        <f>SUM(AG23:AI23)</f>
        <v>8</v>
      </c>
      <c r="AG23" s="81">
        <v>8</v>
      </c>
      <c r="AH23" s="81">
        <v>0</v>
      </c>
      <c r="AI23" s="81">
        <v>0</v>
      </c>
      <c r="AJ23" s="81">
        <f>SUM(AK23:AS23)</f>
        <v>87</v>
      </c>
      <c r="AK23" s="81">
        <v>87</v>
      </c>
      <c r="AL23" s="81">
        <v>0</v>
      </c>
      <c r="AM23" s="81">
        <v>0</v>
      </c>
      <c r="AN23" s="81">
        <v>0</v>
      </c>
      <c r="AO23" s="81">
        <v>0</v>
      </c>
      <c r="AP23" s="81">
        <v>0</v>
      </c>
      <c r="AQ23" s="81">
        <v>0</v>
      </c>
      <c r="AR23" s="81">
        <v>0</v>
      </c>
      <c r="AS23" s="81">
        <v>0</v>
      </c>
      <c r="AT23" s="81">
        <f>SUM(AU23:AY23)</f>
        <v>8</v>
      </c>
      <c r="AU23" s="81">
        <v>8</v>
      </c>
      <c r="AV23" s="81">
        <v>0</v>
      </c>
      <c r="AW23" s="81">
        <v>0</v>
      </c>
      <c r="AX23" s="81">
        <v>0</v>
      </c>
      <c r="AY23" s="81">
        <v>0</v>
      </c>
      <c r="AZ23" s="81">
        <f>SUM(BA23:BC23)</f>
        <v>0</v>
      </c>
      <c r="BA23" s="81">
        <v>0</v>
      </c>
      <c r="BB23" s="81">
        <v>0</v>
      </c>
      <c r="BC23" s="81">
        <v>0</v>
      </c>
    </row>
    <row r="24" spans="1:55" s="65" customFormat="1" ht="12" customHeight="1">
      <c r="A24" s="74" t="s">
        <v>85</v>
      </c>
      <c r="B24" s="126" t="s">
        <v>198</v>
      </c>
      <c r="C24" s="74" t="s">
        <v>199</v>
      </c>
      <c r="D24" s="81">
        <f>SUM(E24,+H24,+K24)</f>
        <v>2061</v>
      </c>
      <c r="E24" s="81">
        <f>SUM(F24:G24)</f>
        <v>0</v>
      </c>
      <c r="F24" s="81">
        <v>0</v>
      </c>
      <c r="G24" s="81">
        <v>0</v>
      </c>
      <c r="H24" s="81">
        <f>SUM(I24:J24)</f>
        <v>0</v>
      </c>
      <c r="I24" s="81">
        <v>0</v>
      </c>
      <c r="J24" s="81">
        <v>0</v>
      </c>
      <c r="K24" s="81">
        <f>SUM(L24:M24)</f>
        <v>2061</v>
      </c>
      <c r="L24" s="81">
        <v>828</v>
      </c>
      <c r="M24" s="81">
        <v>1233</v>
      </c>
      <c r="N24" s="81">
        <f>SUM(O24,+V24,+AC24)</f>
        <v>2061</v>
      </c>
      <c r="O24" s="81">
        <f>SUM(P24:U24)</f>
        <v>828</v>
      </c>
      <c r="P24" s="81">
        <v>828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f>SUM(W24:AB24)</f>
        <v>1233</v>
      </c>
      <c r="W24" s="81">
        <v>1233</v>
      </c>
      <c r="X24" s="81">
        <v>0</v>
      </c>
      <c r="Y24" s="81">
        <v>0</v>
      </c>
      <c r="Z24" s="81">
        <v>0</v>
      </c>
      <c r="AA24" s="81">
        <v>0</v>
      </c>
      <c r="AB24" s="81">
        <v>0</v>
      </c>
      <c r="AC24" s="81">
        <f>SUM(AD24:AE24)</f>
        <v>0</v>
      </c>
      <c r="AD24" s="81">
        <v>0</v>
      </c>
      <c r="AE24" s="81">
        <v>0</v>
      </c>
      <c r="AF24" s="81">
        <f>SUM(AG24:AI24)</f>
        <v>1</v>
      </c>
      <c r="AG24" s="81">
        <v>1</v>
      </c>
      <c r="AH24" s="81">
        <v>0</v>
      </c>
      <c r="AI24" s="81">
        <v>0</v>
      </c>
      <c r="AJ24" s="81">
        <f>SUM(AK24:AS24)</f>
        <v>26</v>
      </c>
      <c r="AK24" s="81">
        <v>26</v>
      </c>
      <c r="AL24" s="81">
        <v>0</v>
      </c>
      <c r="AM24" s="81">
        <v>0</v>
      </c>
      <c r="AN24" s="81">
        <v>0</v>
      </c>
      <c r="AO24" s="81">
        <v>0</v>
      </c>
      <c r="AP24" s="81">
        <v>0</v>
      </c>
      <c r="AQ24" s="81">
        <v>0</v>
      </c>
      <c r="AR24" s="81">
        <v>0</v>
      </c>
      <c r="AS24" s="81">
        <v>0</v>
      </c>
      <c r="AT24" s="81">
        <f>SUM(AU24:AY24)</f>
        <v>1</v>
      </c>
      <c r="AU24" s="81">
        <v>1</v>
      </c>
      <c r="AV24" s="81">
        <v>0</v>
      </c>
      <c r="AW24" s="81">
        <v>0</v>
      </c>
      <c r="AX24" s="81">
        <v>0</v>
      </c>
      <c r="AY24" s="81">
        <v>0</v>
      </c>
      <c r="AZ24" s="81">
        <f>SUM(BA24:BC24)</f>
        <v>0</v>
      </c>
      <c r="BA24" s="81">
        <v>0</v>
      </c>
      <c r="BB24" s="81">
        <v>0</v>
      </c>
      <c r="BC24" s="81">
        <v>0</v>
      </c>
    </row>
    <row r="25" spans="1:55" s="65" customFormat="1" ht="12" customHeight="1">
      <c r="A25" s="74" t="s">
        <v>85</v>
      </c>
      <c r="B25" s="126" t="s">
        <v>200</v>
      </c>
      <c r="C25" s="74" t="s">
        <v>201</v>
      </c>
      <c r="D25" s="81">
        <f>SUM(E25,+H25,+K25)</f>
        <v>1731</v>
      </c>
      <c r="E25" s="81">
        <f>SUM(F25:G25)</f>
        <v>0</v>
      </c>
      <c r="F25" s="81">
        <v>0</v>
      </c>
      <c r="G25" s="81">
        <v>0</v>
      </c>
      <c r="H25" s="81">
        <f>SUM(I25:J25)</f>
        <v>0</v>
      </c>
      <c r="I25" s="81">
        <v>0</v>
      </c>
      <c r="J25" s="81">
        <v>0</v>
      </c>
      <c r="K25" s="81">
        <f>SUM(L25:M25)</f>
        <v>1731</v>
      </c>
      <c r="L25" s="81">
        <v>226</v>
      </c>
      <c r="M25" s="81">
        <v>1505</v>
      </c>
      <c r="N25" s="81">
        <f>SUM(O25,+V25,+AC25)</f>
        <v>1731</v>
      </c>
      <c r="O25" s="81">
        <f>SUM(P25:U25)</f>
        <v>226</v>
      </c>
      <c r="P25" s="81">
        <v>226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f>SUM(W25:AB25)</f>
        <v>1505</v>
      </c>
      <c r="W25" s="81">
        <v>1505</v>
      </c>
      <c r="X25" s="81">
        <v>0</v>
      </c>
      <c r="Y25" s="81">
        <v>0</v>
      </c>
      <c r="Z25" s="81">
        <v>0</v>
      </c>
      <c r="AA25" s="81">
        <v>0</v>
      </c>
      <c r="AB25" s="81">
        <v>0</v>
      </c>
      <c r="AC25" s="81">
        <f>SUM(AD25:AE25)</f>
        <v>0</v>
      </c>
      <c r="AD25" s="81">
        <v>0</v>
      </c>
      <c r="AE25" s="81">
        <v>0</v>
      </c>
      <c r="AF25" s="81">
        <f>SUM(AG25:AI25)</f>
        <v>121</v>
      </c>
      <c r="AG25" s="81">
        <v>121</v>
      </c>
      <c r="AH25" s="81">
        <v>0</v>
      </c>
      <c r="AI25" s="81">
        <v>0</v>
      </c>
      <c r="AJ25" s="81">
        <f>SUM(AK25:AS25)</f>
        <v>121</v>
      </c>
      <c r="AK25" s="81">
        <v>0</v>
      </c>
      <c r="AL25" s="81">
        <v>0</v>
      </c>
      <c r="AM25" s="81">
        <v>0</v>
      </c>
      <c r="AN25" s="81">
        <v>0</v>
      </c>
      <c r="AO25" s="81">
        <v>0</v>
      </c>
      <c r="AP25" s="81">
        <v>0</v>
      </c>
      <c r="AQ25" s="81">
        <v>103</v>
      </c>
      <c r="AR25" s="81">
        <v>18</v>
      </c>
      <c r="AS25" s="81">
        <v>0</v>
      </c>
      <c r="AT25" s="81">
        <f>SUM(AU25:AY25)</f>
        <v>0</v>
      </c>
      <c r="AU25" s="81">
        <v>0</v>
      </c>
      <c r="AV25" s="81">
        <v>0</v>
      </c>
      <c r="AW25" s="81">
        <v>0</v>
      </c>
      <c r="AX25" s="81">
        <v>0</v>
      </c>
      <c r="AY25" s="81">
        <v>0</v>
      </c>
      <c r="AZ25" s="81">
        <f>SUM(BA25:BC25)</f>
        <v>103</v>
      </c>
      <c r="BA25" s="81">
        <v>103</v>
      </c>
      <c r="BB25" s="81">
        <v>0</v>
      </c>
      <c r="BC25" s="81">
        <v>0</v>
      </c>
    </row>
    <row r="26" spans="1:55" s="65" customFormat="1" ht="12" customHeight="1">
      <c r="A26" s="74" t="s">
        <v>85</v>
      </c>
      <c r="B26" s="126" t="s">
        <v>202</v>
      </c>
      <c r="C26" s="74" t="s">
        <v>203</v>
      </c>
      <c r="D26" s="81">
        <f>SUM(E26,+H26,+K26)</f>
        <v>4733</v>
      </c>
      <c r="E26" s="81">
        <f>SUM(F26:G26)</f>
        <v>0</v>
      </c>
      <c r="F26" s="81">
        <v>0</v>
      </c>
      <c r="G26" s="81">
        <v>0</v>
      </c>
      <c r="H26" s="81">
        <f>SUM(I26:J26)</f>
        <v>0</v>
      </c>
      <c r="I26" s="81">
        <v>0</v>
      </c>
      <c r="J26" s="81">
        <v>0</v>
      </c>
      <c r="K26" s="81">
        <f>SUM(L26:M26)</f>
        <v>4733</v>
      </c>
      <c r="L26" s="81">
        <v>1383</v>
      </c>
      <c r="M26" s="81">
        <v>3350</v>
      </c>
      <c r="N26" s="81">
        <f>SUM(O26,+V26,+AC26)</f>
        <v>4733</v>
      </c>
      <c r="O26" s="81">
        <f>SUM(P26:U26)</f>
        <v>1383</v>
      </c>
      <c r="P26" s="81">
        <v>1383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f>SUM(W26:AB26)</f>
        <v>3350</v>
      </c>
      <c r="W26" s="81">
        <v>3350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1">
        <f>SUM(AD26:AE26)</f>
        <v>0</v>
      </c>
      <c r="AD26" s="81">
        <v>0</v>
      </c>
      <c r="AE26" s="81">
        <v>0</v>
      </c>
      <c r="AF26" s="81">
        <f>SUM(AG26:AI26)</f>
        <v>35</v>
      </c>
      <c r="AG26" s="81">
        <v>35</v>
      </c>
      <c r="AH26" s="81">
        <v>0</v>
      </c>
      <c r="AI26" s="81">
        <v>0</v>
      </c>
      <c r="AJ26" s="81">
        <f>SUM(AK26:AS26)</f>
        <v>153</v>
      </c>
      <c r="AK26" s="81">
        <v>137</v>
      </c>
      <c r="AL26" s="81">
        <v>0</v>
      </c>
      <c r="AM26" s="81">
        <v>0</v>
      </c>
      <c r="AN26" s="81">
        <v>0</v>
      </c>
      <c r="AO26" s="81">
        <v>0</v>
      </c>
      <c r="AP26" s="81">
        <v>0</v>
      </c>
      <c r="AQ26" s="81">
        <v>16</v>
      </c>
      <c r="AR26" s="81">
        <v>0</v>
      </c>
      <c r="AS26" s="81">
        <v>0</v>
      </c>
      <c r="AT26" s="81">
        <f>SUM(AU26:AY26)</f>
        <v>19</v>
      </c>
      <c r="AU26" s="81">
        <v>19</v>
      </c>
      <c r="AV26" s="81">
        <v>0</v>
      </c>
      <c r="AW26" s="81">
        <v>0</v>
      </c>
      <c r="AX26" s="81">
        <v>0</v>
      </c>
      <c r="AY26" s="81">
        <v>0</v>
      </c>
      <c r="AZ26" s="81">
        <f>SUM(BA26:BC26)</f>
        <v>0</v>
      </c>
      <c r="BA26" s="81">
        <v>0</v>
      </c>
      <c r="BB26" s="81">
        <v>0</v>
      </c>
      <c r="BC26" s="81">
        <v>0</v>
      </c>
    </row>
  </sheetData>
  <sheetProtection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&amp;L&amp;"MS ゴシック,標準"&amp;14し尿処理の状況（平成26年度実績）</oddHeader>
  </headerFooter>
  <colBreaks count="3" manualBreakCount="3">
    <brk id="13" min="1" max="998" man="1"/>
    <brk id="31" min="1" max="998" man="1"/>
    <brk id="45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D7" sqref="D7"/>
    </sheetView>
  </sheetViews>
  <sheetFormatPr defaultColWidth="0" defaultRowHeight="14.25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customWidth="1"/>
    <col min="27" max="27" width="14.5" style="4" customWidth="1"/>
    <col min="28" max="28" width="14.5" style="50" customWidth="1"/>
    <col min="29" max="29" width="3" style="50" customWidth="1"/>
    <col min="30" max="30" width="10.8984375" style="50" customWidth="1"/>
    <col min="31" max="31" width="8.8984375" style="50" customWidth="1"/>
    <col min="32" max="32" width="8.8984375" style="12" customWidth="1"/>
    <col min="33" max="33" width="5" style="12" customWidth="1"/>
    <col min="34" max="34" width="8.8984375" style="4" customWidth="1"/>
    <col min="35" max="35" width="4" style="4" customWidth="1"/>
    <col min="36" max="36" width="10" style="4" customWidth="1"/>
    <col min="37" max="16384" width="8.8984375" style="4" hidden="1" customWidth="1"/>
  </cols>
  <sheetData>
    <row r="1" ht="14.25" thickBot="1"/>
    <row r="2" spans="1:33" ht="14.25" thickBot="1">
      <c r="A2" s="53"/>
      <c r="B2" s="13" t="s">
        <v>204</v>
      </c>
      <c r="C2" s="49" t="s">
        <v>86</v>
      </c>
      <c r="D2" s="14" t="s">
        <v>205</v>
      </c>
      <c r="E2" s="3"/>
      <c r="F2" s="3"/>
      <c r="G2" s="3"/>
      <c r="H2" s="3"/>
      <c r="I2" s="3"/>
      <c r="J2" s="3"/>
      <c r="K2" s="3"/>
      <c r="L2" s="3" t="str">
        <f>LEFT(C2,2)</f>
        <v>17</v>
      </c>
      <c r="M2" s="3" t="str">
        <f>IF(L2&lt;&gt;"",VLOOKUP(L2,$AI$6:$AJ$52,2,FALSE),"-")</f>
        <v>石川県</v>
      </c>
      <c r="AA2" s="2">
        <f>IF(VALUE(C2)=0,0,1)</f>
        <v>1</v>
      </c>
      <c r="AB2" s="132" t="str">
        <f>IF(AA2=0,"",VLOOKUP(C2,'水洗化人口等'!B7:C250,2,FALSE))</f>
        <v>合計</v>
      </c>
      <c r="AC2" s="12"/>
      <c r="AD2" s="51">
        <f>IF(AA2=0,1,IF(ISERROR(AB2),1,0))</f>
        <v>0</v>
      </c>
      <c r="AF2" s="131" t="s">
        <v>206</v>
      </c>
      <c r="AG2" s="132">
        <f>IF(AA2=0,0,VLOOKUP(C2,AF5:AG250,2,FALSE))</f>
        <v>7</v>
      </c>
    </row>
    <row r="3" ht="13.5">
      <c r="AD3" s="51"/>
    </row>
    <row r="4" spans="2:30" ht="13.5">
      <c r="B4" s="15"/>
      <c r="C4" s="16"/>
      <c r="AA4" s="48"/>
      <c r="AB4" s="52"/>
      <c r="AC4" s="52"/>
      <c r="AD4" s="52"/>
    </row>
    <row r="5" spans="10:33" ht="14.25" thickBot="1">
      <c r="J5" s="17"/>
      <c r="AF5" s="12">
        <f>+'水洗化人口等'!B5</f>
        <v>0</v>
      </c>
      <c r="AG5" s="12">
        <v>5</v>
      </c>
    </row>
    <row r="6" spans="6:36" ht="27.75" thickBot="1">
      <c r="F6" s="189" t="s">
        <v>207</v>
      </c>
      <c r="G6" s="190"/>
      <c r="H6" s="41" t="s">
        <v>208</v>
      </c>
      <c r="I6" s="41" t="s">
        <v>209</v>
      </c>
      <c r="J6" s="41" t="s">
        <v>210</v>
      </c>
      <c r="K6" s="5" t="s">
        <v>211</v>
      </c>
      <c r="L6" s="18" t="s">
        <v>212</v>
      </c>
      <c r="M6" s="42" t="s">
        <v>213</v>
      </c>
      <c r="AF6" s="12">
        <f>+'水洗化人口等'!B6</f>
        <v>0</v>
      </c>
      <c r="AG6" s="12">
        <v>6</v>
      </c>
      <c r="AI6" s="46" t="s">
        <v>214</v>
      </c>
      <c r="AJ6" s="3" t="s">
        <v>53</v>
      </c>
    </row>
    <row r="7" spans="2:36" ht="16.5" customHeight="1">
      <c r="B7" s="194" t="s">
        <v>215</v>
      </c>
      <c r="C7" s="6" t="s">
        <v>216</v>
      </c>
      <c r="D7" s="19">
        <f>AD7</f>
        <v>42432</v>
      </c>
      <c r="F7" s="191" t="s">
        <v>217</v>
      </c>
      <c r="G7" s="7" t="s">
        <v>143</v>
      </c>
      <c r="H7" s="20">
        <f>AD14</f>
        <v>18270</v>
      </c>
      <c r="I7" s="20">
        <f>AD24</f>
        <v>108078</v>
      </c>
      <c r="J7" s="20">
        <f>SUM(H7:I7)</f>
        <v>126348</v>
      </c>
      <c r="K7" s="21">
        <f>IF(J$13&gt;0,J7/J$13,0)</f>
        <v>1</v>
      </c>
      <c r="L7" s="22">
        <f>AD34</f>
        <v>1688</v>
      </c>
      <c r="M7" s="23">
        <f>AD37</f>
        <v>425</v>
      </c>
      <c r="AA7" s="4" t="s">
        <v>216</v>
      </c>
      <c r="AB7" s="50" t="s">
        <v>218</v>
      </c>
      <c r="AC7" s="50" t="s">
        <v>219</v>
      </c>
      <c r="AD7" s="12">
        <f ca="1">IF(AD$2=0,INDIRECT(AB7&amp;"!"&amp;AC7&amp;$AG$2),0)</f>
        <v>42432</v>
      </c>
      <c r="AF7" s="46" t="str">
        <f>+'水洗化人口等'!B7</f>
        <v>17000</v>
      </c>
      <c r="AG7" s="12">
        <v>7</v>
      </c>
      <c r="AI7" s="46" t="s">
        <v>220</v>
      </c>
      <c r="AJ7" s="3" t="s">
        <v>52</v>
      </c>
    </row>
    <row r="8" spans="2:36" ht="16.5" customHeight="1">
      <c r="B8" s="195"/>
      <c r="C8" s="7" t="s">
        <v>69</v>
      </c>
      <c r="D8" s="24">
        <f>AD8</f>
        <v>27</v>
      </c>
      <c r="F8" s="192"/>
      <c r="G8" s="7" t="s">
        <v>145</v>
      </c>
      <c r="H8" s="20">
        <f>AD15</f>
        <v>0</v>
      </c>
      <c r="I8" s="20">
        <f>AD25</f>
        <v>0</v>
      </c>
      <c r="J8" s="20">
        <f>SUM(H8:I8)</f>
        <v>0</v>
      </c>
      <c r="K8" s="21">
        <f>IF(J$13&gt;0,J8/J$13,0)</f>
        <v>0</v>
      </c>
      <c r="L8" s="22">
        <f>AD35</f>
        <v>0</v>
      </c>
      <c r="M8" s="23">
        <f>AD38</f>
        <v>0</v>
      </c>
      <c r="AA8" s="4" t="s">
        <v>69</v>
      </c>
      <c r="AB8" s="50" t="s">
        <v>218</v>
      </c>
      <c r="AC8" s="50" t="s">
        <v>221</v>
      </c>
      <c r="AD8" s="12">
        <f ca="1">IF(AD$2=0,INDIRECT(AB8&amp;"!"&amp;AC8&amp;$AG$2),0)</f>
        <v>27</v>
      </c>
      <c r="AF8" s="46" t="str">
        <f>+'水洗化人口等'!B8</f>
        <v>17201</v>
      </c>
      <c r="AG8" s="12">
        <v>8</v>
      </c>
      <c r="AI8" s="46" t="s">
        <v>222</v>
      </c>
      <c r="AJ8" s="3" t="s">
        <v>51</v>
      </c>
    </row>
    <row r="9" spans="2:36" ht="16.5" customHeight="1">
      <c r="B9" s="196"/>
      <c r="C9" s="8" t="s">
        <v>223</v>
      </c>
      <c r="D9" s="25">
        <f>SUM(D7:D8)</f>
        <v>42459</v>
      </c>
      <c r="F9" s="192"/>
      <c r="G9" s="7" t="s">
        <v>1</v>
      </c>
      <c r="H9" s="20">
        <f>AD16</f>
        <v>0</v>
      </c>
      <c r="I9" s="20">
        <f>AD26</f>
        <v>0</v>
      </c>
      <c r="J9" s="20">
        <f>SUM(H9:I9)</f>
        <v>0</v>
      </c>
      <c r="K9" s="21">
        <f>IF(J$13&gt;0,J9/J$13,0)</f>
        <v>0</v>
      </c>
      <c r="L9" s="22">
        <f>AD36</f>
        <v>0</v>
      </c>
      <c r="M9" s="23">
        <f>AD39</f>
        <v>0</v>
      </c>
      <c r="AA9" s="4" t="s">
        <v>224</v>
      </c>
      <c r="AB9" s="50" t="s">
        <v>218</v>
      </c>
      <c r="AC9" s="50" t="s">
        <v>225</v>
      </c>
      <c r="AD9" s="12">
        <f ca="1">IF(AD$2=0,INDIRECT(AB9&amp;"!"&amp;AC9&amp;$AG$2),0)</f>
        <v>856399</v>
      </c>
      <c r="AF9" s="46" t="str">
        <f>+'水洗化人口等'!B9</f>
        <v>17202</v>
      </c>
      <c r="AG9" s="12">
        <v>9</v>
      </c>
      <c r="AI9" s="46" t="s">
        <v>226</v>
      </c>
      <c r="AJ9" s="3" t="s">
        <v>50</v>
      </c>
    </row>
    <row r="10" spans="2:36" ht="16.5" customHeight="1">
      <c r="B10" s="197" t="s">
        <v>227</v>
      </c>
      <c r="C10" s="9" t="s">
        <v>224</v>
      </c>
      <c r="D10" s="24">
        <f>AD9</f>
        <v>856399</v>
      </c>
      <c r="F10" s="192"/>
      <c r="G10" s="7" t="s">
        <v>158</v>
      </c>
      <c r="H10" s="20">
        <f>AD17</f>
        <v>0</v>
      </c>
      <c r="I10" s="20">
        <f>AD27</f>
        <v>0</v>
      </c>
      <c r="J10" s="20">
        <f>SUM(H10:I10)</f>
        <v>0</v>
      </c>
      <c r="K10" s="21">
        <f>IF(J$13&gt;0,J10/J$13,0)</f>
        <v>0</v>
      </c>
      <c r="L10" s="26" t="s">
        <v>228</v>
      </c>
      <c r="M10" s="27" t="s">
        <v>228</v>
      </c>
      <c r="AA10" s="4" t="s">
        <v>229</v>
      </c>
      <c r="AB10" s="50" t="s">
        <v>218</v>
      </c>
      <c r="AC10" s="50" t="s">
        <v>230</v>
      </c>
      <c r="AD10" s="12">
        <f ca="1">IF(AD$2=0,INDIRECT(AB10&amp;"!"&amp;AC10&amp;$AG$2),0)</f>
        <v>3258</v>
      </c>
      <c r="AF10" s="46" t="str">
        <f>+'水洗化人口等'!B10</f>
        <v>17203</v>
      </c>
      <c r="AG10" s="12">
        <v>10</v>
      </c>
      <c r="AI10" s="46" t="s">
        <v>231</v>
      </c>
      <c r="AJ10" s="3" t="s">
        <v>49</v>
      </c>
    </row>
    <row r="11" spans="2:36" ht="16.5" customHeight="1">
      <c r="B11" s="198"/>
      <c r="C11" s="7" t="s">
        <v>229</v>
      </c>
      <c r="D11" s="24">
        <f>AD10</f>
        <v>3258</v>
      </c>
      <c r="F11" s="192"/>
      <c r="G11" s="7" t="s">
        <v>160</v>
      </c>
      <c r="H11" s="20">
        <f>AD18</f>
        <v>0</v>
      </c>
      <c r="I11" s="20">
        <f>AD28</f>
        <v>0</v>
      </c>
      <c r="J11" s="20">
        <f>SUM(H11:I11)</f>
        <v>0</v>
      </c>
      <c r="K11" s="21">
        <f>IF(J$13&gt;0,J11/J$13,0)</f>
        <v>0</v>
      </c>
      <c r="L11" s="26" t="s">
        <v>228</v>
      </c>
      <c r="M11" s="27" t="s">
        <v>228</v>
      </c>
      <c r="AA11" s="4" t="s">
        <v>232</v>
      </c>
      <c r="AB11" s="50" t="s">
        <v>218</v>
      </c>
      <c r="AC11" s="50" t="s">
        <v>233</v>
      </c>
      <c r="AD11" s="12">
        <f ca="1">IF(AD$2=0,INDIRECT(AB11&amp;"!"&amp;AC11&amp;$AG$2),0)</f>
        <v>258176</v>
      </c>
      <c r="AF11" s="46" t="str">
        <f>+'水洗化人口等'!B11</f>
        <v>17204</v>
      </c>
      <c r="AG11" s="12">
        <v>11</v>
      </c>
      <c r="AI11" s="46" t="s">
        <v>234</v>
      </c>
      <c r="AJ11" s="3" t="s">
        <v>48</v>
      </c>
    </row>
    <row r="12" spans="2:36" ht="16.5" customHeight="1">
      <c r="B12" s="198"/>
      <c r="C12" s="7" t="s">
        <v>232</v>
      </c>
      <c r="D12" s="24">
        <f>AD11</f>
        <v>258176</v>
      </c>
      <c r="F12" s="192"/>
      <c r="G12" s="7" t="s">
        <v>162</v>
      </c>
      <c r="H12" s="20">
        <f>AD19</f>
        <v>0</v>
      </c>
      <c r="I12" s="20">
        <f>AD29</f>
        <v>0</v>
      </c>
      <c r="J12" s="20">
        <f>SUM(H12:I12)</f>
        <v>0</v>
      </c>
      <c r="K12" s="21">
        <f>IF(J$13&gt;0,J12/J$13,0)</f>
        <v>0</v>
      </c>
      <c r="L12" s="26" t="s">
        <v>228</v>
      </c>
      <c r="M12" s="27" t="s">
        <v>228</v>
      </c>
      <c r="AA12" s="4" t="s">
        <v>235</v>
      </c>
      <c r="AB12" s="50" t="s">
        <v>218</v>
      </c>
      <c r="AC12" s="50" t="s">
        <v>236</v>
      </c>
      <c r="AD12" s="12">
        <f ca="1">IF(AD$2=0,INDIRECT(AB12&amp;"!"&amp;AC12&amp;$AG$2),0)</f>
        <v>123970</v>
      </c>
      <c r="AF12" s="46" t="str">
        <f>+'水洗化人口等'!B12</f>
        <v>17205</v>
      </c>
      <c r="AG12" s="12">
        <v>12</v>
      </c>
      <c r="AI12" s="46" t="s">
        <v>237</v>
      </c>
      <c r="AJ12" s="3" t="s">
        <v>47</v>
      </c>
    </row>
    <row r="13" spans="2:36" ht="16.5" customHeight="1">
      <c r="B13" s="199"/>
      <c r="C13" s="8" t="s">
        <v>223</v>
      </c>
      <c r="D13" s="25">
        <f>SUM(D10:D12)</f>
        <v>1117833</v>
      </c>
      <c r="F13" s="193"/>
      <c r="G13" s="7" t="s">
        <v>223</v>
      </c>
      <c r="H13" s="20">
        <f>SUM(H7:H12)</f>
        <v>18270</v>
      </c>
      <c r="I13" s="20">
        <f>SUM(I7:I12)</f>
        <v>108078</v>
      </c>
      <c r="J13" s="20">
        <f>SUM(J7:J12)</f>
        <v>126348</v>
      </c>
      <c r="K13" s="21">
        <v>1</v>
      </c>
      <c r="L13" s="26" t="s">
        <v>228</v>
      </c>
      <c r="M13" s="27" t="s">
        <v>228</v>
      </c>
      <c r="AA13" s="4" t="s">
        <v>60</v>
      </c>
      <c r="AB13" s="50" t="s">
        <v>218</v>
      </c>
      <c r="AC13" s="50" t="s">
        <v>238</v>
      </c>
      <c r="AD13" s="12">
        <f ca="1">IF(AD$2=0,INDIRECT(AB13&amp;"!"&amp;AC13&amp;$AG$2),0)</f>
        <v>10538</v>
      </c>
      <c r="AF13" s="46" t="str">
        <f>+'水洗化人口等'!B13</f>
        <v>17206</v>
      </c>
      <c r="AG13" s="12">
        <v>13</v>
      </c>
      <c r="AI13" s="46" t="s">
        <v>239</v>
      </c>
      <c r="AJ13" s="3" t="s">
        <v>46</v>
      </c>
    </row>
    <row r="14" spans="2:36" ht="16.5" customHeight="1" thickBot="1">
      <c r="B14" s="176" t="s">
        <v>240</v>
      </c>
      <c r="C14" s="177"/>
      <c r="D14" s="28">
        <f>SUM(D9,D13)</f>
        <v>1160292</v>
      </c>
      <c r="F14" s="174" t="s">
        <v>241</v>
      </c>
      <c r="G14" s="175"/>
      <c r="H14" s="20">
        <f>AD20</f>
        <v>8</v>
      </c>
      <c r="I14" s="20">
        <f>AD30</f>
        <v>4</v>
      </c>
      <c r="J14" s="20">
        <f>SUM(H14:I14)</f>
        <v>12</v>
      </c>
      <c r="K14" s="29" t="s">
        <v>228</v>
      </c>
      <c r="L14" s="26" t="s">
        <v>228</v>
      </c>
      <c r="M14" s="27" t="s">
        <v>228</v>
      </c>
      <c r="AA14" s="4" t="s">
        <v>143</v>
      </c>
      <c r="AB14" s="50" t="s">
        <v>242</v>
      </c>
      <c r="AC14" s="50" t="s">
        <v>236</v>
      </c>
      <c r="AD14" s="12">
        <f ca="1">IF(AD$2=0,INDIRECT(AB14&amp;"!"&amp;AC14&amp;$AG$2),0)</f>
        <v>18270</v>
      </c>
      <c r="AF14" s="46" t="str">
        <f>+'水洗化人口等'!B14</f>
        <v>17207</v>
      </c>
      <c r="AG14" s="12">
        <v>14</v>
      </c>
      <c r="AI14" s="46" t="s">
        <v>243</v>
      </c>
      <c r="AJ14" s="3" t="s">
        <v>45</v>
      </c>
    </row>
    <row r="15" spans="2:36" ht="16.5" customHeight="1" thickBot="1">
      <c r="B15" s="176" t="s">
        <v>60</v>
      </c>
      <c r="C15" s="177"/>
      <c r="D15" s="28">
        <f>AD13</f>
        <v>10538</v>
      </c>
      <c r="F15" s="176" t="s">
        <v>54</v>
      </c>
      <c r="G15" s="177"/>
      <c r="H15" s="30">
        <f>SUM(H13:H14)</f>
        <v>18278</v>
      </c>
      <c r="I15" s="30">
        <f>SUM(I13:I14)</f>
        <v>108082</v>
      </c>
      <c r="J15" s="30">
        <f>SUM(J13:J14)</f>
        <v>126360</v>
      </c>
      <c r="K15" s="31" t="s">
        <v>228</v>
      </c>
      <c r="L15" s="32">
        <f>SUM(L7:L9)</f>
        <v>1688</v>
      </c>
      <c r="M15" s="33">
        <f>SUM(M7:M9)</f>
        <v>425</v>
      </c>
      <c r="AA15" s="4" t="s">
        <v>145</v>
      </c>
      <c r="AB15" s="50" t="s">
        <v>242</v>
      </c>
      <c r="AC15" s="50" t="s">
        <v>244</v>
      </c>
      <c r="AD15" s="12">
        <f ca="1">IF(AD$2=0,INDIRECT(AB15&amp;"!"&amp;AC15&amp;$AG$2),0)</f>
        <v>0</v>
      </c>
      <c r="AF15" s="46" t="str">
        <f>+'水洗化人口等'!B15</f>
        <v>17209</v>
      </c>
      <c r="AG15" s="12">
        <v>15</v>
      </c>
      <c r="AI15" s="46" t="s">
        <v>245</v>
      </c>
      <c r="AJ15" s="3" t="s">
        <v>44</v>
      </c>
    </row>
    <row r="16" spans="2:36" ht="16.5" customHeight="1" thickBot="1">
      <c r="B16" s="10" t="s">
        <v>246</v>
      </c>
      <c r="AA16" s="4" t="s">
        <v>1</v>
      </c>
      <c r="AB16" s="50" t="s">
        <v>242</v>
      </c>
      <c r="AC16" s="50" t="s">
        <v>238</v>
      </c>
      <c r="AD16" s="12">
        <f ca="1">IF(AD$2=0,INDIRECT(AB16&amp;"!"&amp;AC16&amp;$AG$2),0)</f>
        <v>0</v>
      </c>
      <c r="AF16" s="46" t="str">
        <f>+'水洗化人口等'!B16</f>
        <v>17210</v>
      </c>
      <c r="AG16" s="12">
        <v>16</v>
      </c>
      <c r="AI16" s="46" t="s">
        <v>247</v>
      </c>
      <c r="AJ16" s="3" t="s">
        <v>43</v>
      </c>
    </row>
    <row r="17" spans="3:36" ht="16.5" customHeight="1" thickBot="1">
      <c r="C17" s="34">
        <f>AD12</f>
        <v>123970</v>
      </c>
      <c r="D17" s="4" t="s">
        <v>248</v>
      </c>
      <c r="J17" s="17"/>
      <c r="AA17" s="4" t="s">
        <v>158</v>
      </c>
      <c r="AB17" s="50" t="s">
        <v>242</v>
      </c>
      <c r="AC17" s="50" t="s">
        <v>249</v>
      </c>
      <c r="AD17" s="12">
        <f ca="1">IF(AD$2=0,INDIRECT(AB17&amp;"!"&amp;AC17&amp;$AG$2),0)</f>
        <v>0</v>
      </c>
      <c r="AF17" s="46" t="str">
        <f>+'水洗化人口等'!B17</f>
        <v>17211</v>
      </c>
      <c r="AG17" s="12">
        <v>17</v>
      </c>
      <c r="AI17" s="46" t="s">
        <v>250</v>
      </c>
      <c r="AJ17" s="3" t="s">
        <v>42</v>
      </c>
    </row>
    <row r="18" spans="6:36" ht="30" customHeight="1">
      <c r="F18" s="189" t="s">
        <v>251</v>
      </c>
      <c r="G18" s="190"/>
      <c r="H18" s="41" t="s">
        <v>208</v>
      </c>
      <c r="I18" s="41" t="s">
        <v>209</v>
      </c>
      <c r="J18" s="45" t="s">
        <v>210</v>
      </c>
      <c r="AA18" s="4" t="s">
        <v>160</v>
      </c>
      <c r="AB18" s="50" t="s">
        <v>242</v>
      </c>
      <c r="AC18" s="50" t="s">
        <v>252</v>
      </c>
      <c r="AD18" s="12">
        <f ca="1">IF(AD$2=0,INDIRECT(AB18&amp;"!"&amp;AC18&amp;$AG$2),0)</f>
        <v>0</v>
      </c>
      <c r="AF18" s="46" t="str">
        <f>+'水洗化人口等'!B18</f>
        <v>17212</v>
      </c>
      <c r="AG18" s="12">
        <v>18</v>
      </c>
      <c r="AI18" s="46" t="s">
        <v>253</v>
      </c>
      <c r="AJ18" s="3" t="s">
        <v>41</v>
      </c>
    </row>
    <row r="19" spans="3:36" ht="16.5" customHeight="1">
      <c r="C19" s="43" t="s">
        <v>254</v>
      </c>
      <c r="D19" s="11">
        <f>IF(D$14&gt;0,D13/D$14,0)</f>
        <v>0.9634066252288217</v>
      </c>
      <c r="F19" s="174" t="s">
        <v>255</v>
      </c>
      <c r="G19" s="175"/>
      <c r="H19" s="20">
        <f>AD21</f>
        <v>0</v>
      </c>
      <c r="I19" s="20">
        <f>AD31</f>
        <v>0</v>
      </c>
      <c r="J19" s="24">
        <f>SUM(H19:I19)</f>
        <v>0</v>
      </c>
      <c r="AA19" s="4" t="s">
        <v>162</v>
      </c>
      <c r="AB19" s="50" t="s">
        <v>242</v>
      </c>
      <c r="AC19" s="50" t="s">
        <v>256</v>
      </c>
      <c r="AD19" s="12">
        <f ca="1">IF(AD$2=0,INDIRECT(AB19&amp;"!"&amp;AC19&amp;$AG$2),0)</f>
        <v>0</v>
      </c>
      <c r="AF19" s="46" t="str">
        <f>+'水洗化人口等'!B19</f>
        <v>17324</v>
      </c>
      <c r="AG19" s="12">
        <v>19</v>
      </c>
      <c r="AI19" s="46" t="s">
        <v>257</v>
      </c>
      <c r="AJ19" s="3" t="s">
        <v>40</v>
      </c>
    </row>
    <row r="20" spans="3:36" ht="16.5" customHeight="1">
      <c r="C20" s="43" t="s">
        <v>258</v>
      </c>
      <c r="D20" s="11">
        <f>IF(D$14&gt;0,D9/D$14,0)</f>
        <v>0.03659337477117829</v>
      </c>
      <c r="F20" s="174" t="s">
        <v>259</v>
      </c>
      <c r="G20" s="175"/>
      <c r="H20" s="20">
        <f>AD22</f>
        <v>0</v>
      </c>
      <c r="I20" s="20">
        <f>AD32</f>
        <v>0</v>
      </c>
      <c r="J20" s="24">
        <f>SUM(H20:I20)</f>
        <v>0</v>
      </c>
      <c r="AA20" s="4" t="s">
        <v>241</v>
      </c>
      <c r="AB20" s="50" t="s">
        <v>242</v>
      </c>
      <c r="AC20" s="50" t="s">
        <v>260</v>
      </c>
      <c r="AD20" s="12">
        <f ca="1">IF(AD$2=0,INDIRECT(AB20&amp;"!"&amp;AC20&amp;$AG$2),0)</f>
        <v>8</v>
      </c>
      <c r="AF20" s="46" t="str">
        <f>+'水洗化人口等'!B20</f>
        <v>17361</v>
      </c>
      <c r="AG20" s="12">
        <v>20</v>
      </c>
      <c r="AI20" s="46" t="s">
        <v>261</v>
      </c>
      <c r="AJ20" s="3" t="s">
        <v>39</v>
      </c>
    </row>
    <row r="21" spans="3:36" ht="16.5" customHeight="1">
      <c r="C21" s="44" t="s">
        <v>262</v>
      </c>
      <c r="D21" s="11">
        <f>IF(D$14&gt;0,D10/D$14,0)</f>
        <v>0.7380892051311222</v>
      </c>
      <c r="F21" s="174" t="s">
        <v>263</v>
      </c>
      <c r="G21" s="175"/>
      <c r="H21" s="20">
        <f>AD23</f>
        <v>18270</v>
      </c>
      <c r="I21" s="20">
        <f>AD33</f>
        <v>108078</v>
      </c>
      <c r="J21" s="24">
        <f>SUM(H21:I21)</f>
        <v>126348</v>
      </c>
      <c r="AA21" s="4" t="s">
        <v>255</v>
      </c>
      <c r="AB21" s="50" t="s">
        <v>242</v>
      </c>
      <c r="AC21" s="50" t="s">
        <v>264</v>
      </c>
      <c r="AD21" s="12">
        <f ca="1">IF(AD$2=0,INDIRECT(AB21&amp;"!"&amp;AC21&amp;$AG$2),0)</f>
        <v>0</v>
      </c>
      <c r="AF21" s="46" t="str">
        <f>+'水洗化人口等'!B21</f>
        <v>17365</v>
      </c>
      <c r="AG21" s="12">
        <v>21</v>
      </c>
      <c r="AI21" s="46" t="s">
        <v>265</v>
      </c>
      <c r="AJ21" s="3" t="s">
        <v>38</v>
      </c>
    </row>
    <row r="22" spans="3:36" ht="16.5" customHeight="1" thickBot="1">
      <c r="C22" s="43" t="s">
        <v>266</v>
      </c>
      <c r="D22" s="11">
        <f>IF(D$14&gt;0,D12/D$14,0)</f>
        <v>0.22250950622774268</v>
      </c>
      <c r="F22" s="176" t="s">
        <v>54</v>
      </c>
      <c r="G22" s="177"/>
      <c r="H22" s="30">
        <f>SUM(H19:H21)</f>
        <v>18270</v>
      </c>
      <c r="I22" s="30">
        <f>SUM(I19:I21)</f>
        <v>108078</v>
      </c>
      <c r="J22" s="35">
        <f>SUM(J19:J21)</f>
        <v>126348</v>
      </c>
      <c r="AA22" s="4" t="s">
        <v>259</v>
      </c>
      <c r="AB22" s="50" t="s">
        <v>242</v>
      </c>
      <c r="AC22" s="50" t="s">
        <v>267</v>
      </c>
      <c r="AD22" s="12">
        <f ca="1">IF(AD$2=0,INDIRECT(AB22&amp;"!"&amp;AC22&amp;$AG$2),0)</f>
        <v>0</v>
      </c>
      <c r="AF22" s="46" t="str">
        <f>+'水洗化人口等'!B22</f>
        <v>17384</v>
      </c>
      <c r="AG22" s="12">
        <v>22</v>
      </c>
      <c r="AI22" s="46" t="s">
        <v>268</v>
      </c>
      <c r="AJ22" s="3" t="s">
        <v>37</v>
      </c>
    </row>
    <row r="23" spans="3:36" ht="16.5" customHeight="1">
      <c r="C23" s="43" t="s">
        <v>269</v>
      </c>
      <c r="D23" s="11">
        <f>IF(D$14&gt;0,C17/D$14,0)</f>
        <v>0.10684379449311035</v>
      </c>
      <c r="F23" s="10"/>
      <c r="J23" s="36"/>
      <c r="AA23" s="4" t="s">
        <v>263</v>
      </c>
      <c r="AB23" s="50" t="s">
        <v>242</v>
      </c>
      <c r="AC23" s="50" t="s">
        <v>270</v>
      </c>
      <c r="AD23" s="12">
        <f ca="1">IF(AD$2=0,INDIRECT(AB23&amp;"!"&amp;AC23&amp;$AG$2),0)</f>
        <v>18270</v>
      </c>
      <c r="AF23" s="46" t="str">
        <f>+'水洗化人口等'!B23</f>
        <v>17386</v>
      </c>
      <c r="AG23" s="12">
        <v>23</v>
      </c>
      <c r="AI23" s="46" t="s">
        <v>271</v>
      </c>
      <c r="AJ23" s="3" t="s">
        <v>36</v>
      </c>
    </row>
    <row r="24" spans="3:36" ht="16.5" customHeight="1" thickBot="1">
      <c r="C24" s="43" t="s">
        <v>272</v>
      </c>
      <c r="D24" s="11">
        <f>IF(D$9&gt;0,D7/D$9,0)</f>
        <v>0.9993640924185685</v>
      </c>
      <c r="J24" s="37" t="s">
        <v>273</v>
      </c>
      <c r="AA24" s="4" t="s">
        <v>143</v>
      </c>
      <c r="AB24" s="50" t="s">
        <v>242</v>
      </c>
      <c r="AC24" s="50" t="s">
        <v>274</v>
      </c>
      <c r="AD24" s="12">
        <f ca="1">IF(AD$2=0,INDIRECT(AB24&amp;"!"&amp;AC24&amp;$AG$2),0)</f>
        <v>108078</v>
      </c>
      <c r="AF24" s="46" t="str">
        <f>+'水洗化人口等'!B24</f>
        <v>17407</v>
      </c>
      <c r="AG24" s="12">
        <v>24</v>
      </c>
      <c r="AI24" s="46" t="s">
        <v>275</v>
      </c>
      <c r="AJ24" s="3" t="s">
        <v>35</v>
      </c>
    </row>
    <row r="25" spans="3:36" ht="16.5" customHeight="1">
      <c r="C25" s="43" t="s">
        <v>276</v>
      </c>
      <c r="D25" s="11">
        <f>IF(D$9&gt;0,D8/D$9,0)</f>
        <v>0.0006359075814314987</v>
      </c>
      <c r="F25" s="185" t="s">
        <v>6</v>
      </c>
      <c r="G25" s="186"/>
      <c r="H25" s="186"/>
      <c r="I25" s="178" t="s">
        <v>277</v>
      </c>
      <c r="J25" s="180" t="s">
        <v>278</v>
      </c>
      <c r="AA25" s="4" t="s">
        <v>145</v>
      </c>
      <c r="AB25" s="50" t="s">
        <v>242</v>
      </c>
      <c r="AC25" s="50" t="s">
        <v>279</v>
      </c>
      <c r="AD25" s="12">
        <f ca="1">IF(AD$2=0,INDIRECT(AB25&amp;"!"&amp;AC25&amp;$AG$2),0)</f>
        <v>0</v>
      </c>
      <c r="AF25" s="46" t="str">
        <f>+'水洗化人口等'!B25</f>
        <v>17461</v>
      </c>
      <c r="AG25" s="12">
        <v>25</v>
      </c>
      <c r="AI25" s="46" t="s">
        <v>280</v>
      </c>
      <c r="AJ25" s="3" t="s">
        <v>34</v>
      </c>
    </row>
    <row r="26" spans="6:36" ht="16.5" customHeight="1">
      <c r="F26" s="187"/>
      <c r="G26" s="188"/>
      <c r="H26" s="188"/>
      <c r="I26" s="179"/>
      <c r="J26" s="181"/>
      <c r="AA26" s="4" t="s">
        <v>1</v>
      </c>
      <c r="AB26" s="50" t="s">
        <v>242</v>
      </c>
      <c r="AC26" s="50" t="s">
        <v>281</v>
      </c>
      <c r="AD26" s="12">
        <f ca="1">IF(AD$2=0,INDIRECT(AB26&amp;"!"&amp;AC26&amp;$AG$2),0)</f>
        <v>0</v>
      </c>
      <c r="AF26" s="46" t="str">
        <f>+'水洗化人口等'!B26</f>
        <v>17463</v>
      </c>
      <c r="AG26" s="12">
        <v>26</v>
      </c>
      <c r="AI26" s="46" t="s">
        <v>282</v>
      </c>
      <c r="AJ26" s="3" t="s">
        <v>33</v>
      </c>
    </row>
    <row r="27" spans="6:36" ht="16.5" customHeight="1">
      <c r="F27" s="171" t="s">
        <v>148</v>
      </c>
      <c r="G27" s="172"/>
      <c r="H27" s="173"/>
      <c r="I27" s="22">
        <f>AD40</f>
        <v>1244</v>
      </c>
      <c r="J27" s="38">
        <f>AD49</f>
        <v>90</v>
      </c>
      <c r="AA27" s="4" t="s">
        <v>158</v>
      </c>
      <c r="AB27" s="50" t="s">
        <v>242</v>
      </c>
      <c r="AC27" s="50" t="s">
        <v>283</v>
      </c>
      <c r="AD27" s="12">
        <f ca="1">IF(AD$2=0,INDIRECT(AB27&amp;"!"&amp;AC27&amp;$AG$2),0)</f>
        <v>0</v>
      </c>
      <c r="AF27" s="46">
        <f>+'水洗化人口等'!B27</f>
        <v>0</v>
      </c>
      <c r="AG27" s="12">
        <v>27</v>
      </c>
      <c r="AI27" s="46" t="s">
        <v>284</v>
      </c>
      <c r="AJ27" s="3" t="s">
        <v>32</v>
      </c>
    </row>
    <row r="28" spans="6:36" ht="16.5" customHeight="1">
      <c r="F28" s="182" t="s">
        <v>285</v>
      </c>
      <c r="G28" s="183"/>
      <c r="H28" s="184"/>
      <c r="I28" s="22">
        <f>AD41</f>
        <v>257</v>
      </c>
      <c r="J28" s="38">
        <f>AD50</f>
        <v>0</v>
      </c>
      <c r="AA28" s="4" t="s">
        <v>160</v>
      </c>
      <c r="AB28" s="50" t="s">
        <v>242</v>
      </c>
      <c r="AC28" s="50" t="s">
        <v>286</v>
      </c>
      <c r="AD28" s="12">
        <f ca="1">IF(AD$2=0,INDIRECT(AB28&amp;"!"&amp;AC28&amp;$AG$2),0)</f>
        <v>0</v>
      </c>
      <c r="AF28" s="46">
        <f>+'水洗化人口等'!B28</f>
        <v>0</v>
      </c>
      <c r="AG28" s="12">
        <v>28</v>
      </c>
      <c r="AI28" s="46" t="s">
        <v>287</v>
      </c>
      <c r="AJ28" s="3" t="s">
        <v>31</v>
      </c>
    </row>
    <row r="29" spans="6:36" ht="16.5" customHeight="1">
      <c r="F29" s="171" t="s">
        <v>0</v>
      </c>
      <c r="G29" s="172"/>
      <c r="H29" s="173"/>
      <c r="I29" s="22">
        <f>AD42</f>
        <v>276</v>
      </c>
      <c r="J29" s="38">
        <f>AD51</f>
        <v>20</v>
      </c>
      <c r="AA29" s="4" t="s">
        <v>162</v>
      </c>
      <c r="AB29" s="50" t="s">
        <v>242</v>
      </c>
      <c r="AC29" s="50" t="s">
        <v>288</v>
      </c>
      <c r="AD29" s="12">
        <f ca="1">IF(AD$2=0,INDIRECT(AB29&amp;"!"&amp;AC29&amp;$AG$2),0)</f>
        <v>0</v>
      </c>
      <c r="AF29" s="46">
        <f>+'水洗化人口等'!B29</f>
        <v>0</v>
      </c>
      <c r="AG29" s="12">
        <v>29</v>
      </c>
      <c r="AI29" s="46" t="s">
        <v>289</v>
      </c>
      <c r="AJ29" s="3" t="s">
        <v>30</v>
      </c>
    </row>
    <row r="30" spans="6:36" ht="16.5" customHeight="1">
      <c r="F30" s="171" t="s">
        <v>145</v>
      </c>
      <c r="G30" s="172"/>
      <c r="H30" s="173"/>
      <c r="I30" s="22">
        <f>AD43</f>
        <v>0</v>
      </c>
      <c r="J30" s="38">
        <f>AD52</f>
        <v>0</v>
      </c>
      <c r="AA30" s="4" t="s">
        <v>241</v>
      </c>
      <c r="AB30" s="50" t="s">
        <v>242</v>
      </c>
      <c r="AC30" s="50" t="s">
        <v>290</v>
      </c>
      <c r="AD30" s="12">
        <f ca="1">IF(AD$2=0,INDIRECT(AB30&amp;"!"&amp;AC30&amp;$AG$2),0)</f>
        <v>4</v>
      </c>
      <c r="AF30" s="46">
        <f>+'水洗化人口等'!B30</f>
        <v>0</v>
      </c>
      <c r="AG30" s="12">
        <v>30</v>
      </c>
      <c r="AI30" s="46" t="s">
        <v>291</v>
      </c>
      <c r="AJ30" s="3" t="s">
        <v>29</v>
      </c>
    </row>
    <row r="31" spans="6:36" ht="16.5" customHeight="1">
      <c r="F31" s="171" t="s">
        <v>1</v>
      </c>
      <c r="G31" s="172"/>
      <c r="H31" s="173"/>
      <c r="I31" s="22">
        <f>AD44</f>
        <v>0</v>
      </c>
      <c r="J31" s="38">
        <f>AD53</f>
        <v>0</v>
      </c>
      <c r="AA31" s="4" t="s">
        <v>255</v>
      </c>
      <c r="AB31" s="50" t="s">
        <v>242</v>
      </c>
      <c r="AC31" s="50" t="s">
        <v>219</v>
      </c>
      <c r="AD31" s="12">
        <f ca="1">IF(AD$2=0,INDIRECT(AB31&amp;"!"&amp;AC31&amp;$AG$2),0)</f>
        <v>0</v>
      </c>
      <c r="AF31" s="46">
        <f>+'水洗化人口等'!B31</f>
        <v>0</v>
      </c>
      <c r="AG31" s="12">
        <v>31</v>
      </c>
      <c r="AI31" s="46" t="s">
        <v>292</v>
      </c>
      <c r="AJ31" s="3" t="s">
        <v>28</v>
      </c>
    </row>
    <row r="32" spans="6:36" ht="16.5" customHeight="1">
      <c r="F32" s="171" t="s">
        <v>2</v>
      </c>
      <c r="G32" s="172"/>
      <c r="H32" s="173"/>
      <c r="I32" s="22">
        <f>AD45</f>
        <v>974</v>
      </c>
      <c r="J32" s="27" t="s">
        <v>228</v>
      </c>
      <c r="AA32" s="4" t="s">
        <v>259</v>
      </c>
      <c r="AB32" s="50" t="s">
        <v>242</v>
      </c>
      <c r="AC32" s="50" t="s">
        <v>293</v>
      </c>
      <c r="AD32" s="12">
        <f ca="1">IF(AD$2=0,INDIRECT(AB32&amp;"!"&amp;AC32&amp;$AG$2),0)</f>
        <v>0</v>
      </c>
      <c r="AF32" s="46">
        <f>+'水洗化人口等'!B32</f>
        <v>0</v>
      </c>
      <c r="AG32" s="12">
        <v>32</v>
      </c>
      <c r="AI32" s="46" t="s">
        <v>294</v>
      </c>
      <c r="AJ32" s="3" t="s">
        <v>27</v>
      </c>
    </row>
    <row r="33" spans="6:36" ht="16.5" customHeight="1">
      <c r="F33" s="171" t="s">
        <v>3</v>
      </c>
      <c r="G33" s="172"/>
      <c r="H33" s="173"/>
      <c r="I33" s="22">
        <f>AD46</f>
        <v>184</v>
      </c>
      <c r="J33" s="27" t="s">
        <v>228</v>
      </c>
      <c r="AA33" s="4" t="s">
        <v>263</v>
      </c>
      <c r="AB33" s="50" t="s">
        <v>242</v>
      </c>
      <c r="AC33" s="50" t="s">
        <v>230</v>
      </c>
      <c r="AD33" s="12">
        <f ca="1">IF(AD$2=0,INDIRECT(AB33&amp;"!"&amp;AC33&amp;$AG$2),0)</f>
        <v>108078</v>
      </c>
      <c r="AF33" s="46">
        <f>+'水洗化人口等'!B33</f>
        <v>0</v>
      </c>
      <c r="AG33" s="12">
        <v>33</v>
      </c>
      <c r="AI33" s="46" t="s">
        <v>295</v>
      </c>
      <c r="AJ33" s="3" t="s">
        <v>26</v>
      </c>
    </row>
    <row r="34" spans="6:36" ht="16.5" customHeight="1">
      <c r="F34" s="171" t="s">
        <v>4</v>
      </c>
      <c r="G34" s="172"/>
      <c r="H34" s="173"/>
      <c r="I34" s="22">
        <f>AD47</f>
        <v>35</v>
      </c>
      <c r="J34" s="27" t="s">
        <v>228</v>
      </c>
      <c r="AA34" s="4" t="s">
        <v>143</v>
      </c>
      <c r="AB34" s="50" t="s">
        <v>242</v>
      </c>
      <c r="AC34" s="50" t="s">
        <v>296</v>
      </c>
      <c r="AD34" s="50">
        <f ca="1">IF(AD$2=0,INDIRECT(AB34&amp;"!"&amp;AC34&amp;$AG$2),0)</f>
        <v>1688</v>
      </c>
      <c r="AF34" s="46">
        <f>+'水洗化人口等'!B34</f>
        <v>0</v>
      </c>
      <c r="AG34" s="12">
        <v>34</v>
      </c>
      <c r="AI34" s="46" t="s">
        <v>297</v>
      </c>
      <c r="AJ34" s="3" t="s">
        <v>25</v>
      </c>
    </row>
    <row r="35" spans="6:36" ht="16.5" customHeight="1">
      <c r="F35" s="171" t="s">
        <v>5</v>
      </c>
      <c r="G35" s="172"/>
      <c r="H35" s="173"/>
      <c r="I35" s="22">
        <f>AD48</f>
        <v>129</v>
      </c>
      <c r="J35" s="27" t="s">
        <v>228</v>
      </c>
      <c r="AA35" s="4" t="s">
        <v>145</v>
      </c>
      <c r="AB35" s="50" t="s">
        <v>242</v>
      </c>
      <c r="AC35" s="50" t="s">
        <v>298</v>
      </c>
      <c r="AD35" s="50">
        <f ca="1">IF(AD$2=0,INDIRECT(AB35&amp;"!"&amp;AC35&amp;$AG$2),0)</f>
        <v>0</v>
      </c>
      <c r="AF35" s="46">
        <f>+'水洗化人口等'!B35</f>
        <v>0</v>
      </c>
      <c r="AG35" s="12">
        <v>35</v>
      </c>
      <c r="AI35" s="46" t="s">
        <v>299</v>
      </c>
      <c r="AJ35" s="3" t="s">
        <v>24</v>
      </c>
    </row>
    <row r="36" spans="6:36" ht="16.5" customHeight="1" thickBot="1">
      <c r="F36" s="168" t="s">
        <v>54</v>
      </c>
      <c r="G36" s="169"/>
      <c r="H36" s="170"/>
      <c r="I36" s="39">
        <f>SUM(I27:I35)</f>
        <v>3099</v>
      </c>
      <c r="J36" s="40">
        <f>SUM(J27:J31)</f>
        <v>110</v>
      </c>
      <c r="AA36" s="4" t="s">
        <v>1</v>
      </c>
      <c r="AB36" s="50" t="s">
        <v>242</v>
      </c>
      <c r="AC36" s="50" t="s">
        <v>300</v>
      </c>
      <c r="AD36" s="50">
        <f ca="1">IF(AD$2=0,INDIRECT(AB36&amp;"!"&amp;AC36&amp;$AG$2),0)</f>
        <v>0</v>
      </c>
      <c r="AF36" s="46">
        <f>+'水洗化人口等'!B36</f>
        <v>0</v>
      </c>
      <c r="AG36" s="12">
        <v>36</v>
      </c>
      <c r="AI36" s="46" t="s">
        <v>301</v>
      </c>
      <c r="AJ36" s="3" t="s">
        <v>23</v>
      </c>
    </row>
    <row r="37" spans="27:36" ht="13.5">
      <c r="AA37" s="4" t="s">
        <v>143</v>
      </c>
      <c r="AB37" s="50" t="s">
        <v>242</v>
      </c>
      <c r="AC37" s="50" t="s">
        <v>302</v>
      </c>
      <c r="AD37" s="50">
        <f ca="1">IF(AD$2=0,INDIRECT(AB37&amp;"!"&amp;AC37&amp;$AG$2),0)</f>
        <v>425</v>
      </c>
      <c r="AF37" s="46">
        <f>+'水洗化人口等'!B37</f>
        <v>0</v>
      </c>
      <c r="AG37" s="12">
        <v>37</v>
      </c>
      <c r="AI37" s="46" t="s">
        <v>303</v>
      </c>
      <c r="AJ37" s="3" t="s">
        <v>22</v>
      </c>
    </row>
    <row r="38" spans="27:36" ht="13.5">
      <c r="AA38" s="4" t="s">
        <v>145</v>
      </c>
      <c r="AB38" s="50" t="s">
        <v>242</v>
      </c>
      <c r="AC38" s="50" t="s">
        <v>304</v>
      </c>
      <c r="AD38" s="50">
        <f ca="1">IF(AD$2=0,INDIRECT(AB38&amp;"!"&amp;AC38&amp;$AG$2),0)</f>
        <v>0</v>
      </c>
      <c r="AF38" s="46">
        <f>+'水洗化人口等'!B38</f>
        <v>0</v>
      </c>
      <c r="AG38" s="12">
        <v>38</v>
      </c>
      <c r="AI38" s="46" t="s">
        <v>305</v>
      </c>
      <c r="AJ38" s="3" t="s">
        <v>21</v>
      </c>
    </row>
    <row r="39" spans="27:36" ht="13.5">
      <c r="AA39" s="4" t="s">
        <v>1</v>
      </c>
      <c r="AB39" s="50" t="s">
        <v>242</v>
      </c>
      <c r="AC39" s="50" t="s">
        <v>306</v>
      </c>
      <c r="AD39" s="50">
        <f ca="1">IF(AD$2=0,INDIRECT(AB39&amp;"!"&amp;AC39&amp;$AG$2),0)</f>
        <v>0</v>
      </c>
      <c r="AF39" s="46">
        <f>+'水洗化人口等'!B39</f>
        <v>0</v>
      </c>
      <c r="AG39" s="12">
        <v>39</v>
      </c>
      <c r="AI39" s="46" t="s">
        <v>307</v>
      </c>
      <c r="AJ39" s="3" t="s">
        <v>20</v>
      </c>
    </row>
    <row r="40" spans="27:36" ht="13.5">
      <c r="AA40" s="4" t="s">
        <v>148</v>
      </c>
      <c r="AB40" s="50" t="s">
        <v>242</v>
      </c>
      <c r="AC40" s="50" t="s">
        <v>308</v>
      </c>
      <c r="AD40" s="50">
        <f ca="1">IF(AD$2=0,INDIRECT(AB40&amp;"!"&amp;AC40&amp;$AG$2),0)</f>
        <v>1244</v>
      </c>
      <c r="AF40" s="46">
        <f>+'水洗化人口等'!B40</f>
        <v>0</v>
      </c>
      <c r="AG40" s="12">
        <v>40</v>
      </c>
      <c r="AI40" s="46" t="s">
        <v>309</v>
      </c>
      <c r="AJ40" s="3" t="s">
        <v>19</v>
      </c>
    </row>
    <row r="41" spans="27:36" ht="13.5">
      <c r="AA41" s="4" t="s">
        <v>285</v>
      </c>
      <c r="AB41" s="50" t="s">
        <v>242</v>
      </c>
      <c r="AC41" s="50" t="s">
        <v>310</v>
      </c>
      <c r="AD41" s="50">
        <f ca="1">IF(AD$2=0,INDIRECT(AB41&amp;"!"&amp;AC41&amp;$AG$2),0)</f>
        <v>257</v>
      </c>
      <c r="AF41" s="46">
        <f>+'水洗化人口等'!B41</f>
        <v>0</v>
      </c>
      <c r="AG41" s="12">
        <v>41</v>
      </c>
      <c r="AI41" s="46" t="s">
        <v>311</v>
      </c>
      <c r="AJ41" s="3" t="s">
        <v>18</v>
      </c>
    </row>
    <row r="42" spans="27:36" ht="13.5">
      <c r="AA42" s="4" t="s">
        <v>0</v>
      </c>
      <c r="AB42" s="50" t="s">
        <v>242</v>
      </c>
      <c r="AC42" s="50" t="s">
        <v>312</v>
      </c>
      <c r="AD42" s="50">
        <f ca="1">IF(AD$2=0,INDIRECT(AB42&amp;"!"&amp;AC42&amp;$AG$2),0)</f>
        <v>276</v>
      </c>
      <c r="AF42" s="46">
        <f>+'水洗化人口等'!B42</f>
        <v>0</v>
      </c>
      <c r="AG42" s="12">
        <v>42</v>
      </c>
      <c r="AI42" s="46" t="s">
        <v>313</v>
      </c>
      <c r="AJ42" s="3" t="s">
        <v>17</v>
      </c>
    </row>
    <row r="43" spans="27:36" ht="13.5">
      <c r="AA43" s="4" t="s">
        <v>145</v>
      </c>
      <c r="AB43" s="50" t="s">
        <v>242</v>
      </c>
      <c r="AC43" s="50" t="s">
        <v>314</v>
      </c>
      <c r="AD43" s="50">
        <f ca="1">IF(AD$2=0,INDIRECT(AB43&amp;"!"&amp;AC43&amp;$AG$2),0)</f>
        <v>0</v>
      </c>
      <c r="AF43" s="46">
        <f>+'水洗化人口等'!B43</f>
        <v>0</v>
      </c>
      <c r="AG43" s="12">
        <v>43</v>
      </c>
      <c r="AI43" s="46" t="s">
        <v>315</v>
      </c>
      <c r="AJ43" s="3" t="s">
        <v>16</v>
      </c>
    </row>
    <row r="44" spans="27:36" ht="13.5">
      <c r="AA44" s="4" t="s">
        <v>1</v>
      </c>
      <c r="AB44" s="50" t="s">
        <v>242</v>
      </c>
      <c r="AC44" s="50" t="s">
        <v>316</v>
      </c>
      <c r="AD44" s="50">
        <f ca="1">IF(AD$2=0,INDIRECT(AB44&amp;"!"&amp;AC44&amp;$AG$2),0)</f>
        <v>0</v>
      </c>
      <c r="AF44" s="46">
        <f>+'水洗化人口等'!B44</f>
        <v>0</v>
      </c>
      <c r="AG44" s="12">
        <v>44</v>
      </c>
      <c r="AI44" s="46" t="s">
        <v>317</v>
      </c>
      <c r="AJ44" s="3" t="s">
        <v>15</v>
      </c>
    </row>
    <row r="45" spans="27:36" ht="13.5">
      <c r="AA45" s="4" t="s">
        <v>2</v>
      </c>
      <c r="AB45" s="50" t="s">
        <v>242</v>
      </c>
      <c r="AC45" s="50" t="s">
        <v>318</v>
      </c>
      <c r="AD45" s="50">
        <f ca="1">IF(AD$2=0,INDIRECT(AB45&amp;"!"&amp;AC45&amp;$AG$2),0)</f>
        <v>974</v>
      </c>
      <c r="AF45" s="46">
        <f>+'水洗化人口等'!B45</f>
        <v>0</v>
      </c>
      <c r="AG45" s="12">
        <v>45</v>
      </c>
      <c r="AI45" s="46" t="s">
        <v>319</v>
      </c>
      <c r="AJ45" s="3" t="s">
        <v>14</v>
      </c>
    </row>
    <row r="46" spans="27:36" ht="13.5">
      <c r="AA46" s="4" t="s">
        <v>3</v>
      </c>
      <c r="AB46" s="50" t="s">
        <v>242</v>
      </c>
      <c r="AC46" s="50" t="s">
        <v>320</v>
      </c>
      <c r="AD46" s="50">
        <f ca="1">IF(AD$2=0,INDIRECT(AB46&amp;"!"&amp;AC46&amp;$AG$2),0)</f>
        <v>184</v>
      </c>
      <c r="AF46" s="46">
        <f>+'水洗化人口等'!B46</f>
        <v>0</v>
      </c>
      <c r="AG46" s="12">
        <v>46</v>
      </c>
      <c r="AI46" s="46" t="s">
        <v>321</v>
      </c>
      <c r="AJ46" s="3" t="s">
        <v>13</v>
      </c>
    </row>
    <row r="47" spans="27:36" ht="13.5">
      <c r="AA47" s="4" t="s">
        <v>4</v>
      </c>
      <c r="AB47" s="50" t="s">
        <v>242</v>
      </c>
      <c r="AC47" s="50" t="s">
        <v>322</v>
      </c>
      <c r="AD47" s="50">
        <f ca="1">IF(AD$2=0,INDIRECT(AB47&amp;"!"&amp;AC47&amp;$AG$2),0)</f>
        <v>35</v>
      </c>
      <c r="AF47" s="46">
        <f>+'水洗化人口等'!B47</f>
        <v>0</v>
      </c>
      <c r="AG47" s="12">
        <v>47</v>
      </c>
      <c r="AI47" s="46" t="s">
        <v>323</v>
      </c>
      <c r="AJ47" s="3" t="s">
        <v>12</v>
      </c>
    </row>
    <row r="48" spans="27:36" ht="13.5">
      <c r="AA48" s="4" t="s">
        <v>5</v>
      </c>
      <c r="AB48" s="50" t="s">
        <v>242</v>
      </c>
      <c r="AC48" s="50" t="s">
        <v>324</v>
      </c>
      <c r="AD48" s="50">
        <f ca="1">IF(AD$2=0,INDIRECT(AB48&amp;"!"&amp;AC48&amp;$AG$2),0)</f>
        <v>129</v>
      </c>
      <c r="AF48" s="46">
        <f>+'水洗化人口等'!B48</f>
        <v>0</v>
      </c>
      <c r="AG48" s="12">
        <v>48</v>
      </c>
      <c r="AI48" s="46" t="s">
        <v>325</v>
      </c>
      <c r="AJ48" s="3" t="s">
        <v>11</v>
      </c>
    </row>
    <row r="49" spans="27:36" ht="13.5">
      <c r="AA49" s="4" t="s">
        <v>148</v>
      </c>
      <c r="AB49" s="50" t="s">
        <v>242</v>
      </c>
      <c r="AC49" s="50" t="s">
        <v>326</v>
      </c>
      <c r="AD49" s="50">
        <f ca="1">IF(AD$2=0,INDIRECT(AB49&amp;"!"&amp;AC49&amp;$AG$2),0)</f>
        <v>90</v>
      </c>
      <c r="AF49" s="46">
        <f>+'水洗化人口等'!B49</f>
        <v>0</v>
      </c>
      <c r="AG49" s="12">
        <v>49</v>
      </c>
      <c r="AI49" s="46" t="s">
        <v>327</v>
      </c>
      <c r="AJ49" s="3" t="s">
        <v>10</v>
      </c>
    </row>
    <row r="50" spans="27:36" ht="13.5">
      <c r="AA50" s="4" t="s">
        <v>285</v>
      </c>
      <c r="AB50" s="50" t="s">
        <v>242</v>
      </c>
      <c r="AC50" s="50" t="s">
        <v>328</v>
      </c>
      <c r="AD50" s="50">
        <f ca="1">IF(AD$2=0,INDIRECT(AB50&amp;"!"&amp;AC50&amp;$AG$2),0)</f>
        <v>0</v>
      </c>
      <c r="AF50" s="46">
        <f>+'水洗化人口等'!B50</f>
        <v>0</v>
      </c>
      <c r="AG50" s="12">
        <v>50</v>
      </c>
      <c r="AI50" s="46" t="s">
        <v>329</v>
      </c>
      <c r="AJ50" s="3" t="s">
        <v>9</v>
      </c>
    </row>
    <row r="51" spans="27:36" ht="13.5">
      <c r="AA51" s="4" t="s">
        <v>0</v>
      </c>
      <c r="AB51" s="50" t="s">
        <v>242</v>
      </c>
      <c r="AC51" s="50" t="s">
        <v>330</v>
      </c>
      <c r="AD51" s="50">
        <f ca="1">IF(AD$2=0,INDIRECT(AB51&amp;"!"&amp;AC51&amp;$AG$2),0)</f>
        <v>20</v>
      </c>
      <c r="AF51" s="46">
        <f>+'水洗化人口等'!B51</f>
        <v>0</v>
      </c>
      <c r="AG51" s="12">
        <v>51</v>
      </c>
      <c r="AI51" s="46" t="s">
        <v>331</v>
      </c>
      <c r="AJ51" s="3" t="s">
        <v>8</v>
      </c>
    </row>
    <row r="52" spans="27:36" ht="13.5">
      <c r="AA52" s="4" t="s">
        <v>145</v>
      </c>
      <c r="AB52" s="50" t="s">
        <v>242</v>
      </c>
      <c r="AC52" s="50" t="s">
        <v>332</v>
      </c>
      <c r="AD52" s="50">
        <f ca="1">IF(AD$2=0,INDIRECT(AB52&amp;"!"&amp;AC52&amp;$AG$2),0)</f>
        <v>0</v>
      </c>
      <c r="AF52" s="46">
        <f>+'水洗化人口等'!B52</f>
        <v>0</v>
      </c>
      <c r="AG52" s="12">
        <v>52</v>
      </c>
      <c r="AI52" s="46" t="s">
        <v>333</v>
      </c>
      <c r="AJ52" s="3" t="s">
        <v>7</v>
      </c>
    </row>
    <row r="53" spans="27:33" ht="13.5">
      <c r="AA53" s="4" t="s">
        <v>1</v>
      </c>
      <c r="AB53" s="50" t="s">
        <v>242</v>
      </c>
      <c r="AC53" s="50" t="s">
        <v>334</v>
      </c>
      <c r="AD53" s="50">
        <f ca="1">IF(AD$2=0,INDIRECT(AB53&amp;"!"&amp;AC53&amp;$AG$2),0)</f>
        <v>0</v>
      </c>
      <c r="AF53" s="46">
        <f>+'水洗化人口等'!B53</f>
        <v>0</v>
      </c>
      <c r="AG53" s="12">
        <v>53</v>
      </c>
    </row>
    <row r="54" spans="32:33" ht="13.5">
      <c r="AF54" s="46">
        <f>+'水洗化人口等'!B54</f>
        <v>0</v>
      </c>
      <c r="AG54" s="12">
        <v>54</v>
      </c>
    </row>
    <row r="55" spans="32:33" ht="13.5">
      <c r="AF55" s="46">
        <f>+'水洗化人口等'!B55</f>
        <v>0</v>
      </c>
      <c r="AG55" s="12">
        <v>55</v>
      </c>
    </row>
    <row r="56" spans="32:33" ht="13.5">
      <c r="AF56" s="46">
        <f>+'水洗化人口等'!B56</f>
        <v>0</v>
      </c>
      <c r="AG56" s="12">
        <v>56</v>
      </c>
    </row>
    <row r="57" spans="32:33" ht="13.5">
      <c r="AF57" s="46">
        <f>+'水洗化人口等'!B57</f>
        <v>0</v>
      </c>
      <c r="AG57" s="12">
        <v>57</v>
      </c>
    </row>
    <row r="58" spans="32:33" ht="13.5">
      <c r="AF58" s="46">
        <f>+'水洗化人口等'!B58</f>
        <v>0</v>
      </c>
      <c r="AG58" s="12">
        <v>58</v>
      </c>
    </row>
    <row r="59" spans="32:33" ht="13.5">
      <c r="AF59" s="46">
        <f>+'水洗化人口等'!B59</f>
        <v>0</v>
      </c>
      <c r="AG59" s="12">
        <v>59</v>
      </c>
    </row>
    <row r="60" spans="32:33" ht="13.5">
      <c r="AF60" s="46">
        <f>+'水洗化人口等'!B60</f>
        <v>0</v>
      </c>
      <c r="AG60" s="12">
        <v>60</v>
      </c>
    </row>
    <row r="61" spans="32:33" ht="13.5">
      <c r="AF61" s="46">
        <f>+'水洗化人口等'!B61</f>
        <v>0</v>
      </c>
      <c r="AG61" s="12">
        <v>61</v>
      </c>
    </row>
    <row r="62" spans="32:33" ht="13.5">
      <c r="AF62" s="46">
        <f>+'水洗化人口等'!B62</f>
        <v>0</v>
      </c>
      <c r="AG62" s="12">
        <v>62</v>
      </c>
    </row>
    <row r="63" spans="32:33" ht="13.5">
      <c r="AF63" s="46">
        <f>+'水洗化人口等'!B63</f>
        <v>0</v>
      </c>
      <c r="AG63" s="12">
        <v>63</v>
      </c>
    </row>
    <row r="64" spans="32:33" ht="13.5">
      <c r="AF64" s="46">
        <f>+'水洗化人口等'!B64</f>
        <v>0</v>
      </c>
      <c r="AG64" s="12">
        <v>64</v>
      </c>
    </row>
    <row r="65" spans="32:33" ht="13.5">
      <c r="AF65" s="46">
        <f>+'水洗化人口等'!B65</f>
        <v>0</v>
      </c>
      <c r="AG65" s="12">
        <v>65</v>
      </c>
    </row>
    <row r="66" spans="32:33" ht="13.5">
      <c r="AF66" s="46">
        <f>+'水洗化人口等'!B66</f>
        <v>0</v>
      </c>
      <c r="AG66" s="12">
        <v>66</v>
      </c>
    </row>
    <row r="67" spans="32:33" ht="13.5">
      <c r="AF67" s="46">
        <f>+'水洗化人口等'!B67</f>
        <v>0</v>
      </c>
      <c r="AG67" s="12">
        <v>67</v>
      </c>
    </row>
    <row r="68" spans="32:33" ht="13.5">
      <c r="AF68" s="46">
        <f>+'水洗化人口等'!B68</f>
        <v>0</v>
      </c>
      <c r="AG68" s="12">
        <v>68</v>
      </c>
    </row>
    <row r="69" spans="32:33" ht="13.5">
      <c r="AF69" s="46">
        <f>+'水洗化人口等'!B69</f>
        <v>0</v>
      </c>
      <c r="AG69" s="12">
        <v>69</v>
      </c>
    </row>
    <row r="70" spans="32:33" ht="13.5">
      <c r="AF70" s="46">
        <f>+'水洗化人口等'!B70</f>
        <v>0</v>
      </c>
      <c r="AG70" s="12">
        <v>70</v>
      </c>
    </row>
    <row r="71" spans="32:33" ht="13.5">
      <c r="AF71" s="46">
        <f>+'水洗化人口等'!B71</f>
        <v>0</v>
      </c>
      <c r="AG71" s="12">
        <v>71</v>
      </c>
    </row>
    <row r="72" spans="32:33" ht="13.5">
      <c r="AF72" s="46">
        <f>+'水洗化人口等'!B72</f>
        <v>0</v>
      </c>
      <c r="AG72" s="12">
        <v>72</v>
      </c>
    </row>
    <row r="73" spans="32:33" ht="13.5">
      <c r="AF73" s="46">
        <f>+'水洗化人口等'!B73</f>
        <v>0</v>
      </c>
      <c r="AG73" s="12">
        <v>73</v>
      </c>
    </row>
    <row r="74" spans="32:33" ht="13.5">
      <c r="AF74" s="46">
        <f>+'水洗化人口等'!B74</f>
        <v>0</v>
      </c>
      <c r="AG74" s="12">
        <v>74</v>
      </c>
    </row>
    <row r="75" spans="32:33" ht="13.5">
      <c r="AF75" s="46">
        <f>+'水洗化人口等'!B75</f>
        <v>0</v>
      </c>
      <c r="AG75" s="12">
        <v>75</v>
      </c>
    </row>
    <row r="76" spans="32:33" ht="13.5">
      <c r="AF76" s="46">
        <f>+'水洗化人口等'!B76</f>
        <v>0</v>
      </c>
      <c r="AG76" s="12">
        <v>76</v>
      </c>
    </row>
    <row r="77" spans="32:33" ht="13.5">
      <c r="AF77" s="46">
        <f>+'水洗化人口等'!B77</f>
        <v>0</v>
      </c>
      <c r="AG77" s="12">
        <v>77</v>
      </c>
    </row>
    <row r="78" spans="32:33" ht="13.5">
      <c r="AF78" s="46">
        <f>+'水洗化人口等'!B78</f>
        <v>0</v>
      </c>
      <c r="AG78" s="12">
        <v>78</v>
      </c>
    </row>
    <row r="79" spans="32:33" ht="13.5">
      <c r="AF79" s="46">
        <f>+'水洗化人口等'!B79</f>
        <v>0</v>
      </c>
      <c r="AG79" s="12">
        <v>79</v>
      </c>
    </row>
    <row r="80" spans="32:33" ht="13.5">
      <c r="AF80" s="46">
        <f>+'水洗化人口等'!B80</f>
        <v>0</v>
      </c>
      <c r="AG80" s="12">
        <v>80</v>
      </c>
    </row>
    <row r="81" spans="32:33" ht="13.5">
      <c r="AF81" s="46">
        <f>+'水洗化人口等'!B81</f>
        <v>0</v>
      </c>
      <c r="AG81" s="12">
        <v>81</v>
      </c>
    </row>
    <row r="82" spans="32:33" ht="13.5">
      <c r="AF82" s="46">
        <f>+'水洗化人口等'!B82</f>
        <v>0</v>
      </c>
      <c r="AG82" s="12">
        <v>82</v>
      </c>
    </row>
    <row r="83" spans="32:33" ht="13.5">
      <c r="AF83" s="46">
        <f>+'水洗化人口等'!B83</f>
        <v>0</v>
      </c>
      <c r="AG83" s="12">
        <v>83</v>
      </c>
    </row>
    <row r="84" spans="32:33" ht="13.5">
      <c r="AF84" s="46">
        <f>+'水洗化人口等'!B84</f>
        <v>0</v>
      </c>
      <c r="AG84" s="12">
        <v>84</v>
      </c>
    </row>
    <row r="85" spans="32:33" ht="13.5">
      <c r="AF85" s="46">
        <f>+'水洗化人口等'!B85</f>
        <v>0</v>
      </c>
      <c r="AG85" s="12">
        <v>85</v>
      </c>
    </row>
    <row r="86" spans="32:33" ht="13.5">
      <c r="AF86" s="46">
        <f>+'水洗化人口等'!B86</f>
        <v>0</v>
      </c>
      <c r="AG86" s="12">
        <v>86</v>
      </c>
    </row>
    <row r="87" spans="32:33" ht="13.5">
      <c r="AF87" s="46">
        <f>+'水洗化人口等'!B87</f>
        <v>0</v>
      </c>
      <c r="AG87" s="12">
        <v>87</v>
      </c>
    </row>
    <row r="88" spans="32:33" ht="13.5">
      <c r="AF88" s="46">
        <f>+'水洗化人口等'!B88</f>
        <v>0</v>
      </c>
      <c r="AG88" s="12">
        <v>88</v>
      </c>
    </row>
    <row r="89" spans="32:33" ht="13.5">
      <c r="AF89" s="46">
        <f>+'水洗化人口等'!B89</f>
        <v>0</v>
      </c>
      <c r="AG89" s="12">
        <v>89</v>
      </c>
    </row>
    <row r="90" spans="32:33" ht="13.5">
      <c r="AF90" s="46">
        <f>+'水洗化人口等'!B90</f>
        <v>0</v>
      </c>
      <c r="AG90" s="12">
        <v>90</v>
      </c>
    </row>
    <row r="91" spans="32:33" ht="13.5">
      <c r="AF91" s="46">
        <f>+'水洗化人口等'!B91</f>
        <v>0</v>
      </c>
      <c r="AG91" s="12">
        <v>91</v>
      </c>
    </row>
    <row r="92" spans="32:33" ht="13.5">
      <c r="AF92" s="46">
        <f>+'水洗化人口等'!B92</f>
        <v>0</v>
      </c>
      <c r="AG92" s="12">
        <v>92</v>
      </c>
    </row>
    <row r="93" spans="32:33" ht="13.5">
      <c r="AF93" s="46">
        <f>+'水洗化人口等'!B93</f>
        <v>0</v>
      </c>
      <c r="AG93" s="12">
        <v>93</v>
      </c>
    </row>
    <row r="94" spans="32:33" ht="13.5">
      <c r="AF94" s="46">
        <f>+'水洗化人口等'!B94</f>
        <v>0</v>
      </c>
      <c r="AG94" s="12">
        <v>94</v>
      </c>
    </row>
    <row r="95" spans="32:33" ht="13.5">
      <c r="AF95" s="46">
        <f>+'水洗化人口等'!B95</f>
        <v>0</v>
      </c>
      <c r="AG95" s="12">
        <v>95</v>
      </c>
    </row>
    <row r="96" spans="32:33" ht="13.5">
      <c r="AF96" s="46">
        <f>+'水洗化人口等'!B96</f>
        <v>0</v>
      </c>
      <c r="AG96" s="12">
        <v>96</v>
      </c>
    </row>
    <row r="97" spans="32:33" ht="13.5">
      <c r="AF97" s="46">
        <f>+'水洗化人口等'!B97</f>
        <v>0</v>
      </c>
      <c r="AG97" s="12">
        <v>97</v>
      </c>
    </row>
    <row r="98" spans="32:33" ht="13.5">
      <c r="AF98" s="46">
        <f>+'水洗化人口等'!B98</f>
        <v>0</v>
      </c>
      <c r="AG98" s="12">
        <v>98</v>
      </c>
    </row>
    <row r="99" spans="32:33" ht="13.5">
      <c r="AF99" s="46">
        <f>+'水洗化人口等'!B99</f>
        <v>0</v>
      </c>
      <c r="AG99" s="12">
        <v>99</v>
      </c>
    </row>
    <row r="100" spans="32:33" ht="13.5">
      <c r="AF100" s="46">
        <f>+'水洗化人口等'!B100</f>
        <v>0</v>
      </c>
      <c r="AG100" s="12">
        <v>100</v>
      </c>
    </row>
    <row r="101" spans="32:33" ht="13.5">
      <c r="AF101" s="46">
        <f>+'水洗化人口等'!B101</f>
        <v>0</v>
      </c>
      <c r="AG101" s="12">
        <v>101</v>
      </c>
    </row>
    <row r="102" spans="32:33" ht="13.5">
      <c r="AF102" s="46">
        <f>+'水洗化人口等'!B102</f>
        <v>0</v>
      </c>
      <c r="AG102" s="12">
        <v>102</v>
      </c>
    </row>
    <row r="103" spans="32:33" ht="13.5">
      <c r="AF103" s="46">
        <f>+'水洗化人口等'!B103</f>
        <v>0</v>
      </c>
      <c r="AG103" s="12">
        <v>103</v>
      </c>
    </row>
    <row r="104" spans="32:33" ht="13.5">
      <c r="AF104" s="46">
        <f>+'水洗化人口等'!B104</f>
        <v>0</v>
      </c>
      <c r="AG104" s="12">
        <v>104</v>
      </c>
    </row>
    <row r="105" spans="32:33" ht="13.5">
      <c r="AF105" s="46">
        <f>+'水洗化人口等'!B105</f>
        <v>0</v>
      </c>
      <c r="AG105" s="12">
        <v>105</v>
      </c>
    </row>
    <row r="106" spans="32:33" ht="13.5">
      <c r="AF106" s="46">
        <f>+'水洗化人口等'!B106</f>
        <v>0</v>
      </c>
      <c r="AG106" s="12">
        <v>106</v>
      </c>
    </row>
    <row r="107" spans="32:33" ht="13.5">
      <c r="AF107" s="46">
        <f>+'水洗化人口等'!B107</f>
        <v>0</v>
      </c>
      <c r="AG107" s="12">
        <v>107</v>
      </c>
    </row>
    <row r="108" spans="32:33" ht="13.5">
      <c r="AF108" s="46">
        <f>+'水洗化人口等'!B108</f>
        <v>0</v>
      </c>
      <c r="AG108" s="12">
        <v>108</v>
      </c>
    </row>
    <row r="109" spans="32:33" ht="13.5">
      <c r="AF109" s="46">
        <f>+'水洗化人口等'!B109</f>
        <v>0</v>
      </c>
      <c r="AG109" s="12">
        <v>109</v>
      </c>
    </row>
    <row r="110" spans="32:33" ht="13.5">
      <c r="AF110" s="46">
        <f>+'水洗化人口等'!B110</f>
        <v>0</v>
      </c>
      <c r="AG110" s="12">
        <v>110</v>
      </c>
    </row>
    <row r="111" spans="32:33" ht="13.5">
      <c r="AF111" s="46">
        <f>+'水洗化人口等'!B111</f>
        <v>0</v>
      </c>
      <c r="AG111" s="12">
        <v>111</v>
      </c>
    </row>
    <row r="112" spans="32:33" ht="13.5">
      <c r="AF112" s="46">
        <f>+'水洗化人口等'!B112</f>
        <v>0</v>
      </c>
      <c r="AG112" s="12">
        <v>112</v>
      </c>
    </row>
    <row r="113" spans="32:33" ht="13.5">
      <c r="AF113" s="46">
        <f>+'水洗化人口等'!B113</f>
        <v>0</v>
      </c>
      <c r="AG113" s="12">
        <v>113</v>
      </c>
    </row>
    <row r="114" spans="32:33" ht="13.5">
      <c r="AF114" s="46">
        <f>+'水洗化人口等'!B114</f>
        <v>0</v>
      </c>
      <c r="AG114" s="12">
        <v>114</v>
      </c>
    </row>
    <row r="115" spans="32:33" ht="13.5">
      <c r="AF115" s="46">
        <f>+'水洗化人口等'!B115</f>
        <v>0</v>
      </c>
      <c r="AG115" s="12">
        <v>115</v>
      </c>
    </row>
    <row r="116" spans="32:33" ht="13.5">
      <c r="AF116" s="46">
        <f>+'水洗化人口等'!B116</f>
        <v>0</v>
      </c>
      <c r="AG116" s="12">
        <v>116</v>
      </c>
    </row>
    <row r="117" spans="32:33" ht="13.5">
      <c r="AF117" s="46">
        <f>+'水洗化人口等'!B117</f>
        <v>0</v>
      </c>
      <c r="AG117" s="12">
        <v>117</v>
      </c>
    </row>
    <row r="118" spans="32:33" ht="13.5">
      <c r="AF118" s="46">
        <f>+'水洗化人口等'!B118</f>
        <v>0</v>
      </c>
      <c r="AG118" s="12">
        <v>118</v>
      </c>
    </row>
    <row r="119" spans="32:33" ht="13.5">
      <c r="AF119" s="46">
        <f>+'水洗化人口等'!B119</f>
        <v>0</v>
      </c>
      <c r="AG119" s="12">
        <v>119</v>
      </c>
    </row>
    <row r="120" spans="32:33" ht="13.5">
      <c r="AF120" s="46">
        <f>+'水洗化人口等'!B120</f>
        <v>0</v>
      </c>
      <c r="AG120" s="12">
        <v>120</v>
      </c>
    </row>
    <row r="121" spans="32:33" ht="13.5">
      <c r="AF121" s="46">
        <f>+'水洗化人口等'!B121</f>
        <v>0</v>
      </c>
      <c r="AG121" s="12">
        <v>121</v>
      </c>
    </row>
    <row r="122" spans="32:33" ht="13.5">
      <c r="AF122" s="46">
        <f>+'水洗化人口等'!B122</f>
        <v>0</v>
      </c>
      <c r="AG122" s="12">
        <v>122</v>
      </c>
    </row>
    <row r="123" spans="32:33" ht="13.5">
      <c r="AF123" s="46">
        <f>+'水洗化人口等'!B123</f>
        <v>0</v>
      </c>
      <c r="AG123" s="12">
        <v>123</v>
      </c>
    </row>
    <row r="124" spans="32:33" ht="13.5">
      <c r="AF124" s="46">
        <f>+'水洗化人口等'!B124</f>
        <v>0</v>
      </c>
      <c r="AG124" s="12">
        <v>124</v>
      </c>
    </row>
    <row r="125" spans="32:33" ht="13.5">
      <c r="AF125" s="46">
        <f>+'水洗化人口等'!B125</f>
        <v>0</v>
      </c>
      <c r="AG125" s="12">
        <v>125</v>
      </c>
    </row>
    <row r="126" spans="32:33" ht="13.5">
      <c r="AF126" s="46">
        <f>+'水洗化人口等'!B126</f>
        <v>0</v>
      </c>
      <c r="AG126" s="12">
        <v>126</v>
      </c>
    </row>
    <row r="127" spans="32:33" ht="13.5">
      <c r="AF127" s="46">
        <f>+'水洗化人口等'!B127</f>
        <v>0</v>
      </c>
      <c r="AG127" s="12">
        <v>127</v>
      </c>
    </row>
    <row r="128" spans="32:33" ht="13.5">
      <c r="AF128" s="46">
        <f>+'水洗化人口等'!B128</f>
        <v>0</v>
      </c>
      <c r="AG128" s="12">
        <v>128</v>
      </c>
    </row>
    <row r="129" spans="32:33" ht="13.5">
      <c r="AF129" s="46">
        <f>+'水洗化人口等'!B129</f>
        <v>0</v>
      </c>
      <c r="AG129" s="12">
        <v>129</v>
      </c>
    </row>
    <row r="130" spans="32:33" ht="13.5">
      <c r="AF130" s="46">
        <f>+'水洗化人口等'!B130</f>
        <v>0</v>
      </c>
      <c r="AG130" s="12">
        <v>130</v>
      </c>
    </row>
    <row r="131" spans="32:33" ht="13.5">
      <c r="AF131" s="46">
        <f>+'水洗化人口等'!B131</f>
        <v>0</v>
      </c>
      <c r="AG131" s="12">
        <v>131</v>
      </c>
    </row>
    <row r="132" spans="32:33" ht="13.5">
      <c r="AF132" s="46">
        <f>+'水洗化人口等'!B132</f>
        <v>0</v>
      </c>
      <c r="AG132" s="12">
        <v>132</v>
      </c>
    </row>
    <row r="133" spans="32:33" ht="13.5">
      <c r="AF133" s="46">
        <f>+'水洗化人口等'!B133</f>
        <v>0</v>
      </c>
      <c r="AG133" s="12">
        <v>133</v>
      </c>
    </row>
    <row r="134" spans="32:33" ht="13.5">
      <c r="AF134" s="46">
        <f>+'水洗化人口等'!B134</f>
        <v>0</v>
      </c>
      <c r="AG134" s="12">
        <v>134</v>
      </c>
    </row>
    <row r="135" spans="32:33" ht="13.5">
      <c r="AF135" s="46">
        <f>+'水洗化人口等'!B135</f>
        <v>0</v>
      </c>
      <c r="AG135" s="12">
        <v>135</v>
      </c>
    </row>
    <row r="136" spans="32:33" ht="13.5">
      <c r="AF136" s="46">
        <f>+'水洗化人口等'!B136</f>
        <v>0</v>
      </c>
      <c r="AG136" s="12">
        <v>136</v>
      </c>
    </row>
    <row r="137" spans="32:33" ht="13.5">
      <c r="AF137" s="46">
        <f>+'水洗化人口等'!B137</f>
        <v>0</v>
      </c>
      <c r="AG137" s="12">
        <v>137</v>
      </c>
    </row>
    <row r="138" spans="32:33" ht="13.5">
      <c r="AF138" s="46">
        <f>+'水洗化人口等'!B138</f>
        <v>0</v>
      </c>
      <c r="AG138" s="12">
        <v>138</v>
      </c>
    </row>
    <row r="139" spans="32:33" ht="13.5">
      <c r="AF139" s="46">
        <f>+'水洗化人口等'!B139</f>
        <v>0</v>
      </c>
      <c r="AG139" s="12">
        <v>139</v>
      </c>
    </row>
    <row r="140" spans="32:33" ht="13.5">
      <c r="AF140" s="46">
        <f>+'水洗化人口等'!B140</f>
        <v>0</v>
      </c>
      <c r="AG140" s="12">
        <v>140</v>
      </c>
    </row>
    <row r="141" spans="32:33" ht="13.5">
      <c r="AF141" s="46">
        <f>+'水洗化人口等'!B141</f>
        <v>0</v>
      </c>
      <c r="AG141" s="12">
        <v>141</v>
      </c>
    </row>
    <row r="142" spans="32:33" ht="13.5">
      <c r="AF142" s="46">
        <f>+'水洗化人口等'!B142</f>
        <v>0</v>
      </c>
      <c r="AG142" s="12">
        <v>142</v>
      </c>
    </row>
    <row r="143" spans="32:33" ht="13.5">
      <c r="AF143" s="46">
        <f>+'水洗化人口等'!B143</f>
        <v>0</v>
      </c>
      <c r="AG143" s="12">
        <v>143</v>
      </c>
    </row>
    <row r="144" spans="32:33" ht="13.5">
      <c r="AF144" s="46">
        <f>+'水洗化人口等'!B144</f>
        <v>0</v>
      </c>
      <c r="AG144" s="12">
        <v>144</v>
      </c>
    </row>
    <row r="145" spans="32:33" ht="13.5">
      <c r="AF145" s="46">
        <f>+'水洗化人口等'!B145</f>
        <v>0</v>
      </c>
      <c r="AG145" s="12">
        <v>145</v>
      </c>
    </row>
    <row r="146" spans="32:33" ht="13.5">
      <c r="AF146" s="46">
        <f>+'水洗化人口等'!B146</f>
        <v>0</v>
      </c>
      <c r="AG146" s="12">
        <v>146</v>
      </c>
    </row>
    <row r="147" spans="32:33" ht="13.5">
      <c r="AF147" s="46">
        <f>+'水洗化人口等'!B147</f>
        <v>0</v>
      </c>
      <c r="AG147" s="12">
        <v>147</v>
      </c>
    </row>
    <row r="148" spans="32:33" ht="13.5">
      <c r="AF148" s="46">
        <f>+'水洗化人口等'!B148</f>
        <v>0</v>
      </c>
      <c r="AG148" s="12">
        <v>148</v>
      </c>
    </row>
    <row r="149" spans="32:33" ht="13.5">
      <c r="AF149" s="46">
        <f>+'水洗化人口等'!B149</f>
        <v>0</v>
      </c>
      <c r="AG149" s="12">
        <v>149</v>
      </c>
    </row>
    <row r="150" spans="32:33" ht="13.5">
      <c r="AF150" s="46">
        <f>+'水洗化人口等'!B150</f>
        <v>0</v>
      </c>
      <c r="AG150" s="12">
        <v>150</v>
      </c>
    </row>
    <row r="151" spans="32:33" ht="13.5">
      <c r="AF151" s="46">
        <f>+'水洗化人口等'!B151</f>
        <v>0</v>
      </c>
      <c r="AG151" s="12">
        <v>151</v>
      </c>
    </row>
    <row r="152" spans="32:33" ht="13.5">
      <c r="AF152" s="46">
        <f>+'水洗化人口等'!B152</f>
        <v>0</v>
      </c>
      <c r="AG152" s="12">
        <v>152</v>
      </c>
    </row>
    <row r="153" spans="32:33" ht="13.5">
      <c r="AF153" s="46">
        <f>+'水洗化人口等'!B153</f>
        <v>0</v>
      </c>
      <c r="AG153" s="12">
        <v>153</v>
      </c>
    </row>
    <row r="154" spans="32:33" ht="13.5">
      <c r="AF154" s="46">
        <f>+'水洗化人口等'!B154</f>
        <v>0</v>
      </c>
      <c r="AG154" s="12">
        <v>154</v>
      </c>
    </row>
    <row r="155" spans="32:33" ht="13.5">
      <c r="AF155" s="46">
        <f>+'水洗化人口等'!B155</f>
        <v>0</v>
      </c>
      <c r="AG155" s="12">
        <v>155</v>
      </c>
    </row>
    <row r="156" spans="32:33" ht="13.5">
      <c r="AF156" s="46">
        <f>+'水洗化人口等'!B156</f>
        <v>0</v>
      </c>
      <c r="AG156" s="12">
        <v>156</v>
      </c>
    </row>
    <row r="157" spans="32:33" ht="13.5">
      <c r="AF157" s="46">
        <f>+'水洗化人口等'!B157</f>
        <v>0</v>
      </c>
      <c r="AG157" s="12">
        <v>157</v>
      </c>
    </row>
    <row r="158" spans="32:33" ht="13.5">
      <c r="AF158" s="46">
        <f>+'水洗化人口等'!B158</f>
        <v>0</v>
      </c>
      <c r="AG158" s="12">
        <v>158</v>
      </c>
    </row>
    <row r="159" spans="32:33" ht="13.5">
      <c r="AF159" s="46">
        <f>+'水洗化人口等'!B159</f>
        <v>0</v>
      </c>
      <c r="AG159" s="12">
        <v>159</v>
      </c>
    </row>
    <row r="160" spans="32:33" ht="13.5">
      <c r="AF160" s="46">
        <f>+'水洗化人口等'!B160</f>
        <v>0</v>
      </c>
      <c r="AG160" s="12">
        <v>160</v>
      </c>
    </row>
    <row r="161" spans="32:33" ht="13.5">
      <c r="AF161" s="46">
        <f>+'水洗化人口等'!B161</f>
        <v>0</v>
      </c>
      <c r="AG161" s="12">
        <v>161</v>
      </c>
    </row>
    <row r="162" spans="32:33" ht="13.5">
      <c r="AF162" s="46">
        <f>+'水洗化人口等'!B162</f>
        <v>0</v>
      </c>
      <c r="AG162" s="12">
        <v>162</v>
      </c>
    </row>
    <row r="163" spans="32:33" ht="13.5">
      <c r="AF163" s="46">
        <f>+'水洗化人口等'!B163</f>
        <v>0</v>
      </c>
      <c r="AG163" s="12">
        <v>163</v>
      </c>
    </row>
    <row r="164" spans="32:33" ht="13.5">
      <c r="AF164" s="46">
        <f>+'水洗化人口等'!B164</f>
        <v>0</v>
      </c>
      <c r="AG164" s="12">
        <v>164</v>
      </c>
    </row>
    <row r="165" spans="32:33" ht="13.5">
      <c r="AF165" s="46">
        <f>+'水洗化人口等'!B165</f>
        <v>0</v>
      </c>
      <c r="AG165" s="12">
        <v>165</v>
      </c>
    </row>
    <row r="166" spans="32:33" ht="13.5">
      <c r="AF166" s="46">
        <f>+'水洗化人口等'!B166</f>
        <v>0</v>
      </c>
      <c r="AG166" s="12">
        <v>166</v>
      </c>
    </row>
    <row r="167" spans="32:33" ht="13.5">
      <c r="AF167" s="46">
        <f>+'水洗化人口等'!B167</f>
        <v>0</v>
      </c>
      <c r="AG167" s="12">
        <v>167</v>
      </c>
    </row>
    <row r="168" spans="32:33" ht="13.5">
      <c r="AF168" s="46">
        <f>+'水洗化人口等'!B168</f>
        <v>0</v>
      </c>
      <c r="AG168" s="12">
        <v>168</v>
      </c>
    </row>
    <row r="169" spans="32:33" ht="13.5">
      <c r="AF169" s="46">
        <f>+'水洗化人口等'!B169</f>
        <v>0</v>
      </c>
      <c r="AG169" s="12">
        <v>169</v>
      </c>
    </row>
    <row r="170" spans="32:33" ht="13.5">
      <c r="AF170" s="46">
        <f>+'水洗化人口等'!B170</f>
        <v>0</v>
      </c>
      <c r="AG170" s="12">
        <v>170</v>
      </c>
    </row>
    <row r="171" spans="32:33" ht="13.5">
      <c r="AF171" s="46">
        <f>+'水洗化人口等'!B171</f>
        <v>0</v>
      </c>
      <c r="AG171" s="12">
        <v>171</v>
      </c>
    </row>
    <row r="172" spans="32:33" ht="13.5">
      <c r="AF172" s="46">
        <f>+'水洗化人口等'!B172</f>
        <v>0</v>
      </c>
      <c r="AG172" s="12">
        <v>172</v>
      </c>
    </row>
    <row r="173" spans="32:33" ht="13.5">
      <c r="AF173" s="46">
        <f>+'水洗化人口等'!B173</f>
        <v>0</v>
      </c>
      <c r="AG173" s="12">
        <v>173</v>
      </c>
    </row>
    <row r="174" spans="32:33" ht="13.5">
      <c r="AF174" s="46">
        <f>+'水洗化人口等'!B174</f>
        <v>0</v>
      </c>
      <c r="AG174" s="12">
        <v>174</v>
      </c>
    </row>
    <row r="175" spans="32:33" ht="13.5">
      <c r="AF175" s="46">
        <f>+'水洗化人口等'!B175</f>
        <v>0</v>
      </c>
      <c r="AG175" s="12">
        <v>175</v>
      </c>
    </row>
    <row r="176" spans="32:33" ht="13.5">
      <c r="AF176" s="46">
        <f>+'水洗化人口等'!B176</f>
        <v>0</v>
      </c>
      <c r="AG176" s="12">
        <v>176</v>
      </c>
    </row>
    <row r="177" spans="32:33" ht="13.5">
      <c r="AF177" s="46">
        <f>+'水洗化人口等'!B177</f>
        <v>0</v>
      </c>
      <c r="AG177" s="12">
        <v>177</v>
      </c>
    </row>
    <row r="178" spans="32:33" ht="13.5">
      <c r="AF178" s="46">
        <f>+'水洗化人口等'!B178</f>
        <v>0</v>
      </c>
      <c r="AG178" s="12">
        <v>178</v>
      </c>
    </row>
    <row r="179" spans="32:33" ht="13.5">
      <c r="AF179" s="46">
        <f>+'水洗化人口等'!B179</f>
        <v>0</v>
      </c>
      <c r="AG179" s="12">
        <v>179</v>
      </c>
    </row>
    <row r="180" spans="32:33" ht="13.5">
      <c r="AF180" s="46">
        <f>+'水洗化人口等'!B180</f>
        <v>0</v>
      </c>
      <c r="AG180" s="12">
        <v>180</v>
      </c>
    </row>
    <row r="181" spans="32:33" ht="13.5">
      <c r="AF181" s="46">
        <f>+'水洗化人口等'!B181</f>
        <v>0</v>
      </c>
      <c r="AG181" s="12">
        <v>181</v>
      </c>
    </row>
    <row r="182" spans="32:33" ht="13.5">
      <c r="AF182" s="46">
        <f>+'水洗化人口等'!B182</f>
        <v>0</v>
      </c>
      <c r="AG182" s="12">
        <v>182</v>
      </c>
    </row>
    <row r="183" spans="32:33" ht="13.5">
      <c r="AF183" s="46">
        <f>+'水洗化人口等'!B183</f>
        <v>0</v>
      </c>
      <c r="AG183" s="12">
        <v>183</v>
      </c>
    </row>
    <row r="184" spans="32:33" ht="13.5">
      <c r="AF184" s="46">
        <f>+'水洗化人口等'!B184</f>
        <v>0</v>
      </c>
      <c r="AG184" s="12">
        <v>184</v>
      </c>
    </row>
    <row r="185" spans="32:33" ht="13.5">
      <c r="AF185" s="46">
        <f>+'水洗化人口等'!B185</f>
        <v>0</v>
      </c>
      <c r="AG185" s="12">
        <v>185</v>
      </c>
    </row>
    <row r="186" spans="32:33" ht="13.5">
      <c r="AF186" s="46">
        <f>+'水洗化人口等'!B186</f>
        <v>0</v>
      </c>
      <c r="AG186" s="12">
        <v>186</v>
      </c>
    </row>
    <row r="187" spans="32:33" ht="13.5">
      <c r="AF187" s="46">
        <f>+'水洗化人口等'!B187</f>
        <v>0</v>
      </c>
      <c r="AG187" s="12">
        <v>187</v>
      </c>
    </row>
    <row r="188" spans="32:33" ht="13.5">
      <c r="AF188" s="46">
        <f>+'水洗化人口等'!B188</f>
        <v>0</v>
      </c>
      <c r="AG188" s="12">
        <v>188</v>
      </c>
    </row>
    <row r="189" spans="32:33" ht="13.5">
      <c r="AF189" s="46">
        <f>+'水洗化人口等'!B189</f>
        <v>0</v>
      </c>
      <c r="AG189" s="12">
        <v>189</v>
      </c>
    </row>
    <row r="190" spans="32:33" ht="13.5">
      <c r="AF190" s="46">
        <f>+'水洗化人口等'!B190</f>
        <v>0</v>
      </c>
      <c r="AG190" s="12">
        <v>190</v>
      </c>
    </row>
    <row r="191" spans="32:33" ht="13.5">
      <c r="AF191" s="46">
        <f>+'水洗化人口等'!B191</f>
        <v>0</v>
      </c>
      <c r="AG191" s="12">
        <v>191</v>
      </c>
    </row>
    <row r="192" spans="32:33" ht="13.5">
      <c r="AF192" s="46">
        <f>+'水洗化人口等'!B192</f>
        <v>0</v>
      </c>
      <c r="AG192" s="12">
        <v>192</v>
      </c>
    </row>
    <row r="193" spans="32:33" ht="13.5">
      <c r="AF193" s="46">
        <f>+'水洗化人口等'!B193</f>
        <v>0</v>
      </c>
      <c r="AG193" s="12">
        <v>193</v>
      </c>
    </row>
    <row r="194" spans="32:33" ht="13.5">
      <c r="AF194" s="46">
        <f>+'水洗化人口等'!B194</f>
        <v>0</v>
      </c>
      <c r="AG194" s="12">
        <v>194</v>
      </c>
    </row>
    <row r="195" spans="32:33" ht="13.5">
      <c r="AF195" s="46">
        <f>+'水洗化人口等'!B195</f>
        <v>0</v>
      </c>
      <c r="AG195" s="12">
        <v>195</v>
      </c>
    </row>
    <row r="196" spans="32:33" ht="13.5">
      <c r="AF196" s="46">
        <f>+'水洗化人口等'!B196</f>
        <v>0</v>
      </c>
      <c r="AG196" s="12">
        <v>196</v>
      </c>
    </row>
    <row r="197" spans="32:33" ht="13.5">
      <c r="AF197" s="46">
        <f>+'水洗化人口等'!B197</f>
        <v>0</v>
      </c>
      <c r="AG197" s="12">
        <v>197</v>
      </c>
    </row>
    <row r="198" spans="32:33" ht="13.5">
      <c r="AF198" s="46">
        <f>+'水洗化人口等'!B198</f>
        <v>0</v>
      </c>
      <c r="AG198" s="12">
        <v>198</v>
      </c>
    </row>
    <row r="199" spans="32:33" ht="13.5">
      <c r="AF199" s="46">
        <f>+'水洗化人口等'!B199</f>
        <v>0</v>
      </c>
      <c r="AG199" s="12">
        <v>199</v>
      </c>
    </row>
    <row r="200" spans="32:33" ht="13.5">
      <c r="AF200" s="46">
        <f>+'水洗化人口等'!B200</f>
        <v>0</v>
      </c>
      <c r="AG200" s="12">
        <v>200</v>
      </c>
    </row>
    <row r="201" spans="32:33" ht="13.5">
      <c r="AF201" s="46">
        <f>+'水洗化人口等'!B201</f>
        <v>0</v>
      </c>
      <c r="AG201" s="12">
        <v>201</v>
      </c>
    </row>
    <row r="202" spans="32:33" ht="13.5">
      <c r="AF202" s="46">
        <f>+'水洗化人口等'!B202</f>
        <v>0</v>
      </c>
      <c r="AG202" s="12">
        <v>202</v>
      </c>
    </row>
    <row r="203" spans="32:33" ht="13.5">
      <c r="AF203" s="46">
        <f>+'水洗化人口等'!B203</f>
        <v>0</v>
      </c>
      <c r="AG203" s="12">
        <v>203</v>
      </c>
    </row>
    <row r="204" spans="32:33" ht="13.5">
      <c r="AF204" s="46">
        <f>+'水洗化人口等'!B204</f>
        <v>0</v>
      </c>
      <c r="AG204" s="12">
        <v>204</v>
      </c>
    </row>
    <row r="205" spans="32:33" ht="13.5">
      <c r="AF205" s="46">
        <f>+'水洗化人口等'!B205</f>
        <v>0</v>
      </c>
      <c r="AG205" s="12">
        <v>205</v>
      </c>
    </row>
    <row r="206" spans="32:33" ht="13.5">
      <c r="AF206" s="46">
        <f>+'水洗化人口等'!B206</f>
        <v>0</v>
      </c>
      <c r="AG206" s="12">
        <v>206</v>
      </c>
    </row>
    <row r="207" spans="32:33" ht="13.5">
      <c r="AF207" s="46">
        <f>+'水洗化人口等'!B207</f>
        <v>0</v>
      </c>
      <c r="AG207" s="12">
        <v>207</v>
      </c>
    </row>
    <row r="208" spans="32:33" ht="13.5">
      <c r="AF208" s="46">
        <f>+'水洗化人口等'!B208</f>
        <v>0</v>
      </c>
      <c r="AG208" s="12">
        <v>208</v>
      </c>
    </row>
    <row r="209" spans="32:33" ht="13.5">
      <c r="AF209" s="46">
        <f>+'水洗化人口等'!B209</f>
        <v>0</v>
      </c>
      <c r="AG209" s="12">
        <v>209</v>
      </c>
    </row>
    <row r="210" spans="32:33" ht="13.5">
      <c r="AF210" s="46">
        <f>+'水洗化人口等'!B210</f>
        <v>0</v>
      </c>
      <c r="AG210" s="12">
        <v>210</v>
      </c>
    </row>
    <row r="211" spans="32:33" ht="13.5">
      <c r="AF211" s="46">
        <f>+'水洗化人口等'!B211</f>
        <v>0</v>
      </c>
      <c r="AG211" s="12">
        <v>211</v>
      </c>
    </row>
    <row r="212" spans="32:33" ht="13.5">
      <c r="AF212" s="46">
        <f>+'水洗化人口等'!B212</f>
        <v>0</v>
      </c>
      <c r="AG212" s="12">
        <v>212</v>
      </c>
    </row>
    <row r="213" spans="32:33" ht="13.5">
      <c r="AF213" s="46">
        <f>+'水洗化人口等'!B213</f>
        <v>0</v>
      </c>
      <c r="AG213" s="12">
        <v>213</v>
      </c>
    </row>
    <row r="214" spans="32:33" ht="13.5">
      <c r="AF214" s="46">
        <f>+'水洗化人口等'!B214</f>
        <v>0</v>
      </c>
      <c r="AG214" s="12">
        <v>214</v>
      </c>
    </row>
    <row r="215" spans="32:33" ht="13.5">
      <c r="AF215" s="46">
        <f>+'水洗化人口等'!B215</f>
        <v>0</v>
      </c>
      <c r="AG215" s="12">
        <v>215</v>
      </c>
    </row>
    <row r="216" spans="32:33" ht="13.5">
      <c r="AF216" s="46">
        <f>+'水洗化人口等'!B216</f>
        <v>0</v>
      </c>
      <c r="AG216" s="12">
        <v>216</v>
      </c>
    </row>
    <row r="217" spans="32:33" ht="13.5">
      <c r="AF217" s="46">
        <f>+'水洗化人口等'!B217</f>
        <v>0</v>
      </c>
      <c r="AG217" s="12">
        <v>217</v>
      </c>
    </row>
    <row r="218" spans="32:33" ht="13.5">
      <c r="AF218" s="46">
        <f>+'水洗化人口等'!B218</f>
        <v>0</v>
      </c>
      <c r="AG218" s="12">
        <v>218</v>
      </c>
    </row>
    <row r="219" spans="32:33" ht="13.5">
      <c r="AF219" s="46">
        <f>+'水洗化人口等'!B219</f>
        <v>0</v>
      </c>
      <c r="AG219" s="12">
        <v>219</v>
      </c>
    </row>
    <row r="220" spans="32:33" ht="13.5">
      <c r="AF220" s="46">
        <f>+'水洗化人口等'!B220</f>
        <v>0</v>
      </c>
      <c r="AG220" s="12">
        <v>220</v>
      </c>
    </row>
    <row r="221" spans="32:33" ht="13.5">
      <c r="AF221" s="46">
        <f>+'水洗化人口等'!B221</f>
        <v>0</v>
      </c>
      <c r="AG221" s="12">
        <v>221</v>
      </c>
    </row>
    <row r="222" spans="32:33" ht="13.5">
      <c r="AF222" s="46">
        <f>+'水洗化人口等'!B222</f>
        <v>0</v>
      </c>
      <c r="AG222" s="12">
        <v>222</v>
      </c>
    </row>
    <row r="223" spans="32:33" ht="13.5">
      <c r="AF223" s="46">
        <f>+'水洗化人口等'!B223</f>
        <v>0</v>
      </c>
      <c r="AG223" s="12">
        <v>223</v>
      </c>
    </row>
    <row r="224" spans="32:33" ht="13.5">
      <c r="AF224" s="46">
        <f>+'水洗化人口等'!B224</f>
        <v>0</v>
      </c>
      <c r="AG224" s="12">
        <v>224</v>
      </c>
    </row>
    <row r="225" spans="32:33" ht="13.5">
      <c r="AF225" s="46">
        <f>+'水洗化人口等'!B225</f>
        <v>0</v>
      </c>
      <c r="AG225" s="12">
        <v>225</v>
      </c>
    </row>
    <row r="226" spans="32:33" ht="13.5">
      <c r="AF226" s="46">
        <f>+'水洗化人口等'!B226</f>
        <v>0</v>
      </c>
      <c r="AG226" s="12">
        <v>226</v>
      </c>
    </row>
    <row r="227" spans="32:33" ht="13.5">
      <c r="AF227" s="46">
        <f>+'水洗化人口等'!B227</f>
        <v>0</v>
      </c>
      <c r="AG227" s="12">
        <v>227</v>
      </c>
    </row>
    <row r="228" spans="32:33" ht="13.5">
      <c r="AF228" s="46">
        <f>+'水洗化人口等'!B228</f>
        <v>0</v>
      </c>
      <c r="AG228" s="12">
        <v>228</v>
      </c>
    </row>
    <row r="229" spans="32:33" ht="13.5">
      <c r="AF229" s="46">
        <f>+'水洗化人口等'!B229</f>
        <v>0</v>
      </c>
      <c r="AG229" s="12">
        <v>229</v>
      </c>
    </row>
    <row r="230" spans="32:33" ht="13.5">
      <c r="AF230" s="46">
        <f>+'水洗化人口等'!B230</f>
        <v>0</v>
      </c>
      <c r="AG230" s="12">
        <v>230</v>
      </c>
    </row>
    <row r="231" spans="32:33" ht="13.5">
      <c r="AF231" s="46">
        <f>+'水洗化人口等'!B231</f>
        <v>0</v>
      </c>
      <c r="AG231" s="12">
        <v>231</v>
      </c>
    </row>
    <row r="232" spans="32:33" ht="13.5">
      <c r="AF232" s="46">
        <f>+'水洗化人口等'!B232</f>
        <v>0</v>
      </c>
      <c r="AG232" s="12">
        <v>232</v>
      </c>
    </row>
    <row r="233" spans="32:33" ht="13.5">
      <c r="AF233" s="46">
        <f>+'水洗化人口等'!B233</f>
        <v>0</v>
      </c>
      <c r="AG233" s="12">
        <v>233</v>
      </c>
    </row>
    <row r="234" spans="32:33" ht="13.5">
      <c r="AF234" s="46">
        <f>+'水洗化人口等'!B234</f>
        <v>0</v>
      </c>
      <c r="AG234" s="12">
        <v>234</v>
      </c>
    </row>
    <row r="235" spans="32:33" ht="13.5">
      <c r="AF235" s="46">
        <f>+'水洗化人口等'!B235</f>
        <v>0</v>
      </c>
      <c r="AG235" s="12">
        <v>235</v>
      </c>
    </row>
    <row r="236" spans="32:33" ht="13.5">
      <c r="AF236" s="46">
        <f>+'水洗化人口等'!B236</f>
        <v>0</v>
      </c>
      <c r="AG236" s="12">
        <v>236</v>
      </c>
    </row>
    <row r="237" spans="32:33" ht="13.5">
      <c r="AF237" s="46">
        <f>+'水洗化人口等'!B237</f>
        <v>0</v>
      </c>
      <c r="AG237" s="12">
        <v>237</v>
      </c>
    </row>
    <row r="238" spans="32:33" ht="13.5">
      <c r="AF238" s="46">
        <f>+'水洗化人口等'!B238</f>
        <v>0</v>
      </c>
      <c r="AG238" s="12">
        <v>238</v>
      </c>
    </row>
    <row r="239" spans="32:33" ht="13.5">
      <c r="AF239" s="46">
        <f>+'水洗化人口等'!B239</f>
        <v>0</v>
      </c>
      <c r="AG239" s="12">
        <v>239</v>
      </c>
    </row>
    <row r="240" spans="32:33" ht="13.5">
      <c r="AF240" s="46">
        <f>+'水洗化人口等'!B240</f>
        <v>0</v>
      </c>
      <c r="AG240" s="12">
        <v>240</v>
      </c>
    </row>
    <row r="241" spans="32:33" ht="13.5">
      <c r="AF241" s="46">
        <f>+'水洗化人口等'!B241</f>
        <v>0</v>
      </c>
      <c r="AG241" s="12">
        <v>241</v>
      </c>
    </row>
    <row r="242" spans="32:33" ht="13.5">
      <c r="AF242" s="46">
        <f>+'水洗化人口等'!B242</f>
        <v>0</v>
      </c>
      <c r="AG242" s="12">
        <v>242</v>
      </c>
    </row>
    <row r="243" spans="32:33" ht="13.5">
      <c r="AF243" s="46">
        <f>+'水洗化人口等'!B243</f>
        <v>0</v>
      </c>
      <c r="AG243" s="12">
        <v>243</v>
      </c>
    </row>
    <row r="244" spans="32:33" ht="13.5">
      <c r="AF244" s="46">
        <f>+'水洗化人口等'!B244</f>
        <v>0</v>
      </c>
      <c r="AG244" s="12">
        <v>244</v>
      </c>
    </row>
    <row r="245" spans="32:33" ht="13.5">
      <c r="AF245" s="46">
        <f>+'水洗化人口等'!B245</f>
        <v>0</v>
      </c>
      <c r="AG245" s="12">
        <v>245</v>
      </c>
    </row>
    <row r="246" spans="32:33" ht="13.5">
      <c r="AF246" s="46">
        <f>+'水洗化人口等'!B246</f>
        <v>0</v>
      </c>
      <c r="AG246" s="12">
        <v>246</v>
      </c>
    </row>
    <row r="247" spans="32:33" ht="13.5">
      <c r="AF247" s="46">
        <f>+'水洗化人口等'!B247</f>
        <v>0</v>
      </c>
      <c r="AG247" s="12">
        <v>247</v>
      </c>
    </row>
    <row r="248" spans="32:33" ht="13.5">
      <c r="AF248" s="46">
        <f>+'水洗化人口等'!B248</f>
        <v>0</v>
      </c>
      <c r="AG248" s="12">
        <v>248</v>
      </c>
    </row>
    <row r="249" spans="32:33" ht="13.5">
      <c r="AF249" s="46">
        <f>+'水洗化人口等'!B249</f>
        <v>0</v>
      </c>
      <c r="AG249" s="12">
        <v>249</v>
      </c>
    </row>
    <row r="250" spans="32:33" ht="13.5">
      <c r="AF250" s="46">
        <f>+'水洗化人口等'!B250</f>
        <v>0</v>
      </c>
      <c r="AG250" s="12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西下　昌志</cp:lastModifiedBy>
  <cp:lastPrinted>2015-10-13T05:22:19Z</cp:lastPrinted>
  <dcterms:created xsi:type="dcterms:W3CDTF">2008-01-06T09:25:24Z</dcterms:created>
  <dcterms:modified xsi:type="dcterms:W3CDTF">2016-02-04T02:39:12Z</dcterms:modified>
  <cp:category/>
  <cp:version/>
  <cp:contentType/>
  <cp:contentStatus/>
</cp:coreProperties>
</file>