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  <externalReference r:id="rId11"/>
  </externalReference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'組合分担金内訳'!$2:$40</definedName>
    <definedName name="_xlnm.Print_Area" localSheetId="3">'廃棄物事業経費（歳出）'!$2:$47</definedName>
    <definedName name="_xlnm.Print_Area" localSheetId="2">'廃棄物事業経費（歳入）'!$2:$47</definedName>
    <definedName name="_xlnm.Print_Area" localSheetId="0">'廃棄物事業経費（市町村）'!$2:$40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<sst xmlns="http://schemas.openxmlformats.org/spreadsheetml/2006/main" count="2173" uniqueCount="728">
  <si>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</si>
  <si>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</si>
  <si>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</si>
  <si>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</si>
  <si>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</si>
  <si>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</si>
  <si>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</si>
  <si>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</si>
  <si>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</si>
  <si>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</si>
  <si>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</si>
  <si>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</si>
  <si>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</si>
  <si>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</si>
  <si>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</si>
  <si>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</si>
  <si>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</si>
  <si>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</si>
  <si>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</si>
  <si>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</si>
  <si>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</si>
  <si>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</si>
  <si>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</si>
  <si>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</si>
  <si>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</si>
  <si>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</si>
  <si>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</si>
  <si>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</si>
  <si>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</si>
  <si>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</si>
  <si>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</si>
  <si>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</si>
  <si>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</si>
  <si>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</si>
  <si>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</si>
  <si>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</si>
  <si>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</si>
  <si>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</si>
  <si>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</si>
  <si>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</si>
  <si>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</si>
  <si>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</si>
  <si>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</si>
  <si>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</si>
  <si>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</si>
  <si>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</si>
  <si>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</si>
  <si>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</si>
  <si>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</si>
  <si>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</si>
  <si>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</si>
  <si>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廃棄物処理事業経費（市区町村の合計）（平成26年度実績）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</si>
  <si>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</si>
  <si>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</si>
  <si>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</si>
  <si>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</si>
  <si>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</si>
  <si>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</si>
  <si>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</si>
  <si>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</si>
  <si>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</si>
  <si>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</si>
  <si>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</si>
  <si>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</si>
  <si>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</si>
  <si>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</si>
  <si>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</si>
  <si>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</si>
  <si>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</si>
  <si>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</si>
  <si>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</si>
  <si>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</si>
  <si>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</si>
  <si>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</si>
  <si>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</si>
  <si>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</si>
  <si>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</si>
  <si>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</si>
  <si>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</si>
  <si>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</si>
  <si>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</si>
  <si>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</si>
  <si>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</si>
  <si>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</si>
  <si>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</si>
  <si>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</si>
  <si>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</si>
  <si>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</si>
  <si>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</si>
  <si>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</si>
  <si>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</si>
  <si>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</si>
  <si>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</si>
  <si>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</si>
  <si>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</si>
  <si>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</si>
  <si>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</si>
  <si>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</si>
  <si>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</si>
  <si>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</si>
  <si>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</si>
  <si>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</si>
  <si>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</si>
  <si>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</si>
  <si>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</si>
  <si>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</si>
  <si>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</si>
  <si>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</si>
  <si>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</si>
  <si>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神奈川県</t>
  </si>
  <si>
    <t>14000</t>
  </si>
  <si>
    <t>14000</t>
  </si>
  <si>
    <t>-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</si>
  <si>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</si>
  <si>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</si>
  <si>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</si>
  <si>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</si>
  <si>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</si>
  <si>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</si>
  <si>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</si>
  <si>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</si>
  <si>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</si>
  <si>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</si>
  <si>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</si>
  <si>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</si>
  <si>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</si>
  <si>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</si>
  <si>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</si>
  <si>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</si>
  <si>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</si>
  <si>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</si>
  <si>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</si>
  <si>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</si>
  <si>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</si>
  <si>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</si>
  <si>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</si>
  <si>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</si>
  <si>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</si>
  <si>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</si>
  <si>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</si>
  <si>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</si>
  <si>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</si>
  <si>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</si>
  <si>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</si>
  <si>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</si>
  <si>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</si>
  <si>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</si>
  <si>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</si>
  <si>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</si>
  <si>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</si>
  <si>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</si>
  <si>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</si>
  <si>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</si>
  <si>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</si>
  <si>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</si>
  <si>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</si>
  <si>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</si>
  <si>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</si>
  <si>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</si>
  <si>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</si>
  <si>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</si>
  <si>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</si>
  <si>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</si>
  <si>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</si>
  <si>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</si>
  <si>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</si>
  <si>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</si>
  <si>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</si>
  <si>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</si>
  <si>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</si>
  <si>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</si>
  <si>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</si>
  <si>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</si>
  <si>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</si>
  <si>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</si>
  <si>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</si>
  <si>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</si>
  <si>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</si>
  <si>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</si>
  <si>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廃棄物処理事業経費（一部事務組合・広域連合の合計）（平成26年度実績）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</si>
  <si>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</si>
  <si>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</si>
  <si>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</si>
  <si>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</si>
  <si>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</si>
  <si>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</si>
  <si>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</si>
  <si>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</si>
  <si>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</si>
  <si>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</si>
  <si>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</si>
  <si>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</si>
  <si>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</si>
  <si>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</si>
  <si>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</si>
  <si>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</si>
  <si>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</si>
  <si>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</si>
  <si>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</si>
  <si>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</si>
  <si>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</si>
  <si>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</si>
  <si>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</si>
  <si>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</si>
  <si>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</si>
  <si>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</si>
  <si>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</si>
  <si>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</si>
  <si>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</si>
  <si>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</si>
  <si>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</si>
  <si>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</si>
  <si>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</si>
  <si>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</si>
  <si>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</si>
  <si>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</si>
  <si>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</si>
  <si>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</si>
  <si>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神奈川県</t>
  </si>
  <si>
    <t>14000</t>
  </si>
  <si>
    <t>-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</si>
  <si>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</si>
  <si>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</si>
  <si>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</si>
  <si>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</si>
  <si>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</si>
  <si>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</si>
  <si>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</si>
  <si>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</si>
  <si>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</si>
  <si>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</si>
  <si>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</si>
  <si>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</si>
  <si>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</si>
  <si>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</si>
  <si>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廃棄物処理事業経費（市区町村及び一部事務組合・広域連合の合計）【歳入】（平成26年度実績）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</si>
  <si>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</si>
  <si>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</si>
  <si>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</si>
  <si>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</si>
  <si>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</si>
  <si>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</si>
  <si>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</si>
  <si>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</si>
  <si>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</si>
  <si>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一般財源</t>
  </si>
  <si>
    <t>特定財源 (市区町村分担金を除く)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</si>
  <si>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</si>
  <si>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</si>
  <si>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</si>
  <si>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</si>
  <si>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</si>
  <si>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</si>
  <si>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合計</t>
  </si>
  <si>
    <t>国庫支出金</t>
  </si>
  <si>
    <t>都道府県
支出金</t>
  </si>
  <si>
    <t>（市区町村
分担金）</t>
  </si>
  <si>
    <t>その他</t>
  </si>
  <si>
    <t>国庫支出金</t>
  </si>
  <si>
    <t>使用料及び
手数料</t>
  </si>
  <si>
    <t>（市区町村
分担金）</t>
  </si>
  <si>
    <t>（千円）</t>
  </si>
  <si>
    <t>（千円）</t>
  </si>
  <si>
    <t>14000</t>
  </si>
  <si>
    <t>神奈川県</t>
  </si>
  <si>
    <t>14100</t>
  </si>
  <si>
    <t>横浜市</t>
  </si>
  <si>
    <t>14130</t>
  </si>
  <si>
    <t>14150</t>
  </si>
  <si>
    <t>相模原市</t>
  </si>
  <si>
    <t>14201</t>
  </si>
  <si>
    <t>14203</t>
  </si>
  <si>
    <t>平塚市</t>
  </si>
  <si>
    <t>14204</t>
  </si>
  <si>
    <t>14205</t>
  </si>
  <si>
    <t>藤沢市</t>
  </si>
  <si>
    <t>14206</t>
  </si>
  <si>
    <t>14207</t>
  </si>
  <si>
    <t>茅ヶ崎市</t>
  </si>
  <si>
    <t>14208</t>
  </si>
  <si>
    <t>14210</t>
  </si>
  <si>
    <t>三浦市</t>
  </si>
  <si>
    <t>14211</t>
  </si>
  <si>
    <t>14212</t>
  </si>
  <si>
    <t>厚木市</t>
  </si>
  <si>
    <t>14213</t>
  </si>
  <si>
    <t>14214</t>
  </si>
  <si>
    <t>伊勢原市</t>
  </si>
  <si>
    <t>14215</t>
  </si>
  <si>
    <t>14216</t>
  </si>
  <si>
    <t>座間市</t>
  </si>
  <si>
    <t>14217</t>
  </si>
  <si>
    <t>14218</t>
  </si>
  <si>
    <t>綾瀬市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</si>
  <si>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</si>
  <si>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</si>
  <si>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</si>
  <si>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</si>
  <si>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</si>
  <si>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</si>
  <si>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</si>
  <si>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</si>
  <si>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</si>
  <si>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</si>
  <si>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</si>
  <si>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</si>
  <si>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</si>
  <si>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</si>
  <si>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廃棄物処理事業経費（市区町村及び一部事務組合・広域連合の合計）【歳出】（平成26年度実績）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</si>
  <si>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</si>
  <si>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</si>
  <si>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</si>
  <si>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</si>
  <si>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</si>
  <si>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</si>
  <si>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</si>
  <si>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</si>
  <si>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</si>
  <si>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</si>
  <si>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</si>
  <si>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</si>
  <si>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</si>
  <si>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</si>
  <si>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</si>
  <si>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</si>
  <si>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</si>
  <si>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</si>
  <si>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</si>
  <si>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</si>
  <si>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</si>
  <si>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</si>
  <si>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</si>
  <si>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</si>
  <si>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</si>
  <si>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</si>
  <si>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</si>
  <si>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</si>
  <si>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</si>
  <si>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</si>
  <si>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神奈川県</t>
  </si>
  <si>
    <t>14000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</si>
  <si>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</si>
  <si>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</si>
  <si>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</si>
  <si>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</si>
  <si>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</si>
  <si>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</si>
  <si>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</si>
  <si>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</si>
  <si>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</si>
  <si>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</si>
  <si>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</si>
  <si>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</si>
  <si>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</si>
  <si>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</si>
  <si>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</si>
  <si>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</si>
  <si>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</si>
  <si>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</si>
  <si>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</si>
  <si>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</si>
  <si>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</si>
  <si>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</si>
  <si>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</si>
  <si>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</si>
  <si>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</si>
  <si>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</si>
  <si>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</si>
  <si>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</si>
  <si>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</si>
  <si>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</si>
  <si>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</si>
  <si>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</si>
  <si>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</si>
  <si>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</si>
  <si>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</si>
  <si>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</si>
  <si>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</si>
  <si>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</si>
  <si>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</si>
  <si>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</si>
  <si>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</si>
  <si>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</si>
  <si>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</si>
  <si>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</si>
  <si>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</si>
  <si>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</si>
  <si>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</si>
  <si>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</si>
  <si>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</si>
  <si>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</si>
  <si>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</si>
  <si>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</si>
  <si>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</si>
  <si>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</si>
  <si>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</si>
  <si>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</si>
  <si>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</si>
  <si>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</si>
  <si>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</si>
  <si>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</si>
  <si>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</si>
  <si>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</si>
  <si>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</si>
  <si>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</si>
  <si>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</si>
  <si>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</si>
  <si>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</si>
  <si>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</si>
  <si>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</si>
  <si>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</si>
  <si>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</si>
  <si>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</si>
  <si>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</si>
  <si>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</si>
  <si>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</si>
  <si>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</si>
  <si>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</si>
  <si>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</si>
  <si>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</si>
  <si>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</si>
  <si>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廃棄物処理事業経費【分担金の合計】（平成26年度実績）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</si>
  <si>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</si>
  <si>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</si>
  <si>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</si>
  <si>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</si>
  <si>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</si>
  <si>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</si>
  <si>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</si>
  <si>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</si>
  <si>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</si>
  <si>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</si>
  <si>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</si>
  <si>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</si>
  <si>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</si>
  <si>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</si>
  <si>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</si>
  <si>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</si>
  <si>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</si>
  <si>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</si>
  <si>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</si>
  <si>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</si>
  <si>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</si>
  <si>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</si>
  <si>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</si>
  <si>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</si>
  <si>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</si>
  <si>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</si>
  <si>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</si>
  <si>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</si>
  <si>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</si>
  <si>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</si>
  <si>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</si>
  <si>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</si>
  <si>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</si>
  <si>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</si>
  <si>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</si>
  <si>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</si>
  <si>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</si>
  <si>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</si>
  <si>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</si>
  <si>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</si>
  <si>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</si>
  <si>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</si>
  <si>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</si>
  <si>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14815</t>
  </si>
  <si>
    <t>秦野市伊勢原市
環境衛生組合</t>
  </si>
  <si>
    <t>14212</t>
  </si>
  <si>
    <t>厚木市</t>
  </si>
  <si>
    <t>14213</t>
  </si>
  <si>
    <t>大和市</t>
  </si>
  <si>
    <t>14214</t>
  </si>
  <si>
    <t>伊勢原市</t>
  </si>
  <si>
    <t>秦野市伊勢原市環境衛生組合</t>
  </si>
  <si>
    <t>14215</t>
  </si>
  <si>
    <t>海老名市</t>
  </si>
  <si>
    <t>14818</t>
  </si>
  <si>
    <t>高座清掃施設組合</t>
  </si>
  <si>
    <t>14216</t>
  </si>
  <si>
    <t>座間市</t>
  </si>
  <si>
    <t>14217</t>
  </si>
  <si>
    <t>南足柄市</t>
  </si>
  <si>
    <t>14819</t>
  </si>
  <si>
    <t>足柄上衛生組合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</si>
  <si>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</si>
  <si>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</si>
  <si>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</si>
  <si>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</si>
  <si>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</si>
  <si>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</si>
  <si>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</si>
  <si>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</si>
  <si>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</si>
  <si>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</si>
  <si>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</si>
  <si>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</si>
  <si>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14829</t>
  </si>
  <si>
    <t>足柄東部清掃組合</t>
  </si>
  <si>
    <t>14362</t>
  </si>
  <si>
    <t>大井町</t>
  </si>
  <si>
    <t>14363</t>
  </si>
  <si>
    <t>松田町</t>
  </si>
  <si>
    <t>14364</t>
  </si>
  <si>
    <t>山北町</t>
  </si>
  <si>
    <t>14837</t>
  </si>
  <si>
    <t>足柄西部清掃組合</t>
  </si>
  <si>
    <t>足柄衛生組合</t>
  </si>
  <si>
    <t>14366</t>
  </si>
  <si>
    <t>開成町</t>
  </si>
  <si>
    <t>14382</t>
  </si>
  <si>
    <t>箱根町</t>
  </si>
  <si>
    <t>14383</t>
  </si>
  <si>
    <t>真鶴町</t>
  </si>
  <si>
    <t>14827</t>
  </si>
  <si>
    <t>湯河原町真鶴町衛生組合</t>
  </si>
  <si>
    <t>14384</t>
  </si>
  <si>
    <t>湯河原町</t>
  </si>
  <si>
    <t>14401</t>
  </si>
  <si>
    <t>愛川町</t>
  </si>
  <si>
    <t>14402</t>
  </si>
  <si>
    <t>清川村</t>
  </si>
  <si>
    <t>廃棄物処理事業経費【市区町村分担金の合計】（平成26年度実績）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</si>
  <si>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</si>
  <si>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</si>
  <si>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</si>
  <si>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</si>
  <si>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</si>
  <si>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</si>
  <si>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</si>
  <si>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</si>
  <si>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</si>
  <si>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</si>
  <si>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</si>
  <si>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</si>
  <si>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</si>
  <si>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</si>
  <si>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</si>
  <si>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</si>
  <si>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</si>
  <si>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</si>
  <si>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</si>
  <si>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</si>
  <si>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</si>
  <si>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</si>
  <si>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</si>
  <si>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</si>
  <si>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</si>
  <si>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</si>
  <si>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</si>
  <si>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</si>
  <si>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</si>
  <si>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</si>
  <si>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</si>
  <si>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</si>
  <si>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</si>
  <si>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</si>
  <si>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</si>
  <si>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</si>
  <si>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</si>
  <si>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</si>
  <si>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</si>
  <si>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神奈川県</t>
  </si>
  <si>
    <t>合計</t>
  </si>
  <si>
    <t>14815</t>
  </si>
  <si>
    <t>秦野市伊勢原市環境衛生組合</t>
  </si>
  <si>
    <t>14211</t>
  </si>
  <si>
    <t>秦野市</t>
  </si>
  <si>
    <t>14214</t>
  </si>
  <si>
    <t>伊勢原市</t>
  </si>
  <si>
    <t>14818</t>
  </si>
  <si>
    <t>高座清掃施設組合</t>
  </si>
  <si>
    <t>14215</t>
  </si>
  <si>
    <t>海老名市</t>
  </si>
  <si>
    <t>14216</t>
  </si>
  <si>
    <t>座間市</t>
  </si>
  <si>
    <t>14218</t>
  </si>
  <si>
    <t>綾瀬市</t>
  </si>
  <si>
    <t>14819</t>
  </si>
  <si>
    <t>足柄上衛生組合</t>
  </si>
  <si>
    <t>14217</t>
  </si>
  <si>
    <t>南足柄市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</si>
  <si>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</si>
  <si>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</si>
  <si>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</si>
  <si>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</si>
  <si>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</si>
  <si>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</si>
  <si>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</si>
  <si>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</si>
  <si>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</si>
  <si>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</si>
  <si>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14827</t>
  </si>
  <si>
    <t>湯河原町真鶴町衛生組合</t>
  </si>
  <si>
    <t>14384</t>
  </si>
  <si>
    <t>湯河原町</t>
  </si>
  <si>
    <t>14383</t>
  </si>
  <si>
    <t>真鶴町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</si>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</sst>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48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3" borderId="10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10" xfId="48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4" fillId="0" borderId="0" xfId="65" applyNumberFormat="1" applyFont="1" applyAlignment="1">
      <alignment vertical="center"/>
      <protection/>
    </xf>
    <xf numFmtId="0" fontId="11" fillId="34" borderId="19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1" fillId="34" borderId="16" xfId="65" applyNumberFormat="1" applyFont="1" applyFill="1" applyBorder="1" applyAlignment="1">
      <alignment vertical="center"/>
      <protection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horizontal="left" vertical="center"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1" xfId="65" applyNumberFormat="1" applyFont="1" applyFill="1" applyBorder="1" applyAlignment="1">
      <alignment vertical="center" wrapText="1"/>
      <protection/>
    </xf>
    <xf numFmtId="3" fontId="13" fillId="33" borderId="10" xfId="48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horizontal="right"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 wrapText="1"/>
      <protection/>
    </xf>
    <xf numFmtId="0" fontId="12" fillId="34" borderId="19" xfId="60" applyNumberFormat="1" applyFont="1" applyFill="1" applyBorder="1" applyAlignment="1">
      <alignment vertical="center"/>
      <protection/>
    </xf>
    <xf numFmtId="0" fontId="12" fillId="34" borderId="18" xfId="60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2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 quotePrefix="1">
      <alignment vertical="center"/>
      <protection/>
    </xf>
    <xf numFmtId="0" fontId="11" fillId="34" borderId="11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>
      <alignment vertical="center"/>
      <protection/>
    </xf>
    <xf numFmtId="0" fontId="11" fillId="34" borderId="10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3" xfId="60" applyNumberFormat="1" applyFont="1" applyFill="1" applyBorder="1" applyAlignment="1">
      <alignment horizontal="center" vertical="center"/>
      <protection/>
    </xf>
    <xf numFmtId="0" fontId="11" fillId="34" borderId="23" xfId="60" applyNumberFormat="1" applyFont="1" applyFill="1" applyBorder="1" applyAlignment="1">
      <alignment horizontal="center" vertical="center" wrapText="1"/>
      <protection/>
    </xf>
    <xf numFmtId="0" fontId="11" fillId="34" borderId="23" xfId="61" applyNumberFormat="1" applyFont="1" applyFill="1" applyBorder="1" applyAlignment="1">
      <alignment horizontal="center" vertical="center"/>
      <protection/>
    </xf>
    <xf numFmtId="0" fontId="11" fillId="34" borderId="23" xfId="61" applyNumberFormat="1" applyFont="1" applyFill="1" applyBorder="1" applyAlignment="1">
      <alignment horizontal="center" vertical="center" wrapText="1"/>
      <protection/>
    </xf>
    <xf numFmtId="0" fontId="12" fillId="34" borderId="19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23" xfId="0" applyNumberFormat="1" applyFont="1" applyFill="1" applyBorder="1" applyAlignment="1">
      <alignment horizontal="center" vertical="center"/>
    </xf>
    <xf numFmtId="0" fontId="11" fillId="34" borderId="23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12" fillId="34" borderId="12" xfId="65" applyNumberFormat="1" applyFont="1" applyFill="1" applyBorder="1" applyAlignment="1" quotePrefix="1">
      <alignment vertical="center"/>
      <protection/>
    </xf>
    <xf numFmtId="0" fontId="11" fillId="34" borderId="19" xfId="65" applyNumberFormat="1" applyFont="1" applyFill="1" applyBorder="1" applyAlignment="1" quotePrefix="1">
      <alignment vertical="center"/>
      <protection/>
    </xf>
    <xf numFmtId="0" fontId="11" fillId="34" borderId="18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 quotePrefix="1">
      <alignment vertical="center"/>
      <protection/>
    </xf>
    <xf numFmtId="0" fontId="12" fillId="34" borderId="24" xfId="65" applyNumberFormat="1" applyFont="1" applyFill="1" applyBorder="1" applyAlignment="1" quotePrefix="1">
      <alignment vertical="center"/>
      <protection/>
    </xf>
    <xf numFmtId="0" fontId="11" fillId="34" borderId="22" xfId="65" applyNumberFormat="1" applyFont="1" applyFill="1" applyBorder="1" applyAlignment="1">
      <alignment vertical="center"/>
      <protection/>
    </xf>
    <xf numFmtId="0" fontId="11" fillId="34" borderId="12" xfId="65" applyNumberFormat="1" applyFont="1" applyFill="1" applyBorder="1" applyAlignment="1">
      <alignment vertical="center"/>
      <protection/>
    </xf>
    <xf numFmtId="0" fontId="12" fillId="34" borderId="13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5" borderId="0" xfId="62" applyNumberFormat="1" applyFont="1" applyFill="1" applyAlignment="1">
      <alignment vertical="center"/>
      <protection/>
    </xf>
    <xf numFmtId="0" fontId="6" fillId="35" borderId="0" xfId="62" applyNumberFormat="1" applyFont="1" applyFill="1" applyAlignment="1">
      <alignment vertical="center"/>
      <protection/>
    </xf>
    <xf numFmtId="0" fontId="3" fillId="35" borderId="0" xfId="62" applyNumberFormat="1" applyFont="1" applyFill="1" applyAlignment="1">
      <alignment vertical="center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1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3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3" xfId="60" applyNumberFormat="1" applyFont="1" applyFill="1" applyBorder="1" applyAlignment="1">
      <alignment vertical="center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3" xfId="0" applyNumberFormat="1" applyFont="1" applyFill="1" applyBorder="1" applyAlignment="1">
      <alignment vertical="center" wrapText="1"/>
    </xf>
    <xf numFmtId="0" fontId="11" fillId="34" borderId="11" xfId="65" applyNumberFormat="1" applyFont="1" applyFill="1" applyBorder="1" applyAlignment="1">
      <alignment vertical="center"/>
      <protection/>
    </xf>
    <xf numFmtId="0" fontId="11" fillId="34" borderId="21" xfId="65" applyNumberFormat="1" applyFont="1" applyFill="1" applyBorder="1" applyAlignment="1">
      <alignment vertical="center"/>
      <protection/>
    </xf>
    <xf numFmtId="0" fontId="11" fillId="34" borderId="23" xfId="65" applyNumberFormat="1" applyFont="1" applyFill="1" applyBorder="1" applyAlignment="1">
      <alignment vertical="center"/>
      <protection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>
      <alignment vertical="center" wrapText="1"/>
      <protection/>
    </xf>
    <xf numFmtId="0" fontId="11" fillId="34" borderId="23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/>
      <protection/>
    </xf>
    <xf numFmtId="0" fontId="12" fillId="34" borderId="22" xfId="65" applyNumberFormat="1" applyFont="1" applyFill="1" applyBorder="1" applyAlignment="1" quotePrefix="1">
      <alignment vertical="center" wrapText="1"/>
      <protection/>
    </xf>
    <xf numFmtId="0" fontId="12" fillId="34" borderId="13" xfId="65" applyNumberFormat="1" applyFont="1" applyFill="1" applyBorder="1" applyAlignment="1" quotePrefix="1">
      <alignment vertical="center" wrapText="1"/>
      <protection/>
    </xf>
    <xf numFmtId="0" fontId="12" fillId="34" borderId="25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3" xfId="65" applyNumberFormat="1" applyFont="1" applyFill="1" applyBorder="1" applyAlignment="1" quotePrefix="1">
      <alignment vertical="center" wrapText="1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  <xf numFmtId="0" fontId="6" fillId="0" borderId="24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1" xfId="64" applyFont="1" applyFill="1" applyBorder="1" applyAlignment="1">
      <alignment horizontal="center" vertical="center" textRotation="255"/>
      <protection/>
    </xf>
    <xf numFmtId="0" fontId="6" fillId="0" borderId="23" xfId="64" applyFont="1" applyFill="1" applyBorder="1" applyAlignment="1">
      <alignment horizontal="center" vertical="center" textRotation="255"/>
      <protection/>
    </xf>
    <xf numFmtId="0" fontId="6" fillId="0" borderId="24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 quotePrefix="1">
      <alignment horizontal="center" vertical="center" textRotation="255"/>
      <protection/>
    </xf>
    <xf numFmtId="0" fontId="6" fillId="0" borderId="23" xfId="64" applyFont="1" applyFill="1" applyBorder="1" applyAlignment="1" quotePrefix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0" fontId="11" fillId="34" borderId="11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1" fillId="34" borderId="24" xfId="60" applyNumberFormat="1" applyFont="1" applyFill="1" applyBorder="1" applyAlignment="1">
      <alignment vertical="center"/>
      <protection/>
    </xf>
    <xf numFmtId="0" fontId="11" fillId="34" borderId="24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>
      <alignment vertical="center" wrapText="1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2" fillId="34" borderId="12" xfId="0" applyNumberFormat="1" applyFont="1" applyFill="1" applyBorder="1" applyAlignment="1">
      <alignment vertical="center"/>
    </xf>
    <xf numFmtId="0" fontId="11" fillId="34" borderId="24" xfId="0" applyNumberFormat="1" applyFont="1" applyFill="1" applyBorder="1" applyAlignment="1">
      <alignment vertical="center"/>
    </xf>
    <xf numFmtId="0" fontId="12" fillId="34" borderId="12" xfId="65" applyNumberFormat="1" applyFont="1" applyFill="1" applyBorder="1" applyAlignment="1">
      <alignment vertical="center"/>
      <protection/>
    </xf>
    <xf numFmtId="0" fontId="11" fillId="34" borderId="22" xfId="65" applyNumberFormat="1" applyFont="1" applyFill="1" applyBorder="1" applyAlignment="1">
      <alignment vertical="center" wrapText="1"/>
      <protection/>
    </xf>
    <xf numFmtId="0" fontId="11" fillId="34" borderId="25" xfId="65" applyNumberFormat="1" applyFont="1" applyFill="1" applyBorder="1" applyAlignment="1">
      <alignment horizontal="center" vertical="center" wrapText="1"/>
      <protection/>
    </xf>
    <xf numFmtId="0" fontId="11" fillId="34" borderId="23" xfId="65" applyNumberFormat="1" applyFont="1" applyFill="1" applyBorder="1" applyAlignment="1">
      <alignment horizontal="center" vertical="center" wrapText="1"/>
      <protection/>
    </xf>
    <xf numFmtId="0" fontId="13" fillId="0" borderId="10" xfId="0" applyNumberFormat="1" applyFont="1" applyBorder="1" applyAlignment="1">
      <alignment vertical="center" wrapText="1"/>
    </xf>
    <xf numFmtId="0" fontId="12" fillId="34" borderId="24" xfId="65" applyNumberFormat="1" applyFont="1" applyFill="1" applyBorder="1" applyAlignment="1">
      <alignment vertical="center" wrapText="1"/>
      <protection/>
    </xf>
    <xf numFmtId="0" fontId="12" fillId="34" borderId="24" xfId="65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49" fontId="6" fillId="0" borderId="0" xfId="62" applyNumberFormat="1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33表"/>
      <sheetName val="34表"/>
      <sheetName val="35表"/>
      <sheetName val="前年度との比較"/>
      <sheetName val="32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71表"/>
      <sheetName val="72表"/>
      <sheetName val="73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7" customWidth="1"/>
    <col min="115" max="16384" width="9" style="47" customWidth="1"/>
  </cols>
  <sheetData>
    <row r="1" spans="1:114" s="45" customFormat="1" ht="17.25">
      <c r="A1" s="124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33" t="s">
        <v>52</v>
      </c>
      <c r="B2" s="133" t="s">
        <v>53</v>
      </c>
      <c r="C2" s="179" t="s">
        <v>54</v>
      </c>
      <c r="D2" s="180" t="s">
        <v>56</v>
      </c>
      <c r="E2" s="79"/>
      <c r="F2" s="79"/>
      <c r="G2" s="79"/>
      <c r="H2" s="79"/>
      <c r="I2" s="79"/>
      <c r="J2" s="79"/>
      <c r="K2" s="79"/>
      <c r="L2" s="80"/>
      <c r="M2" s="180" t="s">
        <v>58</v>
      </c>
      <c r="N2" s="79"/>
      <c r="O2" s="79"/>
      <c r="P2" s="79"/>
      <c r="Q2" s="79"/>
      <c r="R2" s="79"/>
      <c r="S2" s="79"/>
      <c r="T2" s="79"/>
      <c r="U2" s="80"/>
      <c r="V2" s="180" t="s">
        <v>59</v>
      </c>
      <c r="W2" s="79"/>
      <c r="X2" s="79"/>
      <c r="Y2" s="79"/>
      <c r="Z2" s="79"/>
      <c r="AA2" s="79"/>
      <c r="AB2" s="79"/>
      <c r="AC2" s="79"/>
      <c r="AD2" s="80"/>
      <c r="AE2" s="181" t="s">
        <v>60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81" t="s">
        <v>61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81" t="s">
        <v>62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45" customFormat="1" ht="13.5">
      <c r="A3" s="134"/>
      <c r="B3" s="134"/>
      <c r="C3" s="136"/>
      <c r="D3" s="182" t="s">
        <v>63</v>
      </c>
      <c r="E3" s="84"/>
      <c r="F3" s="84"/>
      <c r="G3" s="84"/>
      <c r="H3" s="84"/>
      <c r="I3" s="84"/>
      <c r="J3" s="84"/>
      <c r="K3" s="84"/>
      <c r="L3" s="85"/>
      <c r="M3" s="182" t="s">
        <v>63</v>
      </c>
      <c r="N3" s="84"/>
      <c r="O3" s="84"/>
      <c r="P3" s="84"/>
      <c r="Q3" s="84"/>
      <c r="R3" s="84"/>
      <c r="S3" s="84"/>
      <c r="T3" s="84"/>
      <c r="U3" s="85"/>
      <c r="V3" s="182" t="s">
        <v>63</v>
      </c>
      <c r="W3" s="84"/>
      <c r="X3" s="84"/>
      <c r="Y3" s="84"/>
      <c r="Z3" s="84"/>
      <c r="AA3" s="84"/>
      <c r="AB3" s="84"/>
      <c r="AC3" s="84"/>
      <c r="AD3" s="85"/>
      <c r="AE3" s="183" t="s">
        <v>64</v>
      </c>
      <c r="AF3" s="81"/>
      <c r="AG3" s="81"/>
      <c r="AH3" s="81"/>
      <c r="AI3" s="81"/>
      <c r="AJ3" s="81"/>
      <c r="AK3" s="81"/>
      <c r="AL3" s="86"/>
      <c r="AM3" s="82" t="s">
        <v>65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66</v>
      </c>
      <c r="BF3" s="91" t="s">
        <v>59</v>
      </c>
      <c r="BG3" s="183" t="s">
        <v>64</v>
      </c>
      <c r="BH3" s="81"/>
      <c r="BI3" s="81"/>
      <c r="BJ3" s="81"/>
      <c r="BK3" s="81"/>
      <c r="BL3" s="81"/>
      <c r="BM3" s="81"/>
      <c r="BN3" s="86"/>
      <c r="BO3" s="82" t="s">
        <v>65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66</v>
      </c>
      <c r="CH3" s="91" t="s">
        <v>59</v>
      </c>
      <c r="CI3" s="183" t="s">
        <v>64</v>
      </c>
      <c r="CJ3" s="81"/>
      <c r="CK3" s="81"/>
      <c r="CL3" s="81"/>
      <c r="CM3" s="81"/>
      <c r="CN3" s="81"/>
      <c r="CO3" s="81"/>
      <c r="CP3" s="86"/>
      <c r="CQ3" s="82" t="s">
        <v>65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66</v>
      </c>
      <c r="DJ3" s="91" t="s">
        <v>59</v>
      </c>
    </row>
    <row r="4" spans="1:114" s="45" customFormat="1" ht="13.5">
      <c r="A4" s="134"/>
      <c r="B4" s="134"/>
      <c r="C4" s="136"/>
      <c r="D4" s="68"/>
      <c r="E4" s="182" t="s">
        <v>67</v>
      </c>
      <c r="F4" s="92"/>
      <c r="G4" s="92"/>
      <c r="H4" s="92"/>
      <c r="I4" s="92"/>
      <c r="J4" s="92"/>
      <c r="K4" s="93"/>
      <c r="L4" s="67" t="s">
        <v>69</v>
      </c>
      <c r="M4" s="68"/>
      <c r="N4" s="182" t="s">
        <v>67</v>
      </c>
      <c r="O4" s="92"/>
      <c r="P4" s="92"/>
      <c r="Q4" s="92"/>
      <c r="R4" s="92"/>
      <c r="S4" s="92"/>
      <c r="T4" s="93"/>
      <c r="U4" s="67" t="s">
        <v>69</v>
      </c>
      <c r="V4" s="68"/>
      <c r="W4" s="182" t="s">
        <v>67</v>
      </c>
      <c r="X4" s="92"/>
      <c r="Y4" s="92"/>
      <c r="Z4" s="92"/>
      <c r="AA4" s="92"/>
      <c r="AB4" s="92"/>
      <c r="AC4" s="93"/>
      <c r="AD4" s="67" t="s">
        <v>69</v>
      </c>
      <c r="AE4" s="91" t="s">
        <v>59</v>
      </c>
      <c r="AF4" s="96" t="s">
        <v>70</v>
      </c>
      <c r="AG4" s="90"/>
      <c r="AH4" s="94"/>
      <c r="AI4" s="81"/>
      <c r="AJ4" s="95"/>
      <c r="AK4" s="184" t="s">
        <v>72</v>
      </c>
      <c r="AL4" s="185" t="s">
        <v>73</v>
      </c>
      <c r="AM4" s="91" t="s">
        <v>59</v>
      </c>
      <c r="AN4" s="183" t="s">
        <v>74</v>
      </c>
      <c r="AO4" s="88"/>
      <c r="AP4" s="88"/>
      <c r="AQ4" s="88"/>
      <c r="AR4" s="89"/>
      <c r="AS4" s="183" t="s">
        <v>75</v>
      </c>
      <c r="AT4" s="81"/>
      <c r="AU4" s="81"/>
      <c r="AV4" s="95"/>
      <c r="AW4" s="96" t="s">
        <v>77</v>
      </c>
      <c r="AX4" s="183" t="s">
        <v>78</v>
      </c>
      <c r="AY4" s="87"/>
      <c r="AZ4" s="88"/>
      <c r="BA4" s="88"/>
      <c r="BB4" s="89"/>
      <c r="BC4" s="96" t="s">
        <v>79</v>
      </c>
      <c r="BD4" s="96" t="s">
        <v>80</v>
      </c>
      <c r="BE4" s="91"/>
      <c r="BF4" s="91"/>
      <c r="BG4" s="91" t="s">
        <v>59</v>
      </c>
      <c r="BH4" s="96" t="s">
        <v>70</v>
      </c>
      <c r="BI4" s="90"/>
      <c r="BJ4" s="94"/>
      <c r="BK4" s="81"/>
      <c r="BL4" s="95"/>
      <c r="BM4" s="184" t="s">
        <v>72</v>
      </c>
      <c r="BN4" s="185" t="s">
        <v>73</v>
      </c>
      <c r="BO4" s="91" t="s">
        <v>59</v>
      </c>
      <c r="BP4" s="183" t="s">
        <v>74</v>
      </c>
      <c r="BQ4" s="88"/>
      <c r="BR4" s="88"/>
      <c r="BS4" s="88"/>
      <c r="BT4" s="89"/>
      <c r="BU4" s="183" t="s">
        <v>75</v>
      </c>
      <c r="BV4" s="81"/>
      <c r="BW4" s="81"/>
      <c r="BX4" s="95"/>
      <c r="BY4" s="96" t="s">
        <v>77</v>
      </c>
      <c r="BZ4" s="183" t="s">
        <v>78</v>
      </c>
      <c r="CA4" s="97"/>
      <c r="CB4" s="97"/>
      <c r="CC4" s="98"/>
      <c r="CD4" s="89"/>
      <c r="CE4" s="96" t="s">
        <v>79</v>
      </c>
      <c r="CF4" s="96" t="s">
        <v>80</v>
      </c>
      <c r="CG4" s="91"/>
      <c r="CH4" s="91"/>
      <c r="CI4" s="91" t="s">
        <v>59</v>
      </c>
      <c r="CJ4" s="96" t="s">
        <v>70</v>
      </c>
      <c r="CK4" s="90"/>
      <c r="CL4" s="94"/>
      <c r="CM4" s="81"/>
      <c r="CN4" s="95"/>
      <c r="CO4" s="184" t="s">
        <v>72</v>
      </c>
      <c r="CP4" s="185" t="s">
        <v>73</v>
      </c>
      <c r="CQ4" s="91" t="s">
        <v>59</v>
      </c>
      <c r="CR4" s="183" t="s">
        <v>74</v>
      </c>
      <c r="CS4" s="88"/>
      <c r="CT4" s="88"/>
      <c r="CU4" s="88"/>
      <c r="CV4" s="89"/>
      <c r="CW4" s="183" t="s">
        <v>75</v>
      </c>
      <c r="CX4" s="81"/>
      <c r="CY4" s="81"/>
      <c r="CZ4" s="95"/>
      <c r="DA4" s="96" t="s">
        <v>77</v>
      </c>
      <c r="DB4" s="183" t="s">
        <v>78</v>
      </c>
      <c r="DC4" s="88"/>
      <c r="DD4" s="88"/>
      <c r="DE4" s="88"/>
      <c r="DF4" s="89"/>
      <c r="DG4" s="96" t="s">
        <v>79</v>
      </c>
      <c r="DH4" s="96" t="s">
        <v>80</v>
      </c>
      <c r="DI4" s="91"/>
      <c r="DJ4" s="91"/>
    </row>
    <row r="5" spans="1:114" s="45" customFormat="1" ht="22.5">
      <c r="A5" s="134"/>
      <c r="B5" s="134"/>
      <c r="C5" s="136"/>
      <c r="D5" s="68"/>
      <c r="E5" s="68"/>
      <c r="F5" s="129" t="s">
        <v>82</v>
      </c>
      <c r="G5" s="129" t="s">
        <v>83</v>
      </c>
      <c r="H5" s="129" t="s">
        <v>85</v>
      </c>
      <c r="I5" s="129" t="s">
        <v>86</v>
      </c>
      <c r="J5" s="129" t="s">
        <v>87</v>
      </c>
      <c r="K5" s="129" t="s">
        <v>66</v>
      </c>
      <c r="L5" s="67"/>
      <c r="M5" s="68"/>
      <c r="N5" s="68"/>
      <c r="O5" s="129" t="s">
        <v>82</v>
      </c>
      <c r="P5" s="129" t="s">
        <v>83</v>
      </c>
      <c r="Q5" s="129" t="s">
        <v>85</v>
      </c>
      <c r="R5" s="129" t="s">
        <v>86</v>
      </c>
      <c r="S5" s="129" t="s">
        <v>87</v>
      </c>
      <c r="T5" s="129" t="s">
        <v>66</v>
      </c>
      <c r="U5" s="67"/>
      <c r="V5" s="68"/>
      <c r="W5" s="68"/>
      <c r="X5" s="129" t="s">
        <v>82</v>
      </c>
      <c r="Y5" s="129" t="s">
        <v>83</v>
      </c>
      <c r="Z5" s="129" t="s">
        <v>85</v>
      </c>
      <c r="AA5" s="129" t="s">
        <v>86</v>
      </c>
      <c r="AB5" s="129" t="s">
        <v>87</v>
      </c>
      <c r="AC5" s="129" t="s">
        <v>66</v>
      </c>
      <c r="AD5" s="67"/>
      <c r="AE5" s="91"/>
      <c r="AF5" s="91" t="s">
        <v>59</v>
      </c>
      <c r="AG5" s="184" t="s">
        <v>89</v>
      </c>
      <c r="AH5" s="184" t="s">
        <v>91</v>
      </c>
      <c r="AI5" s="184" t="s">
        <v>93</v>
      </c>
      <c r="AJ5" s="184" t="s">
        <v>66</v>
      </c>
      <c r="AK5" s="99"/>
      <c r="AL5" s="132"/>
      <c r="AM5" s="91"/>
      <c r="AN5" s="91"/>
      <c r="AO5" s="91" t="s">
        <v>95</v>
      </c>
      <c r="AP5" s="91" t="s">
        <v>97</v>
      </c>
      <c r="AQ5" s="91" t="s">
        <v>99</v>
      </c>
      <c r="AR5" s="91" t="s">
        <v>101</v>
      </c>
      <c r="AS5" s="91" t="s">
        <v>59</v>
      </c>
      <c r="AT5" s="96" t="s">
        <v>103</v>
      </c>
      <c r="AU5" s="96" t="s">
        <v>105</v>
      </c>
      <c r="AV5" s="96" t="s">
        <v>107</v>
      </c>
      <c r="AW5" s="91"/>
      <c r="AX5" s="91"/>
      <c r="AY5" s="96" t="s">
        <v>103</v>
      </c>
      <c r="AZ5" s="96" t="s">
        <v>105</v>
      </c>
      <c r="BA5" s="96" t="s">
        <v>107</v>
      </c>
      <c r="BB5" s="96" t="s">
        <v>66</v>
      </c>
      <c r="BC5" s="91"/>
      <c r="BD5" s="91"/>
      <c r="BE5" s="91"/>
      <c r="BF5" s="91"/>
      <c r="BG5" s="91"/>
      <c r="BH5" s="91" t="s">
        <v>59</v>
      </c>
      <c r="BI5" s="184" t="s">
        <v>89</v>
      </c>
      <c r="BJ5" s="184" t="s">
        <v>91</v>
      </c>
      <c r="BK5" s="184" t="s">
        <v>93</v>
      </c>
      <c r="BL5" s="184" t="s">
        <v>66</v>
      </c>
      <c r="BM5" s="99"/>
      <c r="BN5" s="132"/>
      <c r="BO5" s="91"/>
      <c r="BP5" s="91"/>
      <c r="BQ5" s="91" t="s">
        <v>95</v>
      </c>
      <c r="BR5" s="91" t="s">
        <v>97</v>
      </c>
      <c r="BS5" s="91" t="s">
        <v>99</v>
      </c>
      <c r="BT5" s="91" t="s">
        <v>101</v>
      </c>
      <c r="BU5" s="91" t="s">
        <v>59</v>
      </c>
      <c r="BV5" s="96" t="s">
        <v>103</v>
      </c>
      <c r="BW5" s="96" t="s">
        <v>105</v>
      </c>
      <c r="BX5" s="96" t="s">
        <v>107</v>
      </c>
      <c r="BY5" s="91"/>
      <c r="BZ5" s="91"/>
      <c r="CA5" s="96" t="s">
        <v>103</v>
      </c>
      <c r="CB5" s="96" t="s">
        <v>105</v>
      </c>
      <c r="CC5" s="96" t="s">
        <v>107</v>
      </c>
      <c r="CD5" s="96" t="s">
        <v>66</v>
      </c>
      <c r="CE5" s="91"/>
      <c r="CF5" s="91"/>
      <c r="CG5" s="91"/>
      <c r="CH5" s="91"/>
      <c r="CI5" s="91"/>
      <c r="CJ5" s="91" t="s">
        <v>59</v>
      </c>
      <c r="CK5" s="184" t="s">
        <v>89</v>
      </c>
      <c r="CL5" s="184" t="s">
        <v>91</v>
      </c>
      <c r="CM5" s="184" t="s">
        <v>93</v>
      </c>
      <c r="CN5" s="184" t="s">
        <v>66</v>
      </c>
      <c r="CO5" s="99"/>
      <c r="CP5" s="132"/>
      <c r="CQ5" s="91"/>
      <c r="CR5" s="91"/>
      <c r="CS5" s="91" t="s">
        <v>95</v>
      </c>
      <c r="CT5" s="91" t="s">
        <v>97</v>
      </c>
      <c r="CU5" s="91" t="s">
        <v>99</v>
      </c>
      <c r="CV5" s="91" t="s">
        <v>101</v>
      </c>
      <c r="CW5" s="91" t="s">
        <v>59</v>
      </c>
      <c r="CX5" s="96" t="s">
        <v>103</v>
      </c>
      <c r="CY5" s="96" t="s">
        <v>105</v>
      </c>
      <c r="CZ5" s="96" t="s">
        <v>107</v>
      </c>
      <c r="DA5" s="91"/>
      <c r="DB5" s="91"/>
      <c r="DC5" s="96" t="s">
        <v>103</v>
      </c>
      <c r="DD5" s="96" t="s">
        <v>105</v>
      </c>
      <c r="DE5" s="96" t="s">
        <v>107</v>
      </c>
      <c r="DF5" s="96" t="s">
        <v>66</v>
      </c>
      <c r="DG5" s="91"/>
      <c r="DH5" s="91"/>
      <c r="DI5" s="91"/>
      <c r="DJ5" s="91"/>
    </row>
    <row r="6" spans="1:114" s="46" customFormat="1" ht="13.5">
      <c r="A6" s="135"/>
      <c r="B6" s="135"/>
      <c r="C6" s="137"/>
      <c r="D6" s="100" t="s">
        <v>108</v>
      </c>
      <c r="E6" s="100" t="s">
        <v>108</v>
      </c>
      <c r="F6" s="101" t="s">
        <v>108</v>
      </c>
      <c r="G6" s="101" t="s">
        <v>108</v>
      </c>
      <c r="H6" s="101" t="s">
        <v>108</v>
      </c>
      <c r="I6" s="101" t="s">
        <v>108</v>
      </c>
      <c r="J6" s="101" t="s">
        <v>108</v>
      </c>
      <c r="K6" s="101" t="s">
        <v>108</v>
      </c>
      <c r="L6" s="101" t="s">
        <v>108</v>
      </c>
      <c r="M6" s="100" t="s">
        <v>108</v>
      </c>
      <c r="N6" s="100" t="s">
        <v>108</v>
      </c>
      <c r="O6" s="101" t="s">
        <v>108</v>
      </c>
      <c r="P6" s="101" t="s">
        <v>108</v>
      </c>
      <c r="Q6" s="101" t="s">
        <v>108</v>
      </c>
      <c r="R6" s="101" t="s">
        <v>108</v>
      </c>
      <c r="S6" s="101" t="s">
        <v>108</v>
      </c>
      <c r="T6" s="101" t="s">
        <v>108</v>
      </c>
      <c r="U6" s="101" t="s">
        <v>108</v>
      </c>
      <c r="V6" s="100" t="s">
        <v>108</v>
      </c>
      <c r="W6" s="100" t="s">
        <v>108</v>
      </c>
      <c r="X6" s="101" t="s">
        <v>108</v>
      </c>
      <c r="Y6" s="101" t="s">
        <v>108</v>
      </c>
      <c r="Z6" s="101" t="s">
        <v>108</v>
      </c>
      <c r="AA6" s="101" t="s">
        <v>108</v>
      </c>
      <c r="AB6" s="101" t="s">
        <v>108</v>
      </c>
      <c r="AC6" s="101" t="s">
        <v>108</v>
      </c>
      <c r="AD6" s="101" t="s">
        <v>108</v>
      </c>
      <c r="AE6" s="102" t="s">
        <v>108</v>
      </c>
      <c r="AF6" s="102" t="s">
        <v>108</v>
      </c>
      <c r="AG6" s="103" t="s">
        <v>108</v>
      </c>
      <c r="AH6" s="103" t="s">
        <v>108</v>
      </c>
      <c r="AI6" s="103" t="s">
        <v>108</v>
      </c>
      <c r="AJ6" s="103" t="s">
        <v>108</v>
      </c>
      <c r="AK6" s="103" t="s">
        <v>108</v>
      </c>
      <c r="AL6" s="103" t="s">
        <v>108</v>
      </c>
      <c r="AM6" s="102" t="s">
        <v>108</v>
      </c>
      <c r="AN6" s="102" t="s">
        <v>108</v>
      </c>
      <c r="AO6" s="102" t="s">
        <v>108</v>
      </c>
      <c r="AP6" s="102" t="s">
        <v>108</v>
      </c>
      <c r="AQ6" s="102" t="s">
        <v>108</v>
      </c>
      <c r="AR6" s="102" t="s">
        <v>108</v>
      </c>
      <c r="AS6" s="102" t="s">
        <v>108</v>
      </c>
      <c r="AT6" s="102" t="s">
        <v>108</v>
      </c>
      <c r="AU6" s="102" t="s">
        <v>108</v>
      </c>
      <c r="AV6" s="102" t="s">
        <v>108</v>
      </c>
      <c r="AW6" s="102" t="s">
        <v>108</v>
      </c>
      <c r="AX6" s="102" t="s">
        <v>108</v>
      </c>
      <c r="AY6" s="102" t="s">
        <v>108</v>
      </c>
      <c r="AZ6" s="102" t="s">
        <v>108</v>
      </c>
      <c r="BA6" s="102" t="s">
        <v>108</v>
      </c>
      <c r="BB6" s="102" t="s">
        <v>108</v>
      </c>
      <c r="BC6" s="102" t="s">
        <v>108</v>
      </c>
      <c r="BD6" s="102" t="s">
        <v>108</v>
      </c>
      <c r="BE6" s="102" t="s">
        <v>108</v>
      </c>
      <c r="BF6" s="102" t="s">
        <v>108</v>
      </c>
      <c r="BG6" s="102" t="s">
        <v>108</v>
      </c>
      <c r="BH6" s="102" t="s">
        <v>108</v>
      </c>
      <c r="BI6" s="103" t="s">
        <v>108</v>
      </c>
      <c r="BJ6" s="103" t="s">
        <v>108</v>
      </c>
      <c r="BK6" s="103" t="s">
        <v>108</v>
      </c>
      <c r="BL6" s="103" t="s">
        <v>108</v>
      </c>
      <c r="BM6" s="103" t="s">
        <v>108</v>
      </c>
      <c r="BN6" s="103" t="s">
        <v>108</v>
      </c>
      <c r="BO6" s="102" t="s">
        <v>108</v>
      </c>
      <c r="BP6" s="102" t="s">
        <v>108</v>
      </c>
      <c r="BQ6" s="102" t="s">
        <v>108</v>
      </c>
      <c r="BR6" s="102" t="s">
        <v>108</v>
      </c>
      <c r="BS6" s="102" t="s">
        <v>108</v>
      </c>
      <c r="BT6" s="102" t="s">
        <v>108</v>
      </c>
      <c r="BU6" s="102" t="s">
        <v>108</v>
      </c>
      <c r="BV6" s="102" t="s">
        <v>108</v>
      </c>
      <c r="BW6" s="102" t="s">
        <v>108</v>
      </c>
      <c r="BX6" s="102" t="s">
        <v>108</v>
      </c>
      <c r="BY6" s="102" t="s">
        <v>108</v>
      </c>
      <c r="BZ6" s="102" t="s">
        <v>108</v>
      </c>
      <c r="CA6" s="102" t="s">
        <v>108</v>
      </c>
      <c r="CB6" s="102" t="s">
        <v>108</v>
      </c>
      <c r="CC6" s="102" t="s">
        <v>108</v>
      </c>
      <c r="CD6" s="102" t="s">
        <v>108</v>
      </c>
      <c r="CE6" s="102" t="s">
        <v>108</v>
      </c>
      <c r="CF6" s="102" t="s">
        <v>108</v>
      </c>
      <c r="CG6" s="102" t="s">
        <v>108</v>
      </c>
      <c r="CH6" s="102" t="s">
        <v>108</v>
      </c>
      <c r="CI6" s="102" t="s">
        <v>108</v>
      </c>
      <c r="CJ6" s="102" t="s">
        <v>108</v>
      </c>
      <c r="CK6" s="103" t="s">
        <v>108</v>
      </c>
      <c r="CL6" s="103" t="s">
        <v>108</v>
      </c>
      <c r="CM6" s="103" t="s">
        <v>108</v>
      </c>
      <c r="CN6" s="103" t="s">
        <v>108</v>
      </c>
      <c r="CO6" s="103" t="s">
        <v>108</v>
      </c>
      <c r="CP6" s="103" t="s">
        <v>108</v>
      </c>
      <c r="CQ6" s="102" t="s">
        <v>108</v>
      </c>
      <c r="CR6" s="102" t="s">
        <v>108</v>
      </c>
      <c r="CS6" s="103" t="s">
        <v>108</v>
      </c>
      <c r="CT6" s="103" t="s">
        <v>108</v>
      </c>
      <c r="CU6" s="103" t="s">
        <v>108</v>
      </c>
      <c r="CV6" s="103" t="s">
        <v>108</v>
      </c>
      <c r="CW6" s="102" t="s">
        <v>108</v>
      </c>
      <c r="CX6" s="102" t="s">
        <v>108</v>
      </c>
      <c r="CY6" s="102" t="s">
        <v>108</v>
      </c>
      <c r="CZ6" s="102" t="s">
        <v>108</v>
      </c>
      <c r="DA6" s="102" t="s">
        <v>108</v>
      </c>
      <c r="DB6" s="102" t="s">
        <v>108</v>
      </c>
      <c r="DC6" s="102" t="s">
        <v>108</v>
      </c>
      <c r="DD6" s="102" t="s">
        <v>108</v>
      </c>
      <c r="DE6" s="102" t="s">
        <v>108</v>
      </c>
      <c r="DF6" s="102" t="s">
        <v>108</v>
      </c>
      <c r="DG6" s="102" t="s">
        <v>108</v>
      </c>
      <c r="DH6" s="102" t="s">
        <v>108</v>
      </c>
      <c r="DI6" s="102" t="s">
        <v>108</v>
      </c>
      <c r="DJ6" s="102" t="s">
        <v>108</v>
      </c>
    </row>
    <row r="7" spans="1:114" s="50" customFormat="1" ht="12" customHeight="1">
      <c r="A7" s="48" t="s">
        <v>109</v>
      </c>
      <c r="B7" s="63" t="s">
        <v>111</v>
      </c>
      <c r="C7" s="48" t="s">
        <v>59</v>
      </c>
      <c r="D7" s="71">
        <f>SUM(D8:D40)</f>
        <v>124429012</v>
      </c>
      <c r="E7" s="71">
        <f>SUM(E8:E40)</f>
        <v>39366134</v>
      </c>
      <c r="F7" s="71">
        <f>SUM(F8:F40)</f>
        <v>2740707</v>
      </c>
      <c r="G7" s="71">
        <f>SUM(G8:G40)</f>
        <v>95268</v>
      </c>
      <c r="H7" s="71">
        <f>SUM(H8:H40)</f>
        <v>7559596</v>
      </c>
      <c r="I7" s="71">
        <f>SUM(I8:I40)</f>
        <v>12822947</v>
      </c>
      <c r="J7" s="72" t="s">
        <v>112</v>
      </c>
      <c r="K7" s="71">
        <f>SUM(K8:K40)</f>
        <v>16147616</v>
      </c>
      <c r="L7" s="71">
        <f>SUM(L8:L40)</f>
        <v>85062878</v>
      </c>
      <c r="M7" s="71">
        <f>SUM(M8:M40)</f>
        <v>7159268</v>
      </c>
      <c r="N7" s="71">
        <f>SUM(N8:N40)</f>
        <v>1646604</v>
      </c>
      <c r="O7" s="71">
        <f>SUM(O8:O40)</f>
        <v>160467</v>
      </c>
      <c r="P7" s="71">
        <f>SUM(P8:P40)</f>
        <v>11271</v>
      </c>
      <c r="Q7" s="71">
        <f>SUM(Q8:Q40)</f>
        <v>637700</v>
      </c>
      <c r="R7" s="71">
        <f>SUM(R8:R40)</f>
        <v>666707</v>
      </c>
      <c r="S7" s="72" t="s">
        <v>112</v>
      </c>
      <c r="T7" s="71">
        <f>SUM(T8:T40)</f>
        <v>170459</v>
      </c>
      <c r="U7" s="71">
        <f>SUM(U8:U40)</f>
        <v>5512664</v>
      </c>
      <c r="V7" s="71">
        <f>SUM(V8:V40)</f>
        <v>131588280</v>
      </c>
      <c r="W7" s="71">
        <f>SUM(W8:W40)</f>
        <v>41012738</v>
      </c>
      <c r="X7" s="71">
        <f>SUM(X8:X40)</f>
        <v>2901174</v>
      </c>
      <c r="Y7" s="71">
        <f>SUM(Y8:Y40)</f>
        <v>106539</v>
      </c>
      <c r="Z7" s="71">
        <f>SUM(Z8:Z40)</f>
        <v>8197296</v>
      </c>
      <c r="AA7" s="71">
        <f>SUM(AA8:AA40)</f>
        <v>13489654</v>
      </c>
      <c r="AB7" s="72" t="s">
        <v>112</v>
      </c>
      <c r="AC7" s="71">
        <f>SUM(AC8:AC40)</f>
        <v>16318075</v>
      </c>
      <c r="AD7" s="71">
        <f>SUM(AD8:AD40)</f>
        <v>90575542</v>
      </c>
      <c r="AE7" s="71">
        <f>SUM(AE8:AE40)</f>
        <v>15243238</v>
      </c>
      <c r="AF7" s="71">
        <f>SUM(AF8:AF40)</f>
        <v>15177721</v>
      </c>
      <c r="AG7" s="71">
        <f>SUM(AG8:AG40)</f>
        <v>181592</v>
      </c>
      <c r="AH7" s="71">
        <f>SUM(AH8:AH40)</f>
        <v>12381098</v>
      </c>
      <c r="AI7" s="71">
        <f>SUM(AI8:AI40)</f>
        <v>2365039</v>
      </c>
      <c r="AJ7" s="71">
        <f>SUM(AJ8:AJ40)</f>
        <v>249992</v>
      </c>
      <c r="AK7" s="71">
        <f>SUM(AK8:AK40)</f>
        <v>65517</v>
      </c>
      <c r="AL7" s="71">
        <f>SUM(AL8:AL40)</f>
        <v>20084</v>
      </c>
      <c r="AM7" s="71">
        <f>SUM(AM8:AM40)</f>
        <v>99951917</v>
      </c>
      <c r="AN7" s="71">
        <f>SUM(AN8:AN40)</f>
        <v>42268871</v>
      </c>
      <c r="AO7" s="71">
        <f>SUM(AO8:AO40)</f>
        <v>9888942</v>
      </c>
      <c r="AP7" s="71">
        <f>SUM(AP8:AP40)</f>
        <v>25498023</v>
      </c>
      <c r="AQ7" s="71">
        <f>SUM(AQ8:AQ40)</f>
        <v>6543259</v>
      </c>
      <c r="AR7" s="71">
        <f>SUM(AR8:AR40)</f>
        <v>338647</v>
      </c>
      <c r="AS7" s="71">
        <f>SUM(AS8:AS40)</f>
        <v>21049177</v>
      </c>
      <c r="AT7" s="71">
        <f>SUM(AT8:AT40)</f>
        <v>3816020</v>
      </c>
      <c r="AU7" s="71">
        <f>SUM(AU8:AU40)</f>
        <v>9987764</v>
      </c>
      <c r="AV7" s="71">
        <f>SUM(AV8:AV40)</f>
        <v>7245393</v>
      </c>
      <c r="AW7" s="71">
        <f>SUM(AW8:AW40)</f>
        <v>987458</v>
      </c>
      <c r="AX7" s="71">
        <f>SUM(AX8:AX40)</f>
        <v>35518501</v>
      </c>
      <c r="AY7" s="71">
        <f>SUM(AY8:AY40)</f>
        <v>15759411</v>
      </c>
      <c r="AZ7" s="71">
        <f>SUM(AZ8:AZ40)</f>
        <v>17085025</v>
      </c>
      <c r="BA7" s="71">
        <f>SUM(BA8:BA40)</f>
        <v>2563277</v>
      </c>
      <c r="BB7" s="71">
        <f>SUM(BB8:BB40)</f>
        <v>110788</v>
      </c>
      <c r="BC7" s="71">
        <f>SUM(BC8:BC40)</f>
        <v>3832920</v>
      </c>
      <c r="BD7" s="71">
        <f>SUM(BD8:BD40)</f>
        <v>127910</v>
      </c>
      <c r="BE7" s="71">
        <f>SUM(BE8:BE40)</f>
        <v>5380853</v>
      </c>
      <c r="BF7" s="71">
        <f>SUM(BF8:BF40)</f>
        <v>120576008</v>
      </c>
      <c r="BG7" s="71">
        <f>SUM(BG8:BG40)</f>
        <v>769460</v>
      </c>
      <c r="BH7" s="71">
        <f>SUM(BH8:BH40)</f>
        <v>766695</v>
      </c>
      <c r="BI7" s="71">
        <f>SUM(BI8:BI40)</f>
        <v>7393</v>
      </c>
      <c r="BJ7" s="71">
        <f>SUM(BJ8:BJ40)</f>
        <v>759302</v>
      </c>
      <c r="BK7" s="71">
        <f>SUM(BK8:BK40)</f>
        <v>0</v>
      </c>
      <c r="BL7" s="71">
        <f>SUM(BL8:BL40)</f>
        <v>0</v>
      </c>
      <c r="BM7" s="71">
        <f>SUM(BM8:BM40)</f>
        <v>2765</v>
      </c>
      <c r="BN7" s="71">
        <f>SUM(BN8:BN40)</f>
        <v>32997</v>
      </c>
      <c r="BO7" s="71">
        <f>SUM(BO8:BO40)</f>
        <v>5995595</v>
      </c>
      <c r="BP7" s="71">
        <f>SUM(BP8:BP40)</f>
        <v>2633501</v>
      </c>
      <c r="BQ7" s="71">
        <f>SUM(BQ8:BQ40)</f>
        <v>684428</v>
      </c>
      <c r="BR7" s="71">
        <f>SUM(BR8:BR40)</f>
        <v>1501153</v>
      </c>
      <c r="BS7" s="71">
        <f>SUM(BS8:BS40)</f>
        <v>447920</v>
      </c>
      <c r="BT7" s="71">
        <f>SUM(BT8:BT40)</f>
        <v>0</v>
      </c>
      <c r="BU7" s="71">
        <f>SUM(BU8:BU40)</f>
        <v>1210709</v>
      </c>
      <c r="BV7" s="71">
        <f>SUM(BV8:BV40)</f>
        <v>377175</v>
      </c>
      <c r="BW7" s="71">
        <f>SUM(BW8:BW40)</f>
        <v>744143</v>
      </c>
      <c r="BX7" s="71">
        <f>SUM(BX8:BX40)</f>
        <v>89391</v>
      </c>
      <c r="BY7" s="71">
        <f>SUM(BY8:BY40)</f>
        <v>140277</v>
      </c>
      <c r="BZ7" s="71">
        <f>SUM(BZ8:BZ40)</f>
        <v>2010194</v>
      </c>
      <c r="CA7" s="71">
        <f>SUM(CA8:CA40)</f>
        <v>1080095</v>
      </c>
      <c r="CB7" s="71">
        <f>SUM(CB8:CB40)</f>
        <v>876309</v>
      </c>
      <c r="CC7" s="71">
        <f>SUM(CC8:CC40)</f>
        <v>31351</v>
      </c>
      <c r="CD7" s="71">
        <f>SUM(CD8:CD40)</f>
        <v>22439</v>
      </c>
      <c r="CE7" s="71">
        <f>SUM(CE8:CE40)</f>
        <v>123484</v>
      </c>
      <c r="CF7" s="71">
        <f>SUM(CF8:CF40)</f>
        <v>914</v>
      </c>
      <c r="CG7" s="71">
        <f>SUM(CG8:CG40)</f>
        <v>237732</v>
      </c>
      <c r="CH7" s="71">
        <f>SUM(CH8:CH40)</f>
        <v>7002787</v>
      </c>
      <c r="CI7" s="71">
        <f>SUM(CI8:CI40)</f>
        <v>16012698</v>
      </c>
      <c r="CJ7" s="71">
        <f>SUM(CJ8:CJ40)</f>
        <v>15944416</v>
      </c>
      <c r="CK7" s="71">
        <f>SUM(CK8:CK40)</f>
        <v>188985</v>
      </c>
      <c r="CL7" s="71">
        <f>SUM(CL8:CL40)</f>
        <v>13140400</v>
      </c>
      <c r="CM7" s="71">
        <f>SUM(CM8:CM40)</f>
        <v>2365039</v>
      </c>
      <c r="CN7" s="71">
        <f>SUM(CN8:CN40)</f>
        <v>249992</v>
      </c>
      <c r="CO7" s="71">
        <f>SUM(CO8:CO40)</f>
        <v>68282</v>
      </c>
      <c r="CP7" s="71">
        <f>SUM(CP8:CP40)</f>
        <v>53081</v>
      </c>
      <c r="CQ7" s="71">
        <f>SUM(CQ8:CQ40)</f>
        <v>105947512</v>
      </c>
      <c r="CR7" s="71">
        <f>SUM(CR8:CR40)</f>
        <v>44902372</v>
      </c>
      <c r="CS7" s="71">
        <f>SUM(CS8:CS40)</f>
        <v>10573370</v>
      </c>
      <c r="CT7" s="71">
        <f>SUM(CT8:CT40)</f>
        <v>26999176</v>
      </c>
      <c r="CU7" s="71">
        <f>SUM(CU8:CU40)</f>
        <v>6991179</v>
      </c>
      <c r="CV7" s="71">
        <f>SUM(CV8:CV40)</f>
        <v>338647</v>
      </c>
      <c r="CW7" s="71">
        <f>SUM(CW8:CW40)</f>
        <v>22259886</v>
      </c>
      <c r="CX7" s="71">
        <f>SUM(CX8:CX40)</f>
        <v>4193195</v>
      </c>
      <c r="CY7" s="71">
        <f>SUM(CY8:CY40)</f>
        <v>10731907</v>
      </c>
      <c r="CZ7" s="71">
        <f>SUM(CZ8:CZ40)</f>
        <v>7334784</v>
      </c>
      <c r="DA7" s="71">
        <f>SUM(DA8:DA40)</f>
        <v>1127735</v>
      </c>
      <c r="DB7" s="71">
        <f>SUM(DB8:DB40)</f>
        <v>37528695</v>
      </c>
      <c r="DC7" s="71">
        <f>SUM(DC8:DC40)</f>
        <v>16839506</v>
      </c>
      <c r="DD7" s="71">
        <f>SUM(DD8:DD40)</f>
        <v>17961334</v>
      </c>
      <c r="DE7" s="71">
        <f>SUM(DE8:DE40)</f>
        <v>2594628</v>
      </c>
      <c r="DF7" s="71">
        <f>SUM(DF8:DF40)</f>
        <v>133227</v>
      </c>
      <c r="DG7" s="71">
        <f>SUM(DG8:DG40)</f>
        <v>3956404</v>
      </c>
      <c r="DH7" s="71">
        <f>SUM(DH8:DH40)</f>
        <v>128824</v>
      </c>
      <c r="DI7" s="71">
        <f>SUM(DI8:DI40)</f>
        <v>5618585</v>
      </c>
      <c r="DJ7" s="71">
        <f>SUM(DJ8:DJ40)</f>
        <v>127578795</v>
      </c>
    </row>
    <row r="8" spans="1:114" s="50" customFormat="1" ht="12" customHeight="1">
      <c r="A8" s="51" t="s">
        <v>109</v>
      </c>
      <c r="B8" s="64" t="s">
        <v>113</v>
      </c>
      <c r="C8" s="51" t="s">
        <v>114</v>
      </c>
      <c r="D8" s="73">
        <f>SUM(E8,+L8)</f>
        <v>43096679</v>
      </c>
      <c r="E8" s="73">
        <f>SUM(F8:I8)+K8</f>
        <v>12595653</v>
      </c>
      <c r="F8" s="73">
        <v>708973</v>
      </c>
      <c r="G8" s="73">
        <v>0</v>
      </c>
      <c r="H8" s="73">
        <v>377000</v>
      </c>
      <c r="I8" s="73">
        <v>4646627</v>
      </c>
      <c r="J8" s="74" t="s">
        <v>112</v>
      </c>
      <c r="K8" s="73">
        <v>6863053</v>
      </c>
      <c r="L8" s="73">
        <v>30501026</v>
      </c>
      <c r="M8" s="73">
        <f>SUM(N8,+U8)</f>
        <v>1313019</v>
      </c>
      <c r="N8" s="73">
        <f>SUM(O8:R8)+T8</f>
        <v>83092</v>
      </c>
      <c r="O8" s="73">
        <v>0</v>
      </c>
      <c r="P8" s="73">
        <v>0</v>
      </c>
      <c r="Q8" s="73">
        <v>0</v>
      </c>
      <c r="R8" s="73">
        <v>64221</v>
      </c>
      <c r="S8" s="74" t="s">
        <v>112</v>
      </c>
      <c r="T8" s="73">
        <v>18871</v>
      </c>
      <c r="U8" s="73">
        <v>1229927</v>
      </c>
      <c r="V8" s="73">
        <f>+SUM(D8,M8)</f>
        <v>44409698</v>
      </c>
      <c r="W8" s="73">
        <f>+SUM(E8,N8)</f>
        <v>12678745</v>
      </c>
      <c r="X8" s="73">
        <f>+SUM(F8,O8)</f>
        <v>708973</v>
      </c>
      <c r="Y8" s="73">
        <f>+SUM(G8,P8)</f>
        <v>0</v>
      </c>
      <c r="Z8" s="73">
        <f>+SUM(H8,Q8)</f>
        <v>377000</v>
      </c>
      <c r="AA8" s="73">
        <f>+SUM(I8,R8)</f>
        <v>4710848</v>
      </c>
      <c r="AB8" s="74" t="s">
        <v>112</v>
      </c>
      <c r="AC8" s="73">
        <f>+SUM(K8,T8)</f>
        <v>6881924</v>
      </c>
      <c r="AD8" s="73">
        <f>+SUM(L8,U8)</f>
        <v>31730953</v>
      </c>
      <c r="AE8" s="73">
        <f>SUM(AF8,+AK8)</f>
        <v>4720599</v>
      </c>
      <c r="AF8" s="73">
        <f>SUM(AG8:AJ8)</f>
        <v>4720599</v>
      </c>
      <c r="AG8" s="73">
        <v>112765</v>
      </c>
      <c r="AH8" s="73">
        <v>2335091</v>
      </c>
      <c r="AI8" s="73">
        <v>2108412</v>
      </c>
      <c r="AJ8" s="73">
        <v>164331</v>
      </c>
      <c r="AK8" s="73">
        <v>0</v>
      </c>
      <c r="AL8" s="73">
        <v>0</v>
      </c>
      <c r="AM8" s="73">
        <f>SUM(AN8,AS8,AW8,AX8,BD8)</f>
        <v>37182939</v>
      </c>
      <c r="AN8" s="73">
        <f>SUM(AO8:AR8)</f>
        <v>17245192</v>
      </c>
      <c r="AO8" s="73">
        <v>5262533</v>
      </c>
      <c r="AP8" s="73">
        <v>10444368</v>
      </c>
      <c r="AQ8" s="73">
        <v>1421375</v>
      </c>
      <c r="AR8" s="73">
        <v>116916</v>
      </c>
      <c r="AS8" s="73">
        <f>SUM(AT8:AV8)</f>
        <v>10604721</v>
      </c>
      <c r="AT8" s="73">
        <v>1684279</v>
      </c>
      <c r="AU8" s="73">
        <v>2429728</v>
      </c>
      <c r="AV8" s="73">
        <v>6490714</v>
      </c>
      <c r="AW8" s="73">
        <v>133019</v>
      </c>
      <c r="AX8" s="73">
        <f>SUM(AY8:BB8)</f>
        <v>9109740</v>
      </c>
      <c r="AY8" s="73">
        <v>4634050</v>
      </c>
      <c r="AZ8" s="73">
        <v>4279539</v>
      </c>
      <c r="BA8" s="73">
        <v>182544</v>
      </c>
      <c r="BB8" s="73">
        <v>13607</v>
      </c>
      <c r="BC8" s="73">
        <v>0</v>
      </c>
      <c r="BD8" s="73">
        <v>90267</v>
      </c>
      <c r="BE8" s="73">
        <v>1193141</v>
      </c>
      <c r="BF8" s="73">
        <f>SUM(AE8,+AM8,+BE8)</f>
        <v>43096679</v>
      </c>
      <c r="BG8" s="73">
        <f>SUM(BH8,+BM8)</f>
        <v>0</v>
      </c>
      <c r="BH8" s="73">
        <f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f>SUM(BP8,BU8,BY8,BZ8,CF8)</f>
        <v>1263886</v>
      </c>
      <c r="BP8" s="73">
        <f>SUM(BQ8:BT8)</f>
        <v>932582</v>
      </c>
      <c r="BQ8" s="73">
        <v>237998</v>
      </c>
      <c r="BR8" s="73">
        <v>592955</v>
      </c>
      <c r="BS8" s="73">
        <v>101629</v>
      </c>
      <c r="BT8" s="73">
        <v>0</v>
      </c>
      <c r="BU8" s="73">
        <f>SUM(BV8:BX8)</f>
        <v>314686</v>
      </c>
      <c r="BV8" s="73">
        <v>255375</v>
      </c>
      <c r="BW8" s="73">
        <v>12074</v>
      </c>
      <c r="BX8" s="73">
        <v>47237</v>
      </c>
      <c r="BY8" s="73"/>
      <c r="BZ8" s="73">
        <f>SUM(CA8:CD8)</f>
        <v>16618</v>
      </c>
      <c r="CA8" s="73">
        <v>493</v>
      </c>
      <c r="CB8" s="73">
        <v>16125</v>
      </c>
      <c r="CC8" s="73">
        <v>0</v>
      </c>
      <c r="CD8" s="73">
        <v>0</v>
      </c>
      <c r="CE8" s="73">
        <v>0</v>
      </c>
      <c r="CF8" s="73">
        <v>0</v>
      </c>
      <c r="CG8" s="73">
        <v>49133</v>
      </c>
      <c r="CH8" s="73">
        <f>SUM(BG8,+BO8,+CG8)</f>
        <v>1313019</v>
      </c>
      <c r="CI8" s="73">
        <f>SUM(AE8,+BG8)</f>
        <v>4720599</v>
      </c>
      <c r="CJ8" s="73">
        <f>SUM(AF8,+BH8)</f>
        <v>4720599</v>
      </c>
      <c r="CK8" s="73">
        <f>SUM(AG8,+BI8)</f>
        <v>112765</v>
      </c>
      <c r="CL8" s="73">
        <f>SUM(AH8,+BJ8)</f>
        <v>2335091</v>
      </c>
      <c r="CM8" s="73">
        <f>SUM(AI8,+BK8)</f>
        <v>2108412</v>
      </c>
      <c r="CN8" s="73">
        <f>SUM(AJ8,+BL8)</f>
        <v>164331</v>
      </c>
      <c r="CO8" s="73">
        <f>SUM(AK8,+BM8)</f>
        <v>0</v>
      </c>
      <c r="CP8" s="73">
        <f>SUM(AL8,+BN8)</f>
        <v>0</v>
      </c>
      <c r="CQ8" s="73">
        <f>SUM(AM8,+BO8)</f>
        <v>38446825</v>
      </c>
      <c r="CR8" s="73">
        <f>SUM(AN8,+BP8)</f>
        <v>18177774</v>
      </c>
      <c r="CS8" s="73">
        <f>SUM(AO8,+BQ8)</f>
        <v>5500531</v>
      </c>
      <c r="CT8" s="73">
        <f>SUM(AP8,+BR8)</f>
        <v>11037323</v>
      </c>
      <c r="CU8" s="73">
        <f>SUM(AQ8,+BS8)</f>
        <v>1523004</v>
      </c>
      <c r="CV8" s="73">
        <f>SUM(AR8,+BT8)</f>
        <v>116916</v>
      </c>
      <c r="CW8" s="73">
        <f>SUM(AS8,+BU8)</f>
        <v>10919407</v>
      </c>
      <c r="CX8" s="73">
        <f>SUM(AT8,+BV8)</f>
        <v>1939654</v>
      </c>
      <c r="CY8" s="73">
        <f>SUM(AU8,+BW8)</f>
        <v>2441802</v>
      </c>
      <c r="CZ8" s="73">
        <f>SUM(AV8,+BX8)</f>
        <v>6537951</v>
      </c>
      <c r="DA8" s="73">
        <f>SUM(AW8,+BY8)</f>
        <v>133019</v>
      </c>
      <c r="DB8" s="73">
        <f>SUM(AX8,+BZ8)</f>
        <v>9126358</v>
      </c>
      <c r="DC8" s="73">
        <f>SUM(AY8,+CA8)</f>
        <v>4634543</v>
      </c>
      <c r="DD8" s="73">
        <f>SUM(AZ8,+CB8)</f>
        <v>4295664</v>
      </c>
      <c r="DE8" s="73">
        <f>SUM(BA8,+CC8)</f>
        <v>182544</v>
      </c>
      <c r="DF8" s="73">
        <f>SUM(BB8,+CD8)</f>
        <v>13607</v>
      </c>
      <c r="DG8" s="73">
        <f>SUM(BC8,+CE8)</f>
        <v>0</v>
      </c>
      <c r="DH8" s="73">
        <f>SUM(BD8,+CF8)</f>
        <v>90267</v>
      </c>
      <c r="DI8" s="73">
        <f>SUM(BE8,+CG8)</f>
        <v>1242274</v>
      </c>
      <c r="DJ8" s="73">
        <f>SUM(BF8,+CH8)</f>
        <v>44409698</v>
      </c>
    </row>
    <row r="9" spans="1:114" s="50" customFormat="1" ht="12" customHeight="1">
      <c r="A9" s="51" t="s">
        <v>109</v>
      </c>
      <c r="B9" s="64" t="s">
        <v>115</v>
      </c>
      <c r="C9" s="51" t="s">
        <v>116</v>
      </c>
      <c r="D9" s="73">
        <f>SUM(E9,+L9)</f>
        <v>21310801</v>
      </c>
      <c r="E9" s="73">
        <f>SUM(F9:I9)+K9</f>
        <v>9329346</v>
      </c>
      <c r="F9" s="73">
        <v>1209711</v>
      </c>
      <c r="G9" s="73">
        <v>29328</v>
      </c>
      <c r="H9" s="73">
        <v>4153136</v>
      </c>
      <c r="I9" s="73">
        <v>1844947</v>
      </c>
      <c r="J9" s="74" t="s">
        <v>112</v>
      </c>
      <c r="K9" s="73">
        <v>2092224</v>
      </c>
      <c r="L9" s="73">
        <v>11981455</v>
      </c>
      <c r="M9" s="73">
        <f>SUM(N9,+U9)</f>
        <v>946368</v>
      </c>
      <c r="N9" s="73">
        <f>SUM(O9:R9)+T9</f>
        <v>162159</v>
      </c>
      <c r="O9" s="73">
        <v>0</v>
      </c>
      <c r="P9" s="73">
        <v>0</v>
      </c>
      <c r="Q9" s="73">
        <v>60000</v>
      </c>
      <c r="R9" s="73">
        <v>99586</v>
      </c>
      <c r="S9" s="74" t="s">
        <v>112</v>
      </c>
      <c r="T9" s="73">
        <v>2573</v>
      </c>
      <c r="U9" s="73">
        <v>784209</v>
      </c>
      <c r="V9" s="73">
        <f>+SUM(D9,M9)</f>
        <v>22257169</v>
      </c>
      <c r="W9" s="73">
        <f>+SUM(E9,N9)</f>
        <v>9491505</v>
      </c>
      <c r="X9" s="73">
        <f>+SUM(F9,O9)</f>
        <v>1209711</v>
      </c>
      <c r="Y9" s="73">
        <f>+SUM(G9,P9)</f>
        <v>29328</v>
      </c>
      <c r="Z9" s="73">
        <f>+SUM(H9,Q9)</f>
        <v>4213136</v>
      </c>
      <c r="AA9" s="73">
        <f>+SUM(I9,R9)</f>
        <v>1944533</v>
      </c>
      <c r="AB9" s="74" t="s">
        <v>112</v>
      </c>
      <c r="AC9" s="73">
        <f>+SUM(K9,T9)</f>
        <v>2094797</v>
      </c>
      <c r="AD9" s="73">
        <f>+SUM(L9,U9)</f>
        <v>12765664</v>
      </c>
      <c r="AE9" s="73">
        <f>SUM(AF9,+AK9)</f>
        <v>5018305</v>
      </c>
      <c r="AF9" s="73">
        <f>SUM(AG9:AJ9)</f>
        <v>5018305</v>
      </c>
      <c r="AG9" s="73">
        <v>68827</v>
      </c>
      <c r="AH9" s="73">
        <v>4949478</v>
      </c>
      <c r="AI9" s="73">
        <v>0</v>
      </c>
      <c r="AJ9" s="73">
        <v>0</v>
      </c>
      <c r="AK9" s="73">
        <v>0</v>
      </c>
      <c r="AL9" s="73">
        <v>0</v>
      </c>
      <c r="AM9" s="73">
        <f>SUM(AN9,AS9,AW9,AX9,BD9)</f>
        <v>14680614</v>
      </c>
      <c r="AN9" s="73">
        <f>SUM(AO9:AR9)</f>
        <v>8024859</v>
      </c>
      <c r="AO9" s="73">
        <v>560687</v>
      </c>
      <c r="AP9" s="73">
        <v>5036456</v>
      </c>
      <c r="AQ9" s="73">
        <v>2347016</v>
      </c>
      <c r="AR9" s="73">
        <v>80700</v>
      </c>
      <c r="AS9" s="73">
        <f>SUM(AT9:AV9)</f>
        <v>2976777</v>
      </c>
      <c r="AT9" s="73">
        <v>530326</v>
      </c>
      <c r="AU9" s="73">
        <v>2018844</v>
      </c>
      <c r="AV9" s="73">
        <v>427607</v>
      </c>
      <c r="AW9" s="73">
        <v>299458</v>
      </c>
      <c r="AX9" s="73">
        <f>SUM(AY9:BB9)</f>
        <v>3366253</v>
      </c>
      <c r="AY9" s="73">
        <v>1604750</v>
      </c>
      <c r="AZ9" s="73">
        <v>1761503</v>
      </c>
      <c r="BA9" s="73">
        <v>0</v>
      </c>
      <c r="BB9" s="73">
        <v>0</v>
      </c>
      <c r="BC9" s="73">
        <v>0</v>
      </c>
      <c r="BD9" s="73">
        <v>13267</v>
      </c>
      <c r="BE9" s="73">
        <v>1611882</v>
      </c>
      <c r="BF9" s="73">
        <f>SUM(AE9,+AM9,+BE9)</f>
        <v>21310801</v>
      </c>
      <c r="BG9" s="73">
        <f>SUM(BH9,+BM9)</f>
        <v>0</v>
      </c>
      <c r="BH9" s="73">
        <f>SUM(BI9:BL9)</f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f>SUM(BP9,BU9,BY9,BZ9,CF9)</f>
        <v>946368</v>
      </c>
      <c r="BP9" s="73">
        <f>SUM(BQ9:BT9)</f>
        <v>788425</v>
      </c>
      <c r="BQ9" s="73">
        <v>52075</v>
      </c>
      <c r="BR9" s="73">
        <v>656579</v>
      </c>
      <c r="BS9" s="73">
        <v>79771</v>
      </c>
      <c r="BT9" s="73">
        <v>0</v>
      </c>
      <c r="BU9" s="73">
        <f>SUM(BV9:BX9)</f>
        <v>93079</v>
      </c>
      <c r="BV9" s="73">
        <v>65087</v>
      </c>
      <c r="BW9" s="73">
        <v>27992</v>
      </c>
      <c r="BX9" s="73">
        <v>0</v>
      </c>
      <c r="BY9" s="73">
        <v>64864</v>
      </c>
      <c r="BZ9" s="73">
        <f>SUM(CA9:CD9)</f>
        <v>0</v>
      </c>
      <c r="CA9" s="73">
        <v>0</v>
      </c>
      <c r="CB9" s="73">
        <v>0</v>
      </c>
      <c r="CC9" s="73">
        <v>0</v>
      </c>
      <c r="CD9" s="73">
        <v>0</v>
      </c>
      <c r="CE9" s="73">
        <v>0</v>
      </c>
      <c r="CF9" s="73">
        <v>0</v>
      </c>
      <c r="CG9" s="73">
        <v>0</v>
      </c>
      <c r="CH9" s="73">
        <f>SUM(BG9,+BO9,+CG9)</f>
        <v>946368</v>
      </c>
      <c r="CI9" s="73">
        <f>SUM(AE9,+BG9)</f>
        <v>5018305</v>
      </c>
      <c r="CJ9" s="73">
        <f>SUM(AF9,+BH9)</f>
        <v>5018305</v>
      </c>
      <c r="CK9" s="73">
        <f>SUM(AG9,+BI9)</f>
        <v>68827</v>
      </c>
      <c r="CL9" s="73">
        <f>SUM(AH9,+BJ9)</f>
        <v>4949478</v>
      </c>
      <c r="CM9" s="73">
        <f>SUM(AI9,+BK9)</f>
        <v>0</v>
      </c>
      <c r="CN9" s="73">
        <f>SUM(AJ9,+BL9)</f>
        <v>0</v>
      </c>
      <c r="CO9" s="73">
        <f>SUM(AK9,+BM9)</f>
        <v>0</v>
      </c>
      <c r="CP9" s="73">
        <f>SUM(AL9,+BN9)</f>
        <v>0</v>
      </c>
      <c r="CQ9" s="73">
        <f>SUM(AM9,+BO9)</f>
        <v>15626982</v>
      </c>
      <c r="CR9" s="73">
        <f>SUM(AN9,+BP9)</f>
        <v>8813284</v>
      </c>
      <c r="CS9" s="73">
        <f>SUM(AO9,+BQ9)</f>
        <v>612762</v>
      </c>
      <c r="CT9" s="73">
        <f>SUM(AP9,+BR9)</f>
        <v>5693035</v>
      </c>
      <c r="CU9" s="73">
        <f>SUM(AQ9,+BS9)</f>
        <v>2426787</v>
      </c>
      <c r="CV9" s="73">
        <f>SUM(AR9,+BT9)</f>
        <v>80700</v>
      </c>
      <c r="CW9" s="73">
        <f>SUM(AS9,+BU9)</f>
        <v>3069856</v>
      </c>
      <c r="CX9" s="73">
        <f>SUM(AT9,+BV9)</f>
        <v>595413</v>
      </c>
      <c r="CY9" s="73">
        <f>SUM(AU9,+BW9)</f>
        <v>2046836</v>
      </c>
      <c r="CZ9" s="73">
        <f>SUM(AV9,+BX9)</f>
        <v>427607</v>
      </c>
      <c r="DA9" s="73">
        <f>SUM(AW9,+BY9)</f>
        <v>364322</v>
      </c>
      <c r="DB9" s="73">
        <f>SUM(AX9,+BZ9)</f>
        <v>3366253</v>
      </c>
      <c r="DC9" s="73">
        <f>SUM(AY9,+CA9)</f>
        <v>1604750</v>
      </c>
      <c r="DD9" s="73">
        <f>SUM(AZ9,+CB9)</f>
        <v>1761503</v>
      </c>
      <c r="DE9" s="73">
        <f>SUM(BA9,+CC9)</f>
        <v>0</v>
      </c>
      <c r="DF9" s="73">
        <f>SUM(BB9,+CD9)</f>
        <v>0</v>
      </c>
      <c r="DG9" s="73">
        <f>SUM(BC9,+CE9)</f>
        <v>0</v>
      </c>
      <c r="DH9" s="73">
        <f>SUM(BD9,+CF9)</f>
        <v>13267</v>
      </c>
      <c r="DI9" s="73">
        <f>SUM(BE9,+CG9)</f>
        <v>1611882</v>
      </c>
      <c r="DJ9" s="73">
        <f>SUM(BF9,+CH9)</f>
        <v>22257169</v>
      </c>
    </row>
    <row r="10" spans="1:114" s="50" customFormat="1" ht="12" customHeight="1">
      <c r="A10" s="51" t="s">
        <v>109</v>
      </c>
      <c r="B10" s="64" t="s">
        <v>117</v>
      </c>
      <c r="C10" s="51" t="s">
        <v>118</v>
      </c>
      <c r="D10" s="73">
        <f>SUM(E10,+L10)</f>
        <v>8806774</v>
      </c>
      <c r="E10" s="73">
        <f>SUM(F10:I10)+K10</f>
        <v>3357567</v>
      </c>
      <c r="F10" s="73">
        <v>17061</v>
      </c>
      <c r="G10" s="73">
        <v>0</v>
      </c>
      <c r="H10" s="73">
        <v>736100</v>
      </c>
      <c r="I10" s="73">
        <v>1098881</v>
      </c>
      <c r="J10" s="74" t="s">
        <v>112</v>
      </c>
      <c r="K10" s="73">
        <v>1505525</v>
      </c>
      <c r="L10" s="73">
        <v>5449207</v>
      </c>
      <c r="M10" s="73">
        <f>SUM(N10,+U10)</f>
        <v>1429907</v>
      </c>
      <c r="N10" s="73">
        <f>SUM(O10:R10)+T10</f>
        <v>779656</v>
      </c>
      <c r="O10" s="73">
        <v>159551</v>
      </c>
      <c r="P10" s="73">
        <v>0</v>
      </c>
      <c r="Q10" s="73">
        <v>577700</v>
      </c>
      <c r="R10" s="73">
        <v>41704</v>
      </c>
      <c r="S10" s="74" t="s">
        <v>112</v>
      </c>
      <c r="T10" s="73">
        <v>701</v>
      </c>
      <c r="U10" s="73">
        <v>650251</v>
      </c>
      <c r="V10" s="73">
        <f>+SUM(D10,M10)</f>
        <v>10236681</v>
      </c>
      <c r="W10" s="73">
        <f>+SUM(E10,N10)</f>
        <v>4137223</v>
      </c>
      <c r="X10" s="73">
        <f>+SUM(F10,O10)</f>
        <v>176612</v>
      </c>
      <c r="Y10" s="73">
        <f>+SUM(G10,P10)</f>
        <v>0</v>
      </c>
      <c r="Z10" s="73">
        <f>+SUM(H10,Q10)</f>
        <v>1313800</v>
      </c>
      <c r="AA10" s="73">
        <f>+SUM(I10,R10)</f>
        <v>1140585</v>
      </c>
      <c r="AB10" s="74" t="s">
        <v>112</v>
      </c>
      <c r="AC10" s="73">
        <f>+SUM(K10,T10)</f>
        <v>1506226</v>
      </c>
      <c r="AD10" s="73">
        <f>+SUM(L10,U10)</f>
        <v>6099458</v>
      </c>
      <c r="AE10" s="73">
        <f>SUM(AF10,+AK10)</f>
        <v>814339</v>
      </c>
      <c r="AF10" s="73">
        <f>SUM(AG10:AJ10)</f>
        <v>810969</v>
      </c>
      <c r="AG10" s="73">
        <v>0</v>
      </c>
      <c r="AH10" s="73">
        <v>810969</v>
      </c>
      <c r="AI10" s="73">
        <v>0</v>
      </c>
      <c r="AJ10" s="73">
        <v>0</v>
      </c>
      <c r="AK10" s="73">
        <v>3370</v>
      </c>
      <c r="AL10" s="73">
        <v>0</v>
      </c>
      <c r="AM10" s="73">
        <f>SUM(AN10,AS10,AW10,AX10,BD10)</f>
        <v>7834242</v>
      </c>
      <c r="AN10" s="73">
        <f>SUM(AO10:AR10)</f>
        <v>2877743</v>
      </c>
      <c r="AO10" s="73">
        <v>719435</v>
      </c>
      <c r="AP10" s="73">
        <v>1307362</v>
      </c>
      <c r="AQ10" s="73">
        <v>804531</v>
      </c>
      <c r="AR10" s="73">
        <v>46415</v>
      </c>
      <c r="AS10" s="73">
        <f>SUM(AT10:AV10)</f>
        <v>153787</v>
      </c>
      <c r="AT10" s="73">
        <v>153787</v>
      </c>
      <c r="AU10" s="73">
        <v>0</v>
      </c>
      <c r="AV10" s="73">
        <v>0</v>
      </c>
      <c r="AW10" s="73">
        <v>36107</v>
      </c>
      <c r="AX10" s="73">
        <f>SUM(AY10:BB10)</f>
        <v>4766605</v>
      </c>
      <c r="AY10" s="73">
        <v>1615117</v>
      </c>
      <c r="AZ10" s="73">
        <v>3085204</v>
      </c>
      <c r="BA10" s="73">
        <v>66284</v>
      </c>
      <c r="BB10" s="73">
        <v>0</v>
      </c>
      <c r="BC10" s="73">
        <v>0</v>
      </c>
      <c r="BD10" s="73">
        <v>0</v>
      </c>
      <c r="BE10" s="73">
        <v>158193</v>
      </c>
      <c r="BF10" s="73">
        <f>SUM(AE10,+AM10,+BE10)</f>
        <v>8806774</v>
      </c>
      <c r="BG10" s="73">
        <f>SUM(BH10,+BM10)</f>
        <v>761397</v>
      </c>
      <c r="BH10" s="73">
        <f>SUM(BI10:BL10)</f>
        <v>761397</v>
      </c>
      <c r="BI10" s="73">
        <v>7393</v>
      </c>
      <c r="BJ10" s="73">
        <v>754004</v>
      </c>
      <c r="BK10" s="73">
        <v>0</v>
      </c>
      <c r="BL10" s="73">
        <v>0</v>
      </c>
      <c r="BM10" s="73">
        <v>0</v>
      </c>
      <c r="BN10" s="73">
        <v>0</v>
      </c>
      <c r="BO10" s="73">
        <f>SUM(BP10,BU10,BY10,BZ10,CF10)</f>
        <v>543020</v>
      </c>
      <c r="BP10" s="73">
        <f>SUM(BQ10:BT10)</f>
        <v>348115</v>
      </c>
      <c r="BQ10" s="73">
        <v>85095</v>
      </c>
      <c r="BR10" s="73">
        <v>123774</v>
      </c>
      <c r="BS10" s="73">
        <v>139246</v>
      </c>
      <c r="BT10" s="73">
        <v>0</v>
      </c>
      <c r="BU10" s="73">
        <f>SUM(BV10:BX10)</f>
        <v>129264</v>
      </c>
      <c r="BV10" s="73">
        <v>13600</v>
      </c>
      <c r="BW10" s="73">
        <v>115664</v>
      </c>
      <c r="BX10" s="73">
        <v>0</v>
      </c>
      <c r="BY10" s="73">
        <v>18758</v>
      </c>
      <c r="BZ10" s="73">
        <f>SUM(CA10:CD10)</f>
        <v>46883</v>
      </c>
      <c r="CA10" s="73">
        <v>30012</v>
      </c>
      <c r="CB10" s="73">
        <v>16871</v>
      </c>
      <c r="CC10" s="73">
        <v>0</v>
      </c>
      <c r="CD10" s="73">
        <v>0</v>
      </c>
      <c r="CE10" s="73">
        <v>0</v>
      </c>
      <c r="CF10" s="73">
        <v>0</v>
      </c>
      <c r="CG10" s="73">
        <v>125490</v>
      </c>
      <c r="CH10" s="73">
        <f>SUM(BG10,+BO10,+CG10)</f>
        <v>1429907</v>
      </c>
      <c r="CI10" s="73">
        <f>SUM(AE10,+BG10)</f>
        <v>1575736</v>
      </c>
      <c r="CJ10" s="73">
        <f>SUM(AF10,+BH10)</f>
        <v>1572366</v>
      </c>
      <c r="CK10" s="73">
        <f>SUM(AG10,+BI10)</f>
        <v>7393</v>
      </c>
      <c r="CL10" s="73">
        <f>SUM(AH10,+BJ10)</f>
        <v>1564973</v>
      </c>
      <c r="CM10" s="73">
        <f>SUM(AI10,+BK10)</f>
        <v>0</v>
      </c>
      <c r="CN10" s="73">
        <f>SUM(AJ10,+BL10)</f>
        <v>0</v>
      </c>
      <c r="CO10" s="73">
        <f>SUM(AK10,+BM10)</f>
        <v>3370</v>
      </c>
      <c r="CP10" s="73">
        <f>SUM(AL10,+BN10)</f>
        <v>0</v>
      </c>
      <c r="CQ10" s="73">
        <f>SUM(AM10,+BO10)</f>
        <v>8377262</v>
      </c>
      <c r="CR10" s="73">
        <f>SUM(AN10,+BP10)</f>
        <v>3225858</v>
      </c>
      <c r="CS10" s="73">
        <f>SUM(AO10,+BQ10)</f>
        <v>804530</v>
      </c>
      <c r="CT10" s="73">
        <f>SUM(AP10,+BR10)</f>
        <v>1431136</v>
      </c>
      <c r="CU10" s="73">
        <f>SUM(AQ10,+BS10)</f>
        <v>943777</v>
      </c>
      <c r="CV10" s="73">
        <f>SUM(AR10,+BT10)</f>
        <v>46415</v>
      </c>
      <c r="CW10" s="73">
        <f>SUM(AS10,+BU10)</f>
        <v>283051</v>
      </c>
      <c r="CX10" s="73">
        <f>SUM(AT10,+BV10)</f>
        <v>167387</v>
      </c>
      <c r="CY10" s="73">
        <f>SUM(AU10,+BW10)</f>
        <v>115664</v>
      </c>
      <c r="CZ10" s="73">
        <f>SUM(AV10,+BX10)</f>
        <v>0</v>
      </c>
      <c r="DA10" s="73">
        <f>SUM(AW10,+BY10)</f>
        <v>54865</v>
      </c>
      <c r="DB10" s="73">
        <f>SUM(AX10,+BZ10)</f>
        <v>4813488</v>
      </c>
      <c r="DC10" s="73">
        <f>SUM(AY10,+CA10)</f>
        <v>1645129</v>
      </c>
      <c r="DD10" s="73">
        <f>SUM(AZ10,+CB10)</f>
        <v>3102075</v>
      </c>
      <c r="DE10" s="73">
        <f>SUM(BA10,+CC10)</f>
        <v>66284</v>
      </c>
      <c r="DF10" s="73">
        <f>SUM(BB10,+CD10)</f>
        <v>0</v>
      </c>
      <c r="DG10" s="73">
        <f>SUM(BC10,+CE10)</f>
        <v>0</v>
      </c>
      <c r="DH10" s="73">
        <f>SUM(BD10,+CF10)</f>
        <v>0</v>
      </c>
      <c r="DI10" s="73">
        <f>SUM(BE10,+CG10)</f>
        <v>283683</v>
      </c>
      <c r="DJ10" s="73">
        <f>SUM(BF10,+CH10)</f>
        <v>10236681</v>
      </c>
    </row>
    <row r="11" spans="1:114" s="50" customFormat="1" ht="12" customHeight="1">
      <c r="A11" s="51" t="s">
        <v>109</v>
      </c>
      <c r="B11" s="64" t="s">
        <v>119</v>
      </c>
      <c r="C11" s="51" t="s">
        <v>120</v>
      </c>
      <c r="D11" s="73">
        <f>SUM(E11,+L11)</f>
        <v>8682018</v>
      </c>
      <c r="E11" s="73">
        <f>SUM(F11:I11)+K11</f>
        <v>2658206</v>
      </c>
      <c r="F11" s="73">
        <v>0</v>
      </c>
      <c r="G11" s="73">
        <v>7658</v>
      </c>
      <c r="H11" s="73">
        <v>390760</v>
      </c>
      <c r="I11" s="73">
        <v>473553</v>
      </c>
      <c r="J11" s="74" t="s">
        <v>112</v>
      </c>
      <c r="K11" s="73">
        <v>1786235</v>
      </c>
      <c r="L11" s="73">
        <v>6023812</v>
      </c>
      <c r="M11" s="73">
        <f>SUM(N11,+U11)</f>
        <v>410084</v>
      </c>
      <c r="N11" s="73">
        <f>SUM(O11:R11)+T11</f>
        <v>43427</v>
      </c>
      <c r="O11" s="73">
        <v>916</v>
      </c>
      <c r="P11" s="73">
        <v>916</v>
      </c>
      <c r="Q11" s="73">
        <v>0</v>
      </c>
      <c r="R11" s="73">
        <v>41531</v>
      </c>
      <c r="S11" s="74" t="s">
        <v>112</v>
      </c>
      <c r="T11" s="73">
        <v>64</v>
      </c>
      <c r="U11" s="73">
        <v>366657</v>
      </c>
      <c r="V11" s="73">
        <f>+SUM(D11,M11)</f>
        <v>9092102</v>
      </c>
      <c r="W11" s="73">
        <f>+SUM(E11,N11)</f>
        <v>2701633</v>
      </c>
      <c r="X11" s="73">
        <f>+SUM(F11,O11)</f>
        <v>916</v>
      </c>
      <c r="Y11" s="73">
        <f>+SUM(G11,P11)</f>
        <v>8574</v>
      </c>
      <c r="Z11" s="73">
        <f>+SUM(H11,Q11)</f>
        <v>390760</v>
      </c>
      <c r="AA11" s="73">
        <f>+SUM(I11,R11)</f>
        <v>515084</v>
      </c>
      <c r="AB11" s="74" t="s">
        <v>112</v>
      </c>
      <c r="AC11" s="73">
        <f>+SUM(K11,T11)</f>
        <v>1786299</v>
      </c>
      <c r="AD11" s="73">
        <f>+SUM(L11,U11)</f>
        <v>6390469</v>
      </c>
      <c r="AE11" s="73">
        <f>SUM(AF11,+AK11)</f>
        <v>734249</v>
      </c>
      <c r="AF11" s="73">
        <f>SUM(AG11:AJ11)</f>
        <v>734249</v>
      </c>
      <c r="AG11" s="73">
        <v>0</v>
      </c>
      <c r="AH11" s="73">
        <v>667906</v>
      </c>
      <c r="AI11" s="73">
        <v>66343</v>
      </c>
      <c r="AJ11" s="73">
        <v>0</v>
      </c>
      <c r="AK11" s="73">
        <v>0</v>
      </c>
      <c r="AL11" s="73">
        <v>0</v>
      </c>
      <c r="AM11" s="73">
        <f>SUM(AN11,AS11,AW11,AX11,BD11)</f>
        <v>6131344</v>
      </c>
      <c r="AN11" s="73">
        <f>SUM(AO11:AR11)</f>
        <v>2210213</v>
      </c>
      <c r="AO11" s="73">
        <v>576963</v>
      </c>
      <c r="AP11" s="73">
        <v>1038534</v>
      </c>
      <c r="AQ11" s="73">
        <v>594716</v>
      </c>
      <c r="AR11" s="73">
        <v>0</v>
      </c>
      <c r="AS11" s="73">
        <f>SUM(AT11:AV11)</f>
        <v>1400947</v>
      </c>
      <c r="AT11" s="73">
        <v>83406</v>
      </c>
      <c r="AU11" s="73">
        <v>1280113</v>
      </c>
      <c r="AV11" s="73">
        <v>37428</v>
      </c>
      <c r="AW11" s="73">
        <v>59864</v>
      </c>
      <c r="AX11" s="73">
        <f>SUM(AY11:BB11)</f>
        <v>2459552</v>
      </c>
      <c r="AY11" s="73">
        <v>864281</v>
      </c>
      <c r="AZ11" s="73">
        <v>1285684</v>
      </c>
      <c r="BA11" s="73">
        <v>309587</v>
      </c>
      <c r="BB11" s="73">
        <v>0</v>
      </c>
      <c r="BC11" s="73">
        <v>0</v>
      </c>
      <c r="BD11" s="73">
        <v>768</v>
      </c>
      <c r="BE11" s="73">
        <v>1816425</v>
      </c>
      <c r="BF11" s="73">
        <f>SUM(AE11,+AM11,+BE11)</f>
        <v>8682018</v>
      </c>
      <c r="BG11" s="73">
        <f>SUM(BH11,+BM11)</f>
        <v>0</v>
      </c>
      <c r="BH11" s="73">
        <f>SUM(BI11:BL11)</f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f>SUM(BP11,BU11,BY11,BZ11,CF11)</f>
        <v>372766</v>
      </c>
      <c r="BP11" s="73">
        <f>SUM(BQ11:BT11)</f>
        <v>35505</v>
      </c>
      <c r="BQ11" s="73">
        <v>35505</v>
      </c>
      <c r="BR11" s="73">
        <v>0</v>
      </c>
      <c r="BS11" s="73">
        <v>0</v>
      </c>
      <c r="BT11" s="73">
        <v>0</v>
      </c>
      <c r="BU11" s="73">
        <f>SUM(BV11:BX11)</f>
        <v>27831</v>
      </c>
      <c r="BV11" s="73">
        <v>142</v>
      </c>
      <c r="BW11" s="73">
        <v>27689</v>
      </c>
      <c r="BX11" s="73">
        <v>0</v>
      </c>
      <c r="BY11" s="73">
        <v>0</v>
      </c>
      <c r="BZ11" s="73">
        <f>SUM(CA11:CD11)</f>
        <v>309430</v>
      </c>
      <c r="CA11" s="73">
        <v>115132</v>
      </c>
      <c r="CB11" s="73">
        <v>194298</v>
      </c>
      <c r="CC11" s="73">
        <v>0</v>
      </c>
      <c r="CD11" s="73">
        <v>0</v>
      </c>
      <c r="CE11" s="73">
        <v>0</v>
      </c>
      <c r="CF11" s="73">
        <v>0</v>
      </c>
      <c r="CG11" s="73">
        <v>37318</v>
      </c>
      <c r="CH11" s="73">
        <f>SUM(BG11,+BO11,+CG11)</f>
        <v>410084</v>
      </c>
      <c r="CI11" s="73">
        <f>SUM(AE11,+BG11)</f>
        <v>734249</v>
      </c>
      <c r="CJ11" s="73">
        <f>SUM(AF11,+BH11)</f>
        <v>734249</v>
      </c>
      <c r="CK11" s="73">
        <f>SUM(AG11,+BI11)</f>
        <v>0</v>
      </c>
      <c r="CL11" s="73">
        <f>SUM(AH11,+BJ11)</f>
        <v>667906</v>
      </c>
      <c r="CM11" s="73">
        <f>SUM(AI11,+BK11)</f>
        <v>66343</v>
      </c>
      <c r="CN11" s="73">
        <f>SUM(AJ11,+BL11)</f>
        <v>0</v>
      </c>
      <c r="CO11" s="73">
        <f>SUM(AK11,+BM11)</f>
        <v>0</v>
      </c>
      <c r="CP11" s="73">
        <f>SUM(AL11,+BN11)</f>
        <v>0</v>
      </c>
      <c r="CQ11" s="73">
        <f>SUM(AM11,+BO11)</f>
        <v>6504110</v>
      </c>
      <c r="CR11" s="73">
        <f>SUM(AN11,+BP11)</f>
        <v>2245718</v>
      </c>
      <c r="CS11" s="73">
        <f>SUM(AO11,+BQ11)</f>
        <v>612468</v>
      </c>
      <c r="CT11" s="73">
        <f>SUM(AP11,+BR11)</f>
        <v>1038534</v>
      </c>
      <c r="CU11" s="73">
        <f>SUM(AQ11,+BS11)</f>
        <v>594716</v>
      </c>
      <c r="CV11" s="73">
        <f>SUM(AR11,+BT11)</f>
        <v>0</v>
      </c>
      <c r="CW11" s="73">
        <f>SUM(AS11,+BU11)</f>
        <v>1428778</v>
      </c>
      <c r="CX11" s="73">
        <f>SUM(AT11,+BV11)</f>
        <v>83548</v>
      </c>
      <c r="CY11" s="73">
        <f>SUM(AU11,+BW11)</f>
        <v>1307802</v>
      </c>
      <c r="CZ11" s="73">
        <f>SUM(AV11,+BX11)</f>
        <v>37428</v>
      </c>
      <c r="DA11" s="73">
        <f>SUM(AW11,+BY11)</f>
        <v>59864</v>
      </c>
      <c r="DB11" s="73">
        <f>SUM(AX11,+BZ11)</f>
        <v>2768982</v>
      </c>
      <c r="DC11" s="73">
        <f>SUM(AY11,+CA11)</f>
        <v>979413</v>
      </c>
      <c r="DD11" s="73">
        <f>SUM(AZ11,+CB11)</f>
        <v>1479982</v>
      </c>
      <c r="DE11" s="73">
        <f>SUM(BA11,+CC11)</f>
        <v>309587</v>
      </c>
      <c r="DF11" s="73">
        <f>SUM(BB11,+CD11)</f>
        <v>0</v>
      </c>
      <c r="DG11" s="73">
        <f>SUM(BC11,+CE11)</f>
        <v>0</v>
      </c>
      <c r="DH11" s="73">
        <f>SUM(BD11,+CF11)</f>
        <v>768</v>
      </c>
      <c r="DI11" s="73">
        <f>SUM(BE11,+CG11)</f>
        <v>1853743</v>
      </c>
      <c r="DJ11" s="73">
        <f>SUM(BF11,+CH11)</f>
        <v>9092102</v>
      </c>
    </row>
    <row r="12" spans="1:114" s="50" customFormat="1" ht="12" customHeight="1">
      <c r="A12" s="53" t="s">
        <v>109</v>
      </c>
      <c r="B12" s="54" t="s">
        <v>121</v>
      </c>
      <c r="C12" s="53" t="s">
        <v>122</v>
      </c>
      <c r="D12" s="75">
        <f>SUM(E12,+L12)</f>
        <v>2963459</v>
      </c>
      <c r="E12" s="75">
        <f>SUM(F12:I12)+K12</f>
        <v>849132</v>
      </c>
      <c r="F12" s="75">
        <v>0</v>
      </c>
      <c r="G12" s="75">
        <v>0</v>
      </c>
      <c r="H12" s="75">
        <v>133400</v>
      </c>
      <c r="I12" s="75">
        <v>509075</v>
      </c>
      <c r="J12" s="76" t="s">
        <v>112</v>
      </c>
      <c r="K12" s="75">
        <v>206657</v>
      </c>
      <c r="L12" s="75">
        <v>2114327</v>
      </c>
      <c r="M12" s="75">
        <f>SUM(N12,+U12)</f>
        <v>134802</v>
      </c>
      <c r="N12" s="75">
        <f>SUM(O12:R12)+T12</f>
        <v>6601</v>
      </c>
      <c r="O12" s="75">
        <v>0</v>
      </c>
      <c r="P12" s="75">
        <v>0</v>
      </c>
      <c r="Q12" s="75">
        <v>0</v>
      </c>
      <c r="R12" s="75">
        <v>6601</v>
      </c>
      <c r="S12" s="76" t="s">
        <v>112</v>
      </c>
      <c r="T12" s="75">
        <v>0</v>
      </c>
      <c r="U12" s="75">
        <v>128201</v>
      </c>
      <c r="V12" s="75">
        <f>+SUM(D12,M12)</f>
        <v>3098261</v>
      </c>
      <c r="W12" s="75">
        <f>+SUM(E12,N12)</f>
        <v>855733</v>
      </c>
      <c r="X12" s="75">
        <f>+SUM(F12,O12)</f>
        <v>0</v>
      </c>
      <c r="Y12" s="75">
        <f>+SUM(G12,P12)</f>
        <v>0</v>
      </c>
      <c r="Z12" s="75">
        <f>+SUM(H12,Q12)</f>
        <v>133400</v>
      </c>
      <c r="AA12" s="75">
        <f>+SUM(I12,R12)</f>
        <v>515676</v>
      </c>
      <c r="AB12" s="76" t="s">
        <v>112</v>
      </c>
      <c r="AC12" s="75">
        <f>+SUM(K12,T12)</f>
        <v>206657</v>
      </c>
      <c r="AD12" s="75">
        <f>+SUM(L12,U12)</f>
        <v>2242528</v>
      </c>
      <c r="AE12" s="75">
        <f>SUM(AF12,+AK12)</f>
        <v>257000</v>
      </c>
      <c r="AF12" s="75">
        <f>SUM(AG12:AJ12)</f>
        <v>257000</v>
      </c>
      <c r="AG12" s="75">
        <v>0</v>
      </c>
      <c r="AH12" s="75">
        <v>257000</v>
      </c>
      <c r="AI12" s="75">
        <v>0</v>
      </c>
      <c r="AJ12" s="75">
        <v>0</v>
      </c>
      <c r="AK12" s="75">
        <v>0</v>
      </c>
      <c r="AL12" s="75">
        <v>0</v>
      </c>
      <c r="AM12" s="75">
        <f>SUM(AN12,AS12,AW12,AX12,BD12)</f>
        <v>2525716</v>
      </c>
      <c r="AN12" s="75">
        <f>SUM(AO12:AR12)</f>
        <v>1357558</v>
      </c>
      <c r="AO12" s="75">
        <v>187453</v>
      </c>
      <c r="AP12" s="75">
        <v>1135453</v>
      </c>
      <c r="AQ12" s="75">
        <v>22137</v>
      </c>
      <c r="AR12" s="75">
        <v>12515</v>
      </c>
      <c r="AS12" s="75">
        <f>SUM(AT12:AV12)</f>
        <v>219571</v>
      </c>
      <c r="AT12" s="75">
        <v>135779</v>
      </c>
      <c r="AU12" s="75">
        <v>50847</v>
      </c>
      <c r="AV12" s="75">
        <v>32945</v>
      </c>
      <c r="AW12" s="75">
        <v>0</v>
      </c>
      <c r="AX12" s="75">
        <f>SUM(AY12:BB12)</f>
        <v>948587</v>
      </c>
      <c r="AY12" s="75">
        <v>85595</v>
      </c>
      <c r="AZ12" s="75">
        <v>807886</v>
      </c>
      <c r="BA12" s="75">
        <v>55106</v>
      </c>
      <c r="BB12" s="75">
        <v>0</v>
      </c>
      <c r="BC12" s="75">
        <v>0</v>
      </c>
      <c r="BD12" s="75">
        <v>0</v>
      </c>
      <c r="BE12" s="75">
        <v>180743</v>
      </c>
      <c r="BF12" s="75">
        <f>SUM(AE12,+AM12,+BE12)</f>
        <v>2963459</v>
      </c>
      <c r="BG12" s="75">
        <f>SUM(BH12,+BM12)</f>
        <v>0</v>
      </c>
      <c r="BH12" s="75">
        <f>SUM(BI12:BL12)</f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f>SUM(BP12,BU12,BY12,BZ12,CF12)</f>
        <v>121966</v>
      </c>
      <c r="BP12" s="75">
        <f>SUM(BQ12:BT12)</f>
        <v>3970</v>
      </c>
      <c r="BQ12" s="75">
        <v>3970</v>
      </c>
      <c r="BR12" s="75">
        <v>0</v>
      </c>
      <c r="BS12" s="75">
        <v>0</v>
      </c>
      <c r="BT12" s="75">
        <v>0</v>
      </c>
      <c r="BU12" s="75">
        <f>SUM(BV12:BX12)</f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f>SUM(CA12:CD12)</f>
        <v>117996</v>
      </c>
      <c r="CA12" s="75">
        <v>60531</v>
      </c>
      <c r="CB12" s="75">
        <v>57465</v>
      </c>
      <c r="CC12" s="75">
        <v>0</v>
      </c>
      <c r="CD12" s="75">
        <v>0</v>
      </c>
      <c r="CE12" s="75">
        <v>0</v>
      </c>
      <c r="CF12" s="75">
        <v>0</v>
      </c>
      <c r="CG12" s="75">
        <v>12836</v>
      </c>
      <c r="CH12" s="75">
        <f>SUM(BG12,+BO12,+CG12)</f>
        <v>134802</v>
      </c>
      <c r="CI12" s="75">
        <f>SUM(AE12,+BG12)</f>
        <v>257000</v>
      </c>
      <c r="CJ12" s="75">
        <f>SUM(AF12,+BH12)</f>
        <v>257000</v>
      </c>
      <c r="CK12" s="75">
        <f>SUM(AG12,+BI12)</f>
        <v>0</v>
      </c>
      <c r="CL12" s="75">
        <f>SUM(AH12,+BJ12)</f>
        <v>257000</v>
      </c>
      <c r="CM12" s="75">
        <f>SUM(AI12,+BK12)</f>
        <v>0</v>
      </c>
      <c r="CN12" s="75">
        <f>SUM(AJ12,+BL12)</f>
        <v>0</v>
      </c>
      <c r="CO12" s="75">
        <f>SUM(AK12,+BM12)</f>
        <v>0</v>
      </c>
      <c r="CP12" s="75">
        <f>SUM(AL12,+BN12)</f>
        <v>0</v>
      </c>
      <c r="CQ12" s="75">
        <f>SUM(AM12,+BO12)</f>
        <v>2647682</v>
      </c>
      <c r="CR12" s="75">
        <f>SUM(AN12,+BP12)</f>
        <v>1361528</v>
      </c>
      <c r="CS12" s="75">
        <f>SUM(AO12,+BQ12)</f>
        <v>191423</v>
      </c>
      <c r="CT12" s="75">
        <f>SUM(AP12,+BR12)</f>
        <v>1135453</v>
      </c>
      <c r="CU12" s="75">
        <f>SUM(AQ12,+BS12)</f>
        <v>22137</v>
      </c>
      <c r="CV12" s="75">
        <f>SUM(AR12,+BT12)</f>
        <v>12515</v>
      </c>
      <c r="CW12" s="75">
        <f>SUM(AS12,+BU12)</f>
        <v>219571</v>
      </c>
      <c r="CX12" s="75">
        <f>SUM(AT12,+BV12)</f>
        <v>135779</v>
      </c>
      <c r="CY12" s="75">
        <f>SUM(AU12,+BW12)</f>
        <v>50847</v>
      </c>
      <c r="CZ12" s="75">
        <f>SUM(AV12,+BX12)</f>
        <v>32945</v>
      </c>
      <c r="DA12" s="75">
        <f>SUM(AW12,+BY12)</f>
        <v>0</v>
      </c>
      <c r="DB12" s="75">
        <f>SUM(AX12,+BZ12)</f>
        <v>1066583</v>
      </c>
      <c r="DC12" s="75">
        <f>SUM(AY12,+CA12)</f>
        <v>146126</v>
      </c>
      <c r="DD12" s="75">
        <f>SUM(AZ12,+CB12)</f>
        <v>865351</v>
      </c>
      <c r="DE12" s="75">
        <f>SUM(BA12,+CC12)</f>
        <v>55106</v>
      </c>
      <c r="DF12" s="75">
        <f>SUM(BB12,+CD12)</f>
        <v>0</v>
      </c>
      <c r="DG12" s="75">
        <f>SUM(BC12,+CE12)</f>
        <v>0</v>
      </c>
      <c r="DH12" s="75">
        <f>SUM(BD12,+CF12)</f>
        <v>0</v>
      </c>
      <c r="DI12" s="75">
        <f>SUM(BE12,+CG12)</f>
        <v>193579</v>
      </c>
      <c r="DJ12" s="75">
        <f>SUM(BF12,+CH12)</f>
        <v>3098261</v>
      </c>
    </row>
    <row r="13" spans="1:114" s="50" customFormat="1" ht="12" customHeight="1">
      <c r="A13" s="53" t="s">
        <v>109</v>
      </c>
      <c r="B13" s="54" t="s">
        <v>123</v>
      </c>
      <c r="C13" s="53" t="s">
        <v>124</v>
      </c>
      <c r="D13" s="75">
        <f>SUM(E13,+L13)</f>
        <v>6135364</v>
      </c>
      <c r="E13" s="75">
        <f>SUM(F13:I13)+K13</f>
        <v>2810533</v>
      </c>
      <c r="F13" s="75">
        <v>702957</v>
      </c>
      <c r="G13" s="75">
        <v>0</v>
      </c>
      <c r="H13" s="75">
        <v>1565700</v>
      </c>
      <c r="I13" s="75">
        <v>384478</v>
      </c>
      <c r="J13" s="76" t="s">
        <v>112</v>
      </c>
      <c r="K13" s="75">
        <v>157398</v>
      </c>
      <c r="L13" s="75">
        <v>3324831</v>
      </c>
      <c r="M13" s="75">
        <f>SUM(N13,+U13)</f>
        <v>97338</v>
      </c>
      <c r="N13" s="75">
        <f>SUM(O13:R13)+T13</f>
        <v>13195</v>
      </c>
      <c r="O13" s="75">
        <v>0</v>
      </c>
      <c r="P13" s="75">
        <v>0</v>
      </c>
      <c r="Q13" s="75">
        <v>0</v>
      </c>
      <c r="R13" s="75">
        <v>13192</v>
      </c>
      <c r="S13" s="76" t="s">
        <v>112</v>
      </c>
      <c r="T13" s="75">
        <v>3</v>
      </c>
      <c r="U13" s="75">
        <v>84143</v>
      </c>
      <c r="V13" s="75">
        <f>+SUM(D13,M13)</f>
        <v>6232702</v>
      </c>
      <c r="W13" s="75">
        <f>+SUM(E13,N13)</f>
        <v>2823728</v>
      </c>
      <c r="X13" s="75">
        <f>+SUM(F13,O13)</f>
        <v>702957</v>
      </c>
      <c r="Y13" s="75">
        <f>+SUM(G13,P13)</f>
        <v>0</v>
      </c>
      <c r="Z13" s="75">
        <f>+SUM(H13,Q13)</f>
        <v>1565700</v>
      </c>
      <c r="AA13" s="75">
        <f>+SUM(I13,R13)</f>
        <v>397670</v>
      </c>
      <c r="AB13" s="76" t="s">
        <v>112</v>
      </c>
      <c r="AC13" s="75">
        <f>+SUM(K13,T13)</f>
        <v>157401</v>
      </c>
      <c r="AD13" s="75">
        <f>+SUM(L13,U13)</f>
        <v>3408974</v>
      </c>
      <c r="AE13" s="75">
        <f>SUM(AF13,+AK13)</f>
        <v>2525778</v>
      </c>
      <c r="AF13" s="75">
        <f>SUM(AG13:AJ13)</f>
        <v>2511215</v>
      </c>
      <c r="AG13" s="75">
        <v>0</v>
      </c>
      <c r="AH13" s="75">
        <v>2511215</v>
      </c>
      <c r="AI13" s="75">
        <v>0</v>
      </c>
      <c r="AJ13" s="75">
        <v>0</v>
      </c>
      <c r="AK13" s="75">
        <v>14563</v>
      </c>
      <c r="AL13" s="75">
        <v>0</v>
      </c>
      <c r="AM13" s="75">
        <f>SUM(AN13,AS13,AW13,AX13,BD13)</f>
        <v>3563867</v>
      </c>
      <c r="AN13" s="75">
        <f>SUM(AO13:AR13)</f>
        <v>1304000</v>
      </c>
      <c r="AO13" s="75">
        <v>414362</v>
      </c>
      <c r="AP13" s="75">
        <v>755699</v>
      </c>
      <c r="AQ13" s="75">
        <v>133939</v>
      </c>
      <c r="AR13" s="75"/>
      <c r="AS13" s="75">
        <f>SUM(AT13:AV13)</f>
        <v>386682</v>
      </c>
      <c r="AT13" s="75">
        <v>24571</v>
      </c>
      <c r="AU13" s="75">
        <v>331722</v>
      </c>
      <c r="AV13" s="75">
        <v>30389</v>
      </c>
      <c r="AW13" s="75"/>
      <c r="AX13" s="75">
        <f>SUM(AY13:BB13)</f>
        <v>1858811</v>
      </c>
      <c r="AY13" s="75">
        <v>716356</v>
      </c>
      <c r="AZ13" s="75">
        <v>644706</v>
      </c>
      <c r="BA13" s="75">
        <v>444942</v>
      </c>
      <c r="BB13" s="75">
        <v>52807</v>
      </c>
      <c r="BC13" s="75">
        <v>0</v>
      </c>
      <c r="BD13" s="75">
        <v>14374</v>
      </c>
      <c r="BE13" s="75">
        <v>45719</v>
      </c>
      <c r="BF13" s="75">
        <f>SUM(AE13,+AM13,+BE13)</f>
        <v>6135364</v>
      </c>
      <c r="BG13" s="75">
        <f>SUM(BH13,+BM13)</f>
        <v>0</v>
      </c>
      <c r="BH13" s="75">
        <f>SUM(BI13:BL13)</f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f>SUM(BP13,BU13,BY13,BZ13,CF13)</f>
        <v>97182</v>
      </c>
      <c r="BP13" s="75">
        <f>SUM(BQ13:BT13)</f>
        <v>48484</v>
      </c>
      <c r="BQ13" s="75">
        <v>21497</v>
      </c>
      <c r="BR13" s="75"/>
      <c r="BS13" s="75">
        <v>26987</v>
      </c>
      <c r="BT13" s="75"/>
      <c r="BU13" s="75">
        <f>SUM(BV13:BX13)</f>
        <v>21596</v>
      </c>
      <c r="BV13" s="75"/>
      <c r="BW13" s="75">
        <v>21596</v>
      </c>
      <c r="BX13" s="75"/>
      <c r="BY13" s="75"/>
      <c r="BZ13" s="75">
        <f>SUM(CA13:CD13)</f>
        <v>27102</v>
      </c>
      <c r="CA13" s="75">
        <v>24340</v>
      </c>
      <c r="CB13" s="75">
        <v>2762</v>
      </c>
      <c r="CC13" s="75"/>
      <c r="CD13" s="75"/>
      <c r="CE13" s="75">
        <v>0</v>
      </c>
      <c r="CF13" s="75">
        <v>0</v>
      </c>
      <c r="CG13" s="75">
        <v>156</v>
      </c>
      <c r="CH13" s="75">
        <f>SUM(BG13,+BO13,+CG13)</f>
        <v>97338</v>
      </c>
      <c r="CI13" s="75">
        <f>SUM(AE13,+BG13)</f>
        <v>2525778</v>
      </c>
      <c r="CJ13" s="75">
        <f>SUM(AF13,+BH13)</f>
        <v>2511215</v>
      </c>
      <c r="CK13" s="75">
        <f>SUM(AG13,+BI13)</f>
        <v>0</v>
      </c>
      <c r="CL13" s="75">
        <f>SUM(AH13,+BJ13)</f>
        <v>2511215</v>
      </c>
      <c r="CM13" s="75">
        <f>SUM(AI13,+BK13)</f>
        <v>0</v>
      </c>
      <c r="CN13" s="75">
        <f>SUM(AJ13,+BL13)</f>
        <v>0</v>
      </c>
      <c r="CO13" s="75">
        <f>SUM(AK13,+BM13)</f>
        <v>14563</v>
      </c>
      <c r="CP13" s="75">
        <f>SUM(AL13,+BN13)</f>
        <v>0</v>
      </c>
      <c r="CQ13" s="75">
        <f>SUM(AM13,+BO13)</f>
        <v>3661049</v>
      </c>
      <c r="CR13" s="75">
        <f>SUM(AN13,+BP13)</f>
        <v>1352484</v>
      </c>
      <c r="CS13" s="75">
        <f>SUM(AO13,+BQ13)</f>
        <v>435859</v>
      </c>
      <c r="CT13" s="75">
        <f>SUM(AP13,+BR13)</f>
        <v>755699</v>
      </c>
      <c r="CU13" s="75">
        <f>SUM(AQ13,+BS13)</f>
        <v>160926</v>
      </c>
      <c r="CV13" s="75">
        <f>SUM(AR13,+BT13)</f>
        <v>0</v>
      </c>
      <c r="CW13" s="75">
        <f>SUM(AS13,+BU13)</f>
        <v>408278</v>
      </c>
      <c r="CX13" s="75">
        <f>SUM(AT13,+BV13)</f>
        <v>24571</v>
      </c>
      <c r="CY13" s="75">
        <f>SUM(AU13,+BW13)</f>
        <v>353318</v>
      </c>
      <c r="CZ13" s="75">
        <f>SUM(AV13,+BX13)</f>
        <v>30389</v>
      </c>
      <c r="DA13" s="75">
        <f>SUM(AW13,+BY13)</f>
        <v>0</v>
      </c>
      <c r="DB13" s="75">
        <f>SUM(AX13,+BZ13)</f>
        <v>1885913</v>
      </c>
      <c r="DC13" s="75">
        <f>SUM(AY13,+CA13)</f>
        <v>740696</v>
      </c>
      <c r="DD13" s="75">
        <f>SUM(AZ13,+CB13)</f>
        <v>647468</v>
      </c>
      <c r="DE13" s="75">
        <f>SUM(BA13,+CC13)</f>
        <v>444942</v>
      </c>
      <c r="DF13" s="75">
        <f>SUM(BB13,+CD13)</f>
        <v>52807</v>
      </c>
      <c r="DG13" s="75">
        <f>SUM(BC13,+CE13)</f>
        <v>0</v>
      </c>
      <c r="DH13" s="75">
        <f>SUM(BD13,+CF13)</f>
        <v>14374</v>
      </c>
      <c r="DI13" s="75">
        <f>SUM(BE13,+CG13)</f>
        <v>45875</v>
      </c>
      <c r="DJ13" s="75">
        <f>SUM(BF13,+CH13)</f>
        <v>6232702</v>
      </c>
    </row>
    <row r="14" spans="1:114" s="50" customFormat="1" ht="12" customHeight="1">
      <c r="A14" s="53" t="s">
        <v>109</v>
      </c>
      <c r="B14" s="54" t="s">
        <v>125</v>
      </c>
      <c r="C14" s="53" t="s">
        <v>126</v>
      </c>
      <c r="D14" s="75">
        <f>SUM(E14,+L14)</f>
        <v>6632482</v>
      </c>
      <c r="E14" s="75">
        <f>SUM(F14:I14)+K14</f>
        <v>2466668</v>
      </c>
      <c r="F14" s="75">
        <v>12000</v>
      </c>
      <c r="G14" s="75">
        <v>0</v>
      </c>
      <c r="H14" s="75">
        <v>132700</v>
      </c>
      <c r="I14" s="75">
        <v>1438439</v>
      </c>
      <c r="J14" s="76" t="s">
        <v>112</v>
      </c>
      <c r="K14" s="75">
        <v>883529</v>
      </c>
      <c r="L14" s="75">
        <v>4165814</v>
      </c>
      <c r="M14" s="75">
        <f>SUM(N14,+U14)</f>
        <v>159578</v>
      </c>
      <c r="N14" s="75">
        <f>SUM(O14:R14)+T14</f>
        <v>0</v>
      </c>
      <c r="O14" s="75">
        <v>0</v>
      </c>
      <c r="P14" s="75">
        <v>0</v>
      </c>
      <c r="Q14" s="75">
        <v>0</v>
      </c>
      <c r="R14" s="75">
        <v>0</v>
      </c>
      <c r="S14" s="76" t="s">
        <v>112</v>
      </c>
      <c r="T14" s="75">
        <v>0</v>
      </c>
      <c r="U14" s="75">
        <v>159578</v>
      </c>
      <c r="V14" s="75">
        <f>+SUM(D14,M14)</f>
        <v>6792060</v>
      </c>
      <c r="W14" s="75">
        <f>+SUM(E14,N14)</f>
        <v>2466668</v>
      </c>
      <c r="X14" s="75">
        <f>+SUM(F14,O14)</f>
        <v>12000</v>
      </c>
      <c r="Y14" s="75">
        <f>+SUM(G14,P14)</f>
        <v>0</v>
      </c>
      <c r="Z14" s="75">
        <f>+SUM(H14,Q14)</f>
        <v>132700</v>
      </c>
      <c r="AA14" s="75">
        <f>+SUM(I14,R14)</f>
        <v>1438439</v>
      </c>
      <c r="AB14" s="76" t="s">
        <v>112</v>
      </c>
      <c r="AC14" s="75">
        <f>+SUM(K14,T14)</f>
        <v>883529</v>
      </c>
      <c r="AD14" s="75">
        <f>+SUM(L14,U14)</f>
        <v>4325392</v>
      </c>
      <c r="AE14" s="75">
        <f>SUM(AF14,+AK14)</f>
        <v>551692</v>
      </c>
      <c r="AF14" s="75">
        <f>SUM(AG14:AJ14)</f>
        <v>551692</v>
      </c>
      <c r="AG14" s="75">
        <v>0</v>
      </c>
      <c r="AH14" s="75">
        <v>364777</v>
      </c>
      <c r="AI14" s="75">
        <v>186915</v>
      </c>
      <c r="AJ14" s="75">
        <v>0</v>
      </c>
      <c r="AK14" s="75">
        <v>0</v>
      </c>
      <c r="AL14" s="75">
        <v>0</v>
      </c>
      <c r="AM14" s="75">
        <f>SUM(AN14,AS14,AW14,AX14,BD14)</f>
        <v>6080790</v>
      </c>
      <c r="AN14" s="75">
        <f>SUM(AO14:AR14)</f>
        <v>1958172</v>
      </c>
      <c r="AO14" s="75">
        <v>630691</v>
      </c>
      <c r="AP14" s="75">
        <v>1092421</v>
      </c>
      <c r="AQ14" s="75">
        <v>231062</v>
      </c>
      <c r="AR14" s="75">
        <v>3998</v>
      </c>
      <c r="AS14" s="75">
        <f>SUM(AT14:AV14)</f>
        <v>928334</v>
      </c>
      <c r="AT14" s="75">
        <v>391894</v>
      </c>
      <c r="AU14" s="75">
        <v>488930</v>
      </c>
      <c r="AV14" s="75">
        <v>47510</v>
      </c>
      <c r="AW14" s="75">
        <v>0</v>
      </c>
      <c r="AX14" s="75">
        <f>SUM(AY14:BB14)</f>
        <v>3194284</v>
      </c>
      <c r="AY14" s="75">
        <v>1389863</v>
      </c>
      <c r="AZ14" s="75">
        <v>1734007</v>
      </c>
      <c r="BA14" s="75">
        <v>66065</v>
      </c>
      <c r="BB14" s="75">
        <v>4349</v>
      </c>
      <c r="BC14" s="75">
        <v>0</v>
      </c>
      <c r="BD14" s="75">
        <v>0</v>
      </c>
      <c r="BE14" s="75">
        <v>0</v>
      </c>
      <c r="BF14" s="75">
        <f>SUM(AE14,+AM14,+BE14)</f>
        <v>6632482</v>
      </c>
      <c r="BG14" s="75">
        <f>SUM(BH14,+BM14)</f>
        <v>0</v>
      </c>
      <c r="BH14" s="75">
        <f>SUM(BI14:BL14)</f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f>SUM(BP14,BU14,BY14,BZ14,CF14)</f>
        <v>159578</v>
      </c>
      <c r="BP14" s="75">
        <f>SUM(BQ14:BT14)</f>
        <v>62124</v>
      </c>
      <c r="BQ14" s="75">
        <v>18935</v>
      </c>
      <c r="BR14" s="75">
        <v>0</v>
      </c>
      <c r="BS14" s="75">
        <v>43189</v>
      </c>
      <c r="BT14" s="75">
        <v>0</v>
      </c>
      <c r="BU14" s="75">
        <f>SUM(BV14:BX14)</f>
        <v>76902</v>
      </c>
      <c r="BV14" s="75">
        <v>0</v>
      </c>
      <c r="BW14" s="75">
        <v>76902</v>
      </c>
      <c r="BX14" s="75">
        <v>0</v>
      </c>
      <c r="BY14" s="75">
        <v>0</v>
      </c>
      <c r="BZ14" s="75">
        <f>SUM(CA14:CD14)</f>
        <v>20552</v>
      </c>
      <c r="CA14" s="75">
        <v>858</v>
      </c>
      <c r="CB14" s="75">
        <v>19694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f>SUM(BG14,+BO14,+CG14)</f>
        <v>159578</v>
      </c>
      <c r="CI14" s="75">
        <f>SUM(AE14,+BG14)</f>
        <v>551692</v>
      </c>
      <c r="CJ14" s="75">
        <f>SUM(AF14,+BH14)</f>
        <v>551692</v>
      </c>
      <c r="CK14" s="75">
        <f>SUM(AG14,+BI14)</f>
        <v>0</v>
      </c>
      <c r="CL14" s="75">
        <f>SUM(AH14,+BJ14)</f>
        <v>364777</v>
      </c>
      <c r="CM14" s="75">
        <f>SUM(AI14,+BK14)</f>
        <v>186915</v>
      </c>
      <c r="CN14" s="75">
        <f>SUM(AJ14,+BL14)</f>
        <v>0</v>
      </c>
      <c r="CO14" s="75">
        <f>SUM(AK14,+BM14)</f>
        <v>0</v>
      </c>
      <c r="CP14" s="75">
        <f>SUM(AL14,+BN14)</f>
        <v>0</v>
      </c>
      <c r="CQ14" s="75">
        <f>SUM(AM14,+BO14)</f>
        <v>6240368</v>
      </c>
      <c r="CR14" s="75">
        <f>SUM(AN14,+BP14)</f>
        <v>2020296</v>
      </c>
      <c r="CS14" s="75">
        <f>SUM(AO14,+BQ14)</f>
        <v>649626</v>
      </c>
      <c r="CT14" s="75">
        <f>SUM(AP14,+BR14)</f>
        <v>1092421</v>
      </c>
      <c r="CU14" s="75">
        <f>SUM(AQ14,+BS14)</f>
        <v>274251</v>
      </c>
      <c r="CV14" s="75">
        <f>SUM(AR14,+BT14)</f>
        <v>3998</v>
      </c>
      <c r="CW14" s="75">
        <f>SUM(AS14,+BU14)</f>
        <v>1005236</v>
      </c>
      <c r="CX14" s="75">
        <f>SUM(AT14,+BV14)</f>
        <v>391894</v>
      </c>
      <c r="CY14" s="75">
        <f>SUM(AU14,+BW14)</f>
        <v>565832</v>
      </c>
      <c r="CZ14" s="75">
        <f>SUM(AV14,+BX14)</f>
        <v>47510</v>
      </c>
      <c r="DA14" s="75">
        <f>SUM(AW14,+BY14)</f>
        <v>0</v>
      </c>
      <c r="DB14" s="75">
        <f>SUM(AX14,+BZ14)</f>
        <v>3214836</v>
      </c>
      <c r="DC14" s="75">
        <f>SUM(AY14,+CA14)</f>
        <v>1390721</v>
      </c>
      <c r="DD14" s="75">
        <f>SUM(AZ14,+CB14)</f>
        <v>1753701</v>
      </c>
      <c r="DE14" s="75">
        <f>SUM(BA14,+CC14)</f>
        <v>66065</v>
      </c>
      <c r="DF14" s="75">
        <f>SUM(BB14,+CD14)</f>
        <v>4349</v>
      </c>
      <c r="DG14" s="75">
        <f>SUM(BC14,+CE14)</f>
        <v>0</v>
      </c>
      <c r="DH14" s="75">
        <f>SUM(BD14,+CF14)</f>
        <v>0</v>
      </c>
      <c r="DI14" s="75">
        <f>SUM(BE14,+CG14)</f>
        <v>0</v>
      </c>
      <c r="DJ14" s="75">
        <f>SUM(BF14,+CH14)</f>
        <v>6792060</v>
      </c>
    </row>
    <row r="15" spans="1:114" s="50" customFormat="1" ht="12" customHeight="1">
      <c r="A15" s="53" t="s">
        <v>109</v>
      </c>
      <c r="B15" s="54" t="s">
        <v>127</v>
      </c>
      <c r="C15" s="53" t="s">
        <v>128</v>
      </c>
      <c r="D15" s="75">
        <f>SUM(E15,+L15)</f>
        <v>2344087</v>
      </c>
      <c r="E15" s="75">
        <f>SUM(F15:I15)+K15</f>
        <v>600956</v>
      </c>
      <c r="F15" s="75">
        <v>1852</v>
      </c>
      <c r="G15" s="75">
        <v>13811</v>
      </c>
      <c r="H15" s="75">
        <v>21800</v>
      </c>
      <c r="I15" s="75">
        <v>377193</v>
      </c>
      <c r="J15" s="76" t="s">
        <v>112</v>
      </c>
      <c r="K15" s="75">
        <v>186300</v>
      </c>
      <c r="L15" s="75">
        <v>1743131</v>
      </c>
      <c r="M15" s="75">
        <f>SUM(N15,+U15)</f>
        <v>543981</v>
      </c>
      <c r="N15" s="75">
        <f>SUM(O15:R15)+T15</f>
        <v>276770</v>
      </c>
      <c r="O15" s="75">
        <v>0</v>
      </c>
      <c r="P15" s="75">
        <v>0</v>
      </c>
      <c r="Q15" s="75">
        <v>0</v>
      </c>
      <c r="R15" s="75">
        <v>276770</v>
      </c>
      <c r="S15" s="76" t="s">
        <v>112</v>
      </c>
      <c r="T15" s="75">
        <v>0</v>
      </c>
      <c r="U15" s="75">
        <v>267211</v>
      </c>
      <c r="V15" s="75">
        <f>+SUM(D15,M15)</f>
        <v>2888068</v>
      </c>
      <c r="W15" s="75">
        <f>+SUM(E15,N15)</f>
        <v>877726</v>
      </c>
      <c r="X15" s="75">
        <f>+SUM(F15,O15)</f>
        <v>1852</v>
      </c>
      <c r="Y15" s="75">
        <f>+SUM(G15,P15)</f>
        <v>13811</v>
      </c>
      <c r="Z15" s="75">
        <f>+SUM(H15,Q15)</f>
        <v>21800</v>
      </c>
      <c r="AA15" s="75">
        <f>+SUM(I15,R15)</f>
        <v>653963</v>
      </c>
      <c r="AB15" s="76" t="s">
        <v>112</v>
      </c>
      <c r="AC15" s="75">
        <f>+SUM(K15,T15)</f>
        <v>186300</v>
      </c>
      <c r="AD15" s="75">
        <f>+SUM(L15,U15)</f>
        <v>2010342</v>
      </c>
      <c r="AE15" s="75">
        <f>SUM(AF15,+AK15)</f>
        <v>0</v>
      </c>
      <c r="AF15" s="75">
        <f>SUM(AG15:AJ15)</f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f>SUM(AN15,AS15,AW15,AX15,BD15)</f>
        <v>2271017</v>
      </c>
      <c r="AN15" s="75">
        <f>SUM(AO15:AR15)</f>
        <v>525624</v>
      </c>
      <c r="AO15" s="75">
        <v>155079</v>
      </c>
      <c r="AP15" s="75">
        <v>242068</v>
      </c>
      <c r="AQ15" s="75">
        <v>114786</v>
      </c>
      <c r="AR15" s="75">
        <v>13691</v>
      </c>
      <c r="AS15" s="75">
        <f>SUM(AT15:AV15)</f>
        <v>465711</v>
      </c>
      <c r="AT15" s="75">
        <v>21063</v>
      </c>
      <c r="AU15" s="75">
        <v>433914</v>
      </c>
      <c r="AV15" s="75">
        <v>10734</v>
      </c>
      <c r="AW15" s="75">
        <v>30781</v>
      </c>
      <c r="AX15" s="75">
        <f>SUM(AY15:BB15)</f>
        <v>1239991</v>
      </c>
      <c r="AY15" s="75">
        <v>563140</v>
      </c>
      <c r="AZ15" s="75">
        <v>420913</v>
      </c>
      <c r="BA15" s="75">
        <v>255938</v>
      </c>
      <c r="BB15" s="75">
        <v>0</v>
      </c>
      <c r="BC15" s="75">
        <v>0</v>
      </c>
      <c r="BD15" s="75">
        <v>8910</v>
      </c>
      <c r="BE15" s="75">
        <v>73070</v>
      </c>
      <c r="BF15" s="75">
        <f>SUM(AE15,+AM15,+BE15)</f>
        <v>2344087</v>
      </c>
      <c r="BG15" s="75">
        <f>SUM(BH15,+BM15)</f>
        <v>0</v>
      </c>
      <c r="BH15" s="75">
        <f>SUM(BI15:BL15)</f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f>SUM(BP15,BU15,BY15,BZ15,CF15)</f>
        <v>543981</v>
      </c>
      <c r="BP15" s="75">
        <f>SUM(BQ15:BT15)</f>
        <v>6846</v>
      </c>
      <c r="BQ15" s="75">
        <v>6846</v>
      </c>
      <c r="BR15" s="75"/>
      <c r="BS15" s="75"/>
      <c r="BT15" s="75"/>
      <c r="BU15" s="75">
        <f>SUM(BV15:BX15)</f>
        <v>197059</v>
      </c>
      <c r="BV15" s="75"/>
      <c r="BW15" s="75">
        <v>197059</v>
      </c>
      <c r="BX15" s="75"/>
      <c r="BY15" s="75"/>
      <c r="BZ15" s="75">
        <f>SUM(CA15:CD15)</f>
        <v>339269</v>
      </c>
      <c r="CA15" s="75">
        <v>313799</v>
      </c>
      <c r="CB15" s="75">
        <v>25470</v>
      </c>
      <c r="CC15" s="75">
        <v>0</v>
      </c>
      <c r="CD15" s="75">
        <v>0</v>
      </c>
      <c r="CE15" s="75">
        <v>0</v>
      </c>
      <c r="CF15" s="75">
        <v>807</v>
      </c>
      <c r="CG15" s="75">
        <v>0</v>
      </c>
      <c r="CH15" s="75">
        <f>SUM(BG15,+BO15,+CG15)</f>
        <v>543981</v>
      </c>
      <c r="CI15" s="75">
        <f>SUM(AE15,+BG15)</f>
        <v>0</v>
      </c>
      <c r="CJ15" s="75">
        <f>SUM(AF15,+BH15)</f>
        <v>0</v>
      </c>
      <c r="CK15" s="75">
        <f>SUM(AG15,+BI15)</f>
        <v>0</v>
      </c>
      <c r="CL15" s="75">
        <f>SUM(AH15,+BJ15)</f>
        <v>0</v>
      </c>
      <c r="CM15" s="75">
        <f>SUM(AI15,+BK15)</f>
        <v>0</v>
      </c>
      <c r="CN15" s="75">
        <f>SUM(AJ15,+BL15)</f>
        <v>0</v>
      </c>
      <c r="CO15" s="75">
        <f>SUM(AK15,+BM15)</f>
        <v>0</v>
      </c>
      <c r="CP15" s="75">
        <f>SUM(AL15,+BN15)</f>
        <v>0</v>
      </c>
      <c r="CQ15" s="75">
        <f>SUM(AM15,+BO15)</f>
        <v>2814998</v>
      </c>
      <c r="CR15" s="75">
        <f>SUM(AN15,+BP15)</f>
        <v>532470</v>
      </c>
      <c r="CS15" s="75">
        <f>SUM(AO15,+BQ15)</f>
        <v>161925</v>
      </c>
      <c r="CT15" s="75">
        <f>SUM(AP15,+BR15)</f>
        <v>242068</v>
      </c>
      <c r="CU15" s="75">
        <f>SUM(AQ15,+BS15)</f>
        <v>114786</v>
      </c>
      <c r="CV15" s="75">
        <f>SUM(AR15,+BT15)</f>
        <v>13691</v>
      </c>
      <c r="CW15" s="75">
        <f>SUM(AS15,+BU15)</f>
        <v>662770</v>
      </c>
      <c r="CX15" s="75">
        <f>SUM(AT15,+BV15)</f>
        <v>21063</v>
      </c>
      <c r="CY15" s="75">
        <f>SUM(AU15,+BW15)</f>
        <v>630973</v>
      </c>
      <c r="CZ15" s="75">
        <f>SUM(AV15,+BX15)</f>
        <v>10734</v>
      </c>
      <c r="DA15" s="75">
        <f>SUM(AW15,+BY15)</f>
        <v>30781</v>
      </c>
      <c r="DB15" s="75">
        <f>SUM(AX15,+BZ15)</f>
        <v>1579260</v>
      </c>
      <c r="DC15" s="75">
        <f>SUM(AY15,+CA15)</f>
        <v>876939</v>
      </c>
      <c r="DD15" s="75">
        <f>SUM(AZ15,+CB15)</f>
        <v>446383</v>
      </c>
      <c r="DE15" s="75">
        <f>SUM(BA15,+CC15)</f>
        <v>255938</v>
      </c>
      <c r="DF15" s="75">
        <f>SUM(BB15,+CD15)</f>
        <v>0</v>
      </c>
      <c r="DG15" s="75">
        <f>SUM(BC15,+CE15)</f>
        <v>0</v>
      </c>
      <c r="DH15" s="75">
        <f>SUM(BD15,+CF15)</f>
        <v>9717</v>
      </c>
      <c r="DI15" s="75">
        <f>SUM(BE15,+CG15)</f>
        <v>73070</v>
      </c>
      <c r="DJ15" s="75">
        <f>SUM(BF15,+CH15)</f>
        <v>2888068</v>
      </c>
    </row>
    <row r="16" spans="1:114" s="50" customFormat="1" ht="12" customHeight="1">
      <c r="A16" s="53" t="s">
        <v>109</v>
      </c>
      <c r="B16" s="54" t="s">
        <v>129</v>
      </c>
      <c r="C16" s="53" t="s">
        <v>130</v>
      </c>
      <c r="D16" s="75">
        <f>SUM(E16,+L16)</f>
        <v>3206041</v>
      </c>
      <c r="E16" s="75">
        <f>SUM(F16:I16)+K16</f>
        <v>890009</v>
      </c>
      <c r="F16" s="75">
        <v>1917</v>
      </c>
      <c r="G16" s="75">
        <v>0</v>
      </c>
      <c r="H16" s="75">
        <v>0</v>
      </c>
      <c r="I16" s="75">
        <v>303241</v>
      </c>
      <c r="J16" s="76" t="s">
        <v>112</v>
      </c>
      <c r="K16" s="75">
        <v>584851</v>
      </c>
      <c r="L16" s="75">
        <v>2316032</v>
      </c>
      <c r="M16" s="75">
        <f>SUM(N16,+U16)</f>
        <v>254925</v>
      </c>
      <c r="N16" s="75">
        <f>SUM(O16:R16)+T16</f>
        <v>31504</v>
      </c>
      <c r="O16" s="75">
        <v>0</v>
      </c>
      <c r="P16" s="75">
        <v>0</v>
      </c>
      <c r="Q16" s="75">
        <v>0</v>
      </c>
      <c r="R16" s="75">
        <v>31504</v>
      </c>
      <c r="S16" s="76" t="s">
        <v>112</v>
      </c>
      <c r="T16" s="75">
        <v>0</v>
      </c>
      <c r="U16" s="75">
        <v>223421</v>
      </c>
      <c r="V16" s="75">
        <f>+SUM(D16,M16)</f>
        <v>3460966</v>
      </c>
      <c r="W16" s="75">
        <f>+SUM(E16,N16)</f>
        <v>921513</v>
      </c>
      <c r="X16" s="75">
        <f>+SUM(F16,O16)</f>
        <v>1917</v>
      </c>
      <c r="Y16" s="75">
        <f>+SUM(G16,P16)</f>
        <v>0</v>
      </c>
      <c r="Z16" s="75">
        <f>+SUM(H16,Q16)</f>
        <v>0</v>
      </c>
      <c r="AA16" s="75">
        <f>+SUM(I16,R16)</f>
        <v>334745</v>
      </c>
      <c r="AB16" s="76" t="s">
        <v>112</v>
      </c>
      <c r="AC16" s="75">
        <f>+SUM(K16,T16)</f>
        <v>584851</v>
      </c>
      <c r="AD16" s="75">
        <f>+SUM(L16,U16)</f>
        <v>2539453</v>
      </c>
      <c r="AE16" s="75">
        <f>SUM(AF16,+AK16)</f>
        <v>4050</v>
      </c>
      <c r="AF16" s="75">
        <f>SUM(AG16:AJ16)</f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4050</v>
      </c>
      <c r="AL16" s="75">
        <v>0</v>
      </c>
      <c r="AM16" s="75">
        <f>SUM(AN16,AS16,AW16,AX16,BD16)</f>
        <v>3200577</v>
      </c>
      <c r="AN16" s="75">
        <f>SUM(AO16:AR16)</f>
        <v>1236724</v>
      </c>
      <c r="AO16" s="75">
        <v>206121</v>
      </c>
      <c r="AP16" s="75">
        <v>886319</v>
      </c>
      <c r="AQ16" s="75">
        <v>103060</v>
      </c>
      <c r="AR16" s="75">
        <v>41224</v>
      </c>
      <c r="AS16" s="75">
        <f>SUM(AT16:AV16)</f>
        <v>830318</v>
      </c>
      <c r="AT16" s="75">
        <v>92350</v>
      </c>
      <c r="AU16" s="75">
        <v>649846</v>
      </c>
      <c r="AV16" s="75">
        <v>88122</v>
      </c>
      <c r="AW16" s="75">
        <v>27120</v>
      </c>
      <c r="AX16" s="75">
        <f>SUM(AY16:BB16)</f>
        <v>1106415</v>
      </c>
      <c r="AY16" s="75">
        <v>517375</v>
      </c>
      <c r="AZ16" s="75">
        <v>427341</v>
      </c>
      <c r="BA16" s="75">
        <v>149492</v>
      </c>
      <c r="BB16" s="75">
        <v>12207</v>
      </c>
      <c r="BC16" s="75">
        <v>0</v>
      </c>
      <c r="BD16" s="75">
        <v>0</v>
      </c>
      <c r="BE16" s="75">
        <v>1414</v>
      </c>
      <c r="BF16" s="75">
        <f>SUM(AE16,+AM16,+BE16)</f>
        <v>3206041</v>
      </c>
      <c r="BG16" s="75">
        <f>SUM(BH16,+BM16)</f>
        <v>0</v>
      </c>
      <c r="BH16" s="75">
        <f>SUM(BI16:BL16)</f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f>SUM(BP16,BU16,BY16,BZ16,CF16)</f>
        <v>254925</v>
      </c>
      <c r="BP16" s="75">
        <f>SUM(BQ16:BT16)</f>
        <v>16456</v>
      </c>
      <c r="BQ16" s="75">
        <v>16456</v>
      </c>
      <c r="BR16" s="75">
        <v>0</v>
      </c>
      <c r="BS16" s="75">
        <v>0</v>
      </c>
      <c r="BT16" s="75">
        <v>0</v>
      </c>
      <c r="BU16" s="75">
        <f>SUM(BV16:BX16)</f>
        <v>5061</v>
      </c>
      <c r="BV16" s="75">
        <v>5061</v>
      </c>
      <c r="BW16" s="75">
        <v>0</v>
      </c>
      <c r="BX16" s="75">
        <v>0</v>
      </c>
      <c r="BY16" s="75">
        <v>0</v>
      </c>
      <c r="BZ16" s="75">
        <f>SUM(CA16:CD16)</f>
        <v>233408</v>
      </c>
      <c r="CA16" s="75">
        <v>145800</v>
      </c>
      <c r="CB16" s="75">
        <v>79408</v>
      </c>
      <c r="CC16" s="75">
        <v>8171</v>
      </c>
      <c r="CD16" s="75">
        <v>29</v>
      </c>
      <c r="CE16" s="75">
        <v>0</v>
      </c>
      <c r="CF16" s="75">
        <v>0</v>
      </c>
      <c r="CG16" s="75">
        <v>0</v>
      </c>
      <c r="CH16" s="75">
        <f>SUM(BG16,+BO16,+CG16)</f>
        <v>254925</v>
      </c>
      <c r="CI16" s="75">
        <f>SUM(AE16,+BG16)</f>
        <v>4050</v>
      </c>
      <c r="CJ16" s="75">
        <f>SUM(AF16,+BH16)</f>
        <v>0</v>
      </c>
      <c r="CK16" s="75">
        <f>SUM(AG16,+BI16)</f>
        <v>0</v>
      </c>
      <c r="CL16" s="75">
        <f>SUM(AH16,+BJ16)</f>
        <v>0</v>
      </c>
      <c r="CM16" s="75">
        <f>SUM(AI16,+BK16)</f>
        <v>0</v>
      </c>
      <c r="CN16" s="75">
        <f>SUM(AJ16,+BL16)</f>
        <v>0</v>
      </c>
      <c r="CO16" s="75">
        <f>SUM(AK16,+BM16)</f>
        <v>4050</v>
      </c>
      <c r="CP16" s="75">
        <f>SUM(AL16,+BN16)</f>
        <v>0</v>
      </c>
      <c r="CQ16" s="75">
        <f>SUM(AM16,+BO16)</f>
        <v>3455502</v>
      </c>
      <c r="CR16" s="75">
        <f>SUM(AN16,+BP16)</f>
        <v>1253180</v>
      </c>
      <c r="CS16" s="75">
        <f>SUM(AO16,+BQ16)</f>
        <v>222577</v>
      </c>
      <c r="CT16" s="75">
        <f>SUM(AP16,+BR16)</f>
        <v>886319</v>
      </c>
      <c r="CU16" s="75">
        <f>SUM(AQ16,+BS16)</f>
        <v>103060</v>
      </c>
      <c r="CV16" s="75">
        <f>SUM(AR16,+BT16)</f>
        <v>41224</v>
      </c>
      <c r="CW16" s="75">
        <f>SUM(AS16,+BU16)</f>
        <v>835379</v>
      </c>
      <c r="CX16" s="75">
        <f>SUM(AT16,+BV16)</f>
        <v>97411</v>
      </c>
      <c r="CY16" s="75">
        <f>SUM(AU16,+BW16)</f>
        <v>649846</v>
      </c>
      <c r="CZ16" s="75">
        <f>SUM(AV16,+BX16)</f>
        <v>88122</v>
      </c>
      <c r="DA16" s="75">
        <f>SUM(AW16,+BY16)</f>
        <v>27120</v>
      </c>
      <c r="DB16" s="75">
        <f>SUM(AX16,+BZ16)</f>
        <v>1339823</v>
      </c>
      <c r="DC16" s="75">
        <f>SUM(AY16,+CA16)</f>
        <v>663175</v>
      </c>
      <c r="DD16" s="75">
        <f>SUM(AZ16,+CB16)</f>
        <v>506749</v>
      </c>
      <c r="DE16" s="75">
        <f>SUM(BA16,+CC16)</f>
        <v>157663</v>
      </c>
      <c r="DF16" s="75">
        <f>SUM(BB16,+CD16)</f>
        <v>12236</v>
      </c>
      <c r="DG16" s="75">
        <f>SUM(BC16,+CE16)</f>
        <v>0</v>
      </c>
      <c r="DH16" s="75">
        <f>SUM(BD16,+CF16)</f>
        <v>0</v>
      </c>
      <c r="DI16" s="75">
        <f>SUM(BE16,+CG16)</f>
        <v>1414</v>
      </c>
      <c r="DJ16" s="75">
        <f>SUM(BF16,+CH16)</f>
        <v>3460966</v>
      </c>
    </row>
    <row r="17" spans="1:114" s="50" customFormat="1" ht="12" customHeight="1">
      <c r="A17" s="53" t="s">
        <v>109</v>
      </c>
      <c r="B17" s="54" t="s">
        <v>131</v>
      </c>
      <c r="C17" s="53" t="s">
        <v>132</v>
      </c>
      <c r="D17" s="75">
        <f>SUM(E17,+L17)</f>
        <v>1042212</v>
      </c>
      <c r="E17" s="75">
        <f>SUM(F17:I17)+K17</f>
        <v>239947</v>
      </c>
      <c r="F17" s="75">
        <v>34079</v>
      </c>
      <c r="G17" s="75">
        <v>1344</v>
      </c>
      <c r="H17" s="75">
        <v>0</v>
      </c>
      <c r="I17" s="75">
        <v>62309</v>
      </c>
      <c r="J17" s="76" t="s">
        <v>112</v>
      </c>
      <c r="K17" s="75">
        <v>142215</v>
      </c>
      <c r="L17" s="75">
        <v>802265</v>
      </c>
      <c r="M17" s="75">
        <f>SUM(N17,+U17)</f>
        <v>26066</v>
      </c>
      <c r="N17" s="75">
        <f>SUM(O17:R17)+T17</f>
        <v>3495</v>
      </c>
      <c r="O17" s="75">
        <v>0</v>
      </c>
      <c r="P17" s="75">
        <v>0</v>
      </c>
      <c r="Q17" s="75">
        <v>0</v>
      </c>
      <c r="R17" s="75">
        <v>914</v>
      </c>
      <c r="S17" s="76" t="s">
        <v>112</v>
      </c>
      <c r="T17" s="75">
        <v>2581</v>
      </c>
      <c r="U17" s="75">
        <v>22571</v>
      </c>
      <c r="V17" s="75">
        <f>+SUM(D17,M17)</f>
        <v>1068278</v>
      </c>
      <c r="W17" s="75">
        <f>+SUM(E17,N17)</f>
        <v>243442</v>
      </c>
      <c r="X17" s="75">
        <f>+SUM(F17,O17)</f>
        <v>34079</v>
      </c>
      <c r="Y17" s="75">
        <f>+SUM(G17,P17)</f>
        <v>1344</v>
      </c>
      <c r="Z17" s="75">
        <f>+SUM(H17,Q17)</f>
        <v>0</v>
      </c>
      <c r="AA17" s="75">
        <f>+SUM(I17,R17)</f>
        <v>63223</v>
      </c>
      <c r="AB17" s="76" t="s">
        <v>112</v>
      </c>
      <c r="AC17" s="75">
        <f>+SUM(K17,T17)</f>
        <v>144796</v>
      </c>
      <c r="AD17" s="75">
        <f>+SUM(L17,U17)</f>
        <v>824836</v>
      </c>
      <c r="AE17" s="75">
        <f>SUM(AF17,+AK17)</f>
        <v>0</v>
      </c>
      <c r="AF17" s="75">
        <f>SUM(AG17:AJ17)</f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f>SUM(AN17,AS17,AW17,AX17,BD17)</f>
        <v>1024971</v>
      </c>
      <c r="AN17" s="75">
        <f>SUM(AO17:AR17)</f>
        <v>571080</v>
      </c>
      <c r="AO17" s="75">
        <v>72210</v>
      </c>
      <c r="AP17" s="75">
        <v>253597</v>
      </c>
      <c r="AQ17" s="75">
        <v>242759</v>
      </c>
      <c r="AR17" s="75">
        <v>2514</v>
      </c>
      <c r="AS17" s="75">
        <f>SUM(AT17:AV17)</f>
        <v>219966</v>
      </c>
      <c r="AT17" s="75">
        <v>16459</v>
      </c>
      <c r="AU17" s="75">
        <v>183171</v>
      </c>
      <c r="AV17" s="75">
        <v>20336</v>
      </c>
      <c r="AW17" s="75">
        <v>16514</v>
      </c>
      <c r="AX17" s="75">
        <f>SUM(AY17:BB17)</f>
        <v>217411</v>
      </c>
      <c r="AY17" s="75">
        <v>0</v>
      </c>
      <c r="AZ17" s="75">
        <v>85311</v>
      </c>
      <c r="BA17" s="75">
        <v>130416</v>
      </c>
      <c r="BB17" s="75">
        <v>1684</v>
      </c>
      <c r="BC17" s="75">
        <v>0</v>
      </c>
      <c r="BD17" s="75">
        <v>0</v>
      </c>
      <c r="BE17" s="75">
        <v>17241</v>
      </c>
      <c r="BF17" s="75">
        <f>SUM(AE17,+AM17,+BE17)</f>
        <v>1042212</v>
      </c>
      <c r="BG17" s="75">
        <f>SUM(BH17,+BM17)</f>
        <v>0</v>
      </c>
      <c r="BH17" s="75">
        <f>SUM(BI17:BL17)</f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f>SUM(BP17,BU17,BY17,BZ17,CF17)</f>
        <v>26066</v>
      </c>
      <c r="BP17" s="75">
        <f>SUM(BQ17:BT17)</f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f>SUM(BV17:BX17)</f>
        <v>8810</v>
      </c>
      <c r="BV17" s="75">
        <v>90</v>
      </c>
      <c r="BW17" s="75">
        <v>8720</v>
      </c>
      <c r="BX17" s="75">
        <v>0</v>
      </c>
      <c r="BY17" s="75">
        <v>0</v>
      </c>
      <c r="BZ17" s="75">
        <f>SUM(CA17:CD17)</f>
        <v>17256</v>
      </c>
      <c r="CA17" s="75">
        <v>7382</v>
      </c>
      <c r="CB17" s="75">
        <v>9874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f>SUM(BG17,+BO17,+CG17)</f>
        <v>26066</v>
      </c>
      <c r="CI17" s="75">
        <f>SUM(AE17,+BG17)</f>
        <v>0</v>
      </c>
      <c r="CJ17" s="75">
        <f>SUM(AF17,+BH17)</f>
        <v>0</v>
      </c>
      <c r="CK17" s="75">
        <f>SUM(AG17,+BI17)</f>
        <v>0</v>
      </c>
      <c r="CL17" s="75">
        <f>SUM(AH17,+BJ17)</f>
        <v>0</v>
      </c>
      <c r="CM17" s="75">
        <f>SUM(AI17,+BK17)</f>
        <v>0</v>
      </c>
      <c r="CN17" s="75">
        <f>SUM(AJ17,+BL17)</f>
        <v>0</v>
      </c>
      <c r="CO17" s="75">
        <f>SUM(AK17,+BM17)</f>
        <v>0</v>
      </c>
      <c r="CP17" s="75">
        <f>SUM(AL17,+BN17)</f>
        <v>0</v>
      </c>
      <c r="CQ17" s="75">
        <f>SUM(AM17,+BO17)</f>
        <v>1051037</v>
      </c>
      <c r="CR17" s="75">
        <f>SUM(AN17,+BP17)</f>
        <v>571080</v>
      </c>
      <c r="CS17" s="75">
        <f>SUM(AO17,+BQ17)</f>
        <v>72210</v>
      </c>
      <c r="CT17" s="75">
        <f>SUM(AP17,+BR17)</f>
        <v>253597</v>
      </c>
      <c r="CU17" s="75">
        <f>SUM(AQ17,+BS17)</f>
        <v>242759</v>
      </c>
      <c r="CV17" s="75">
        <f>SUM(AR17,+BT17)</f>
        <v>2514</v>
      </c>
      <c r="CW17" s="75">
        <f>SUM(AS17,+BU17)</f>
        <v>228776</v>
      </c>
      <c r="CX17" s="75">
        <f>SUM(AT17,+BV17)</f>
        <v>16549</v>
      </c>
      <c r="CY17" s="75">
        <f>SUM(AU17,+BW17)</f>
        <v>191891</v>
      </c>
      <c r="CZ17" s="75">
        <f>SUM(AV17,+BX17)</f>
        <v>20336</v>
      </c>
      <c r="DA17" s="75">
        <f>SUM(AW17,+BY17)</f>
        <v>16514</v>
      </c>
      <c r="DB17" s="75">
        <f>SUM(AX17,+BZ17)</f>
        <v>234667</v>
      </c>
      <c r="DC17" s="75">
        <f>SUM(AY17,+CA17)</f>
        <v>7382</v>
      </c>
      <c r="DD17" s="75">
        <f>SUM(AZ17,+CB17)</f>
        <v>95185</v>
      </c>
      <c r="DE17" s="75">
        <f>SUM(BA17,+CC17)</f>
        <v>130416</v>
      </c>
      <c r="DF17" s="75">
        <f>SUM(BB17,+CD17)</f>
        <v>1684</v>
      </c>
      <c r="DG17" s="75">
        <f>SUM(BC17,+CE17)</f>
        <v>0</v>
      </c>
      <c r="DH17" s="75">
        <f>SUM(BD17,+CF17)</f>
        <v>0</v>
      </c>
      <c r="DI17" s="75">
        <f>SUM(BE17,+CG17)</f>
        <v>17241</v>
      </c>
      <c r="DJ17" s="75">
        <f>SUM(BF17,+CH17)</f>
        <v>1068278</v>
      </c>
    </row>
    <row r="18" spans="1:114" s="50" customFormat="1" ht="12" customHeight="1">
      <c r="A18" s="53" t="s">
        <v>109</v>
      </c>
      <c r="B18" s="54" t="s">
        <v>133</v>
      </c>
      <c r="C18" s="53" t="s">
        <v>134</v>
      </c>
      <c r="D18" s="75">
        <f>SUM(E18,+L18)</f>
        <v>850725</v>
      </c>
      <c r="E18" s="75">
        <f>SUM(F18:I18)+K18</f>
        <v>152922</v>
      </c>
      <c r="F18" s="75">
        <v>11749</v>
      </c>
      <c r="G18" s="75">
        <v>21632</v>
      </c>
      <c r="H18" s="75">
        <v>49000</v>
      </c>
      <c r="I18" s="75">
        <v>64030</v>
      </c>
      <c r="J18" s="76" t="s">
        <v>112</v>
      </c>
      <c r="K18" s="75">
        <v>6511</v>
      </c>
      <c r="L18" s="75">
        <v>697803</v>
      </c>
      <c r="M18" s="75">
        <f>SUM(N18,+U18)</f>
        <v>397532</v>
      </c>
      <c r="N18" s="75">
        <f>SUM(O18:R18)+T18</f>
        <v>16928</v>
      </c>
      <c r="O18" s="75">
        <v>0</v>
      </c>
      <c r="P18" s="75">
        <v>0</v>
      </c>
      <c r="Q18" s="75">
        <v>0</v>
      </c>
      <c r="R18" s="75">
        <v>16900</v>
      </c>
      <c r="S18" s="76" t="s">
        <v>112</v>
      </c>
      <c r="T18" s="75">
        <v>28</v>
      </c>
      <c r="U18" s="75">
        <v>380604</v>
      </c>
      <c r="V18" s="75">
        <f>+SUM(D18,M18)</f>
        <v>1248257</v>
      </c>
      <c r="W18" s="75">
        <f>+SUM(E18,N18)</f>
        <v>169850</v>
      </c>
      <c r="X18" s="75">
        <f>+SUM(F18,O18)</f>
        <v>11749</v>
      </c>
      <c r="Y18" s="75">
        <f>+SUM(G18,P18)</f>
        <v>21632</v>
      </c>
      <c r="Z18" s="75">
        <f>+SUM(H18,Q18)</f>
        <v>49000</v>
      </c>
      <c r="AA18" s="75">
        <f>+SUM(I18,R18)</f>
        <v>80930</v>
      </c>
      <c r="AB18" s="76" t="s">
        <v>112</v>
      </c>
      <c r="AC18" s="75">
        <f>+SUM(K18,T18)</f>
        <v>6539</v>
      </c>
      <c r="AD18" s="75">
        <f>+SUM(L18,U18)</f>
        <v>1078407</v>
      </c>
      <c r="AE18" s="75">
        <f>SUM(AF18,+AK18)</f>
        <v>86955</v>
      </c>
      <c r="AF18" s="75">
        <f>SUM(AG18:AJ18)</f>
        <v>68677</v>
      </c>
      <c r="AG18" s="75">
        <v>0</v>
      </c>
      <c r="AH18" s="75">
        <v>68677</v>
      </c>
      <c r="AI18" s="75">
        <v>0</v>
      </c>
      <c r="AJ18" s="75">
        <v>0</v>
      </c>
      <c r="AK18" s="75">
        <v>18278</v>
      </c>
      <c r="AL18" s="75">
        <v>0</v>
      </c>
      <c r="AM18" s="75">
        <f>SUM(AN18,AS18,AW18,AX18,BD18)</f>
        <v>712441</v>
      </c>
      <c r="AN18" s="75">
        <f>SUM(AO18:AR18)</f>
        <v>280713</v>
      </c>
      <c r="AO18" s="75">
        <v>32086</v>
      </c>
      <c r="AP18" s="75">
        <v>144168</v>
      </c>
      <c r="AQ18" s="75">
        <v>102597</v>
      </c>
      <c r="AR18" s="75">
        <v>1862</v>
      </c>
      <c r="AS18" s="75">
        <f>SUM(AT18:AV18)</f>
        <v>210982</v>
      </c>
      <c r="AT18" s="75">
        <v>37095</v>
      </c>
      <c r="AU18" s="75">
        <v>159826</v>
      </c>
      <c r="AV18" s="75">
        <v>14061</v>
      </c>
      <c r="AW18" s="75">
        <v>0</v>
      </c>
      <c r="AX18" s="75">
        <f>SUM(AY18:BB18)</f>
        <v>220746</v>
      </c>
      <c r="AY18" s="75">
        <v>9532</v>
      </c>
      <c r="AZ18" s="75">
        <v>161177</v>
      </c>
      <c r="BA18" s="75">
        <v>50037</v>
      </c>
      <c r="BB18" s="75">
        <v>0</v>
      </c>
      <c r="BC18" s="75">
        <v>0</v>
      </c>
      <c r="BD18" s="75">
        <v>0</v>
      </c>
      <c r="BE18" s="75">
        <v>51329</v>
      </c>
      <c r="BF18" s="75">
        <f>SUM(AE18,+AM18,+BE18)</f>
        <v>850725</v>
      </c>
      <c r="BG18" s="75">
        <f>SUM(BH18,+BM18)</f>
        <v>0</v>
      </c>
      <c r="BH18" s="75">
        <f>SUM(BI18:BL18)</f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f>SUM(BP18,BU18,BY18,BZ18,CF18)</f>
        <v>394560</v>
      </c>
      <c r="BP18" s="75">
        <f>SUM(BQ18:BT18)</f>
        <v>42062</v>
      </c>
      <c r="BQ18" s="75">
        <v>42062</v>
      </c>
      <c r="BR18" s="75">
        <v>0</v>
      </c>
      <c r="BS18" s="75">
        <v>0</v>
      </c>
      <c r="BT18" s="75">
        <v>0</v>
      </c>
      <c r="BU18" s="75">
        <f>SUM(BV18:BX18)</f>
        <v>313</v>
      </c>
      <c r="BV18" s="75">
        <v>62</v>
      </c>
      <c r="BW18" s="75">
        <v>251</v>
      </c>
      <c r="BX18" s="75">
        <v>0</v>
      </c>
      <c r="BY18" s="75">
        <v>0</v>
      </c>
      <c r="BZ18" s="75">
        <f>SUM(CA18:CD18)</f>
        <v>352185</v>
      </c>
      <c r="CA18" s="75">
        <v>50798</v>
      </c>
      <c r="CB18" s="75">
        <v>301387</v>
      </c>
      <c r="CC18" s="75">
        <v>0</v>
      </c>
      <c r="CD18" s="75">
        <v>0</v>
      </c>
      <c r="CE18" s="75">
        <v>0</v>
      </c>
      <c r="CF18" s="75">
        <v>0</v>
      </c>
      <c r="CG18" s="75">
        <v>2972</v>
      </c>
      <c r="CH18" s="75">
        <f>SUM(BG18,+BO18,+CG18)</f>
        <v>397532</v>
      </c>
      <c r="CI18" s="75">
        <f>SUM(AE18,+BG18)</f>
        <v>86955</v>
      </c>
      <c r="CJ18" s="75">
        <f>SUM(AF18,+BH18)</f>
        <v>68677</v>
      </c>
      <c r="CK18" s="75">
        <f>SUM(AG18,+BI18)</f>
        <v>0</v>
      </c>
      <c r="CL18" s="75">
        <f>SUM(AH18,+BJ18)</f>
        <v>68677</v>
      </c>
      <c r="CM18" s="75">
        <f>SUM(AI18,+BK18)</f>
        <v>0</v>
      </c>
      <c r="CN18" s="75">
        <f>SUM(AJ18,+BL18)</f>
        <v>0</v>
      </c>
      <c r="CO18" s="75">
        <f>SUM(AK18,+BM18)</f>
        <v>18278</v>
      </c>
      <c r="CP18" s="75">
        <f>SUM(AL18,+BN18)</f>
        <v>0</v>
      </c>
      <c r="CQ18" s="75">
        <f>SUM(AM18,+BO18)</f>
        <v>1107001</v>
      </c>
      <c r="CR18" s="75">
        <f>SUM(AN18,+BP18)</f>
        <v>322775</v>
      </c>
      <c r="CS18" s="75">
        <f>SUM(AO18,+BQ18)</f>
        <v>74148</v>
      </c>
      <c r="CT18" s="75">
        <f>SUM(AP18,+BR18)</f>
        <v>144168</v>
      </c>
      <c r="CU18" s="75">
        <f>SUM(AQ18,+BS18)</f>
        <v>102597</v>
      </c>
      <c r="CV18" s="75">
        <f>SUM(AR18,+BT18)</f>
        <v>1862</v>
      </c>
      <c r="CW18" s="75">
        <f>SUM(AS18,+BU18)</f>
        <v>211295</v>
      </c>
      <c r="CX18" s="75">
        <f>SUM(AT18,+BV18)</f>
        <v>37157</v>
      </c>
      <c r="CY18" s="75">
        <f>SUM(AU18,+BW18)</f>
        <v>160077</v>
      </c>
      <c r="CZ18" s="75">
        <f>SUM(AV18,+BX18)</f>
        <v>14061</v>
      </c>
      <c r="DA18" s="75">
        <f>SUM(AW18,+BY18)</f>
        <v>0</v>
      </c>
      <c r="DB18" s="75">
        <f>SUM(AX18,+BZ18)</f>
        <v>572931</v>
      </c>
      <c r="DC18" s="75">
        <f>SUM(AY18,+CA18)</f>
        <v>60330</v>
      </c>
      <c r="DD18" s="75">
        <f>SUM(AZ18,+CB18)</f>
        <v>462564</v>
      </c>
      <c r="DE18" s="75">
        <f>SUM(BA18,+CC18)</f>
        <v>50037</v>
      </c>
      <c r="DF18" s="75">
        <f>SUM(BB18,+CD18)</f>
        <v>0</v>
      </c>
      <c r="DG18" s="75">
        <f>SUM(BC18,+CE18)</f>
        <v>0</v>
      </c>
      <c r="DH18" s="75">
        <f>SUM(BD18,+CF18)</f>
        <v>0</v>
      </c>
      <c r="DI18" s="75">
        <f>SUM(BE18,+CG18)</f>
        <v>54301</v>
      </c>
      <c r="DJ18" s="75">
        <f>SUM(BF18,+CH18)</f>
        <v>1248257</v>
      </c>
    </row>
    <row r="19" spans="1:114" s="50" customFormat="1" ht="12" customHeight="1">
      <c r="A19" s="53" t="s">
        <v>109</v>
      </c>
      <c r="B19" s="54" t="s">
        <v>135</v>
      </c>
      <c r="C19" s="53" t="s">
        <v>136</v>
      </c>
      <c r="D19" s="75">
        <f>SUM(E19,+L19)</f>
        <v>1677561</v>
      </c>
      <c r="E19" s="75">
        <f>SUM(F19:I19)+K19</f>
        <v>109052</v>
      </c>
      <c r="F19" s="75">
        <v>0</v>
      </c>
      <c r="G19" s="75">
        <v>0</v>
      </c>
      <c r="H19" s="75">
        <v>0</v>
      </c>
      <c r="I19" s="75">
        <v>33189</v>
      </c>
      <c r="J19" s="76" t="s">
        <v>112</v>
      </c>
      <c r="K19" s="75">
        <v>75863</v>
      </c>
      <c r="L19" s="75">
        <v>1568509</v>
      </c>
      <c r="M19" s="75">
        <f>SUM(N19,+U19)</f>
        <v>29124</v>
      </c>
      <c r="N19" s="75">
        <f>SUM(O19:R19)+T19</f>
        <v>9680</v>
      </c>
      <c r="O19" s="75">
        <v>0</v>
      </c>
      <c r="P19" s="75">
        <v>0</v>
      </c>
      <c r="Q19" s="75">
        <v>0</v>
      </c>
      <c r="R19" s="75">
        <v>9680</v>
      </c>
      <c r="S19" s="76" t="s">
        <v>112</v>
      </c>
      <c r="T19" s="75">
        <v>0</v>
      </c>
      <c r="U19" s="75">
        <v>19444</v>
      </c>
      <c r="V19" s="75">
        <f>+SUM(D19,M19)</f>
        <v>1706685</v>
      </c>
      <c r="W19" s="75">
        <f>+SUM(E19,N19)</f>
        <v>118732</v>
      </c>
      <c r="X19" s="75">
        <f>+SUM(F19,O19)</f>
        <v>0</v>
      </c>
      <c r="Y19" s="75">
        <f>+SUM(G19,P19)</f>
        <v>0</v>
      </c>
      <c r="Z19" s="75">
        <f>+SUM(H19,Q19)</f>
        <v>0</v>
      </c>
      <c r="AA19" s="75">
        <f>+SUM(I19,R19)</f>
        <v>42869</v>
      </c>
      <c r="AB19" s="76" t="s">
        <v>112</v>
      </c>
      <c r="AC19" s="75">
        <f>+SUM(K19,T19)</f>
        <v>75863</v>
      </c>
      <c r="AD19" s="75">
        <f>+SUM(L19,U19)</f>
        <v>1587953</v>
      </c>
      <c r="AE19" s="75">
        <f>SUM(AF19,+AK19)</f>
        <v>0</v>
      </c>
      <c r="AF19" s="75">
        <f>SUM(AG19:AJ19)</f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f>SUM(AN19,AS19,AW19,AX19,BD19)</f>
        <v>957386</v>
      </c>
      <c r="AN19" s="75">
        <f>SUM(AO19:AR19)</f>
        <v>289900</v>
      </c>
      <c r="AO19" s="75">
        <v>77563</v>
      </c>
      <c r="AP19" s="75">
        <v>212337</v>
      </c>
      <c r="AQ19" s="75">
        <v>0</v>
      </c>
      <c r="AR19" s="75">
        <v>0</v>
      </c>
      <c r="AS19" s="75">
        <f>SUM(AT19:AV19)</f>
        <v>40835</v>
      </c>
      <c r="AT19" s="75">
        <v>40835</v>
      </c>
      <c r="AU19" s="75">
        <v>0</v>
      </c>
      <c r="AV19" s="75">
        <v>0</v>
      </c>
      <c r="AW19" s="75">
        <v>0</v>
      </c>
      <c r="AX19" s="75">
        <f>SUM(AY19:BB19)</f>
        <v>626651</v>
      </c>
      <c r="AY19" s="75">
        <v>467831</v>
      </c>
      <c r="AZ19" s="75">
        <v>156855</v>
      </c>
      <c r="BA19" s="75">
        <v>1965</v>
      </c>
      <c r="BB19" s="75">
        <v>0</v>
      </c>
      <c r="BC19" s="75">
        <v>696817</v>
      </c>
      <c r="BD19" s="75"/>
      <c r="BE19" s="75">
        <v>23358</v>
      </c>
      <c r="BF19" s="75">
        <f>SUM(AE19,+AM19,+BE19)</f>
        <v>980744</v>
      </c>
      <c r="BG19" s="75">
        <f>SUM(BH19,+BM19)</f>
        <v>0</v>
      </c>
      <c r="BH19" s="75">
        <f>SUM(BI19:BL19)</f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f>SUM(BP19,BU19,BY19,BZ19,CF19)</f>
        <v>27625</v>
      </c>
      <c r="BP19" s="75">
        <f>SUM(BQ19:BT19)</f>
        <v>2347</v>
      </c>
      <c r="BQ19" s="75">
        <v>2347</v>
      </c>
      <c r="BR19" s="75">
        <v>0</v>
      </c>
      <c r="BS19" s="75">
        <v>0</v>
      </c>
      <c r="BT19" s="75">
        <v>0</v>
      </c>
      <c r="BU19" s="75">
        <f>SUM(BV19:BX19)</f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f>SUM(CA19:CD19)</f>
        <v>25278</v>
      </c>
      <c r="CA19" s="75">
        <v>25278</v>
      </c>
      <c r="CB19" s="75">
        <v>0</v>
      </c>
      <c r="CC19" s="75">
        <v>0</v>
      </c>
      <c r="CD19" s="75">
        <v>0</v>
      </c>
      <c r="CE19" s="75">
        <v>0</v>
      </c>
      <c r="CF19" s="75">
        <v>0</v>
      </c>
      <c r="CG19" s="75">
        <v>1499</v>
      </c>
      <c r="CH19" s="75">
        <f>SUM(BG19,+BO19,+CG19)</f>
        <v>29124</v>
      </c>
      <c r="CI19" s="75">
        <f>SUM(AE19,+BG19)</f>
        <v>0</v>
      </c>
      <c r="CJ19" s="75">
        <f>SUM(AF19,+BH19)</f>
        <v>0</v>
      </c>
      <c r="CK19" s="75">
        <f>SUM(AG19,+BI19)</f>
        <v>0</v>
      </c>
      <c r="CL19" s="75">
        <f>SUM(AH19,+BJ19)</f>
        <v>0</v>
      </c>
      <c r="CM19" s="75">
        <f>SUM(AI19,+BK19)</f>
        <v>0</v>
      </c>
      <c r="CN19" s="75">
        <f>SUM(AJ19,+BL19)</f>
        <v>0</v>
      </c>
      <c r="CO19" s="75">
        <f>SUM(AK19,+BM19)</f>
        <v>0</v>
      </c>
      <c r="CP19" s="75">
        <f>SUM(AL19,+BN19)</f>
        <v>0</v>
      </c>
      <c r="CQ19" s="75">
        <f>SUM(AM19,+BO19)</f>
        <v>985011</v>
      </c>
      <c r="CR19" s="75">
        <f>SUM(AN19,+BP19)</f>
        <v>292247</v>
      </c>
      <c r="CS19" s="75">
        <f>SUM(AO19,+BQ19)</f>
        <v>79910</v>
      </c>
      <c r="CT19" s="75">
        <f>SUM(AP19,+BR19)</f>
        <v>212337</v>
      </c>
      <c r="CU19" s="75">
        <f>SUM(AQ19,+BS19)</f>
        <v>0</v>
      </c>
      <c r="CV19" s="75">
        <f>SUM(AR19,+BT19)</f>
        <v>0</v>
      </c>
      <c r="CW19" s="75">
        <f>SUM(AS19,+BU19)</f>
        <v>40835</v>
      </c>
      <c r="CX19" s="75">
        <f>SUM(AT19,+BV19)</f>
        <v>40835</v>
      </c>
      <c r="CY19" s="75">
        <f>SUM(AU19,+BW19)</f>
        <v>0</v>
      </c>
      <c r="CZ19" s="75">
        <f>SUM(AV19,+BX19)</f>
        <v>0</v>
      </c>
      <c r="DA19" s="75">
        <f>SUM(AW19,+BY19)</f>
        <v>0</v>
      </c>
      <c r="DB19" s="75">
        <f>SUM(AX19,+BZ19)</f>
        <v>651929</v>
      </c>
      <c r="DC19" s="75">
        <f>SUM(AY19,+CA19)</f>
        <v>493109</v>
      </c>
      <c r="DD19" s="75">
        <f>SUM(AZ19,+CB19)</f>
        <v>156855</v>
      </c>
      <c r="DE19" s="75">
        <f>SUM(BA19,+CC19)</f>
        <v>1965</v>
      </c>
      <c r="DF19" s="75">
        <f>SUM(BB19,+CD19)</f>
        <v>0</v>
      </c>
      <c r="DG19" s="75">
        <f>SUM(BC19,+CE19)</f>
        <v>696817</v>
      </c>
      <c r="DH19" s="75">
        <f>SUM(BD19,+CF19)</f>
        <v>0</v>
      </c>
      <c r="DI19" s="75">
        <f>SUM(BE19,+CG19)</f>
        <v>24857</v>
      </c>
      <c r="DJ19" s="75">
        <f>SUM(BF19,+CH19)</f>
        <v>1009868</v>
      </c>
    </row>
    <row r="20" spans="1:114" s="50" customFormat="1" ht="12" customHeight="1">
      <c r="A20" s="53" t="s">
        <v>109</v>
      </c>
      <c r="B20" s="54" t="s">
        <v>137</v>
      </c>
      <c r="C20" s="53" t="s">
        <v>138</v>
      </c>
      <c r="D20" s="75">
        <f>SUM(E20,+L20)</f>
        <v>3177281</v>
      </c>
      <c r="E20" s="75">
        <f>SUM(F20:I20)+K20</f>
        <v>977201</v>
      </c>
      <c r="F20" s="75">
        <v>0</v>
      </c>
      <c r="G20" s="75">
        <v>0</v>
      </c>
      <c r="H20" s="75">
        <v>0</v>
      </c>
      <c r="I20" s="75">
        <v>528084</v>
      </c>
      <c r="J20" s="76" t="s">
        <v>112</v>
      </c>
      <c r="K20" s="75">
        <v>449117</v>
      </c>
      <c r="L20" s="75">
        <v>2200080</v>
      </c>
      <c r="M20" s="75">
        <f>SUM(N20,+U20)</f>
        <v>155345</v>
      </c>
      <c r="N20" s="75">
        <f>SUM(O20:R20)+T20</f>
        <v>10303</v>
      </c>
      <c r="O20" s="75">
        <v>0</v>
      </c>
      <c r="P20" s="75">
        <v>0</v>
      </c>
      <c r="Q20" s="75">
        <v>0</v>
      </c>
      <c r="R20" s="75">
        <v>9709</v>
      </c>
      <c r="S20" s="76" t="s">
        <v>112</v>
      </c>
      <c r="T20" s="75">
        <v>594</v>
      </c>
      <c r="U20" s="75">
        <v>145042</v>
      </c>
      <c r="V20" s="75">
        <f>+SUM(D20,M20)</f>
        <v>3332626</v>
      </c>
      <c r="W20" s="75">
        <f>+SUM(E20,N20)</f>
        <v>987504</v>
      </c>
      <c r="X20" s="75">
        <f>+SUM(F20,O20)</f>
        <v>0</v>
      </c>
      <c r="Y20" s="75">
        <f>+SUM(G20,P20)</f>
        <v>0</v>
      </c>
      <c r="Z20" s="75">
        <f>+SUM(H20,Q20)</f>
        <v>0</v>
      </c>
      <c r="AA20" s="75">
        <f>+SUM(I20,R20)</f>
        <v>537793</v>
      </c>
      <c r="AB20" s="76" t="s">
        <v>112</v>
      </c>
      <c r="AC20" s="75">
        <f>+SUM(K20,T20)</f>
        <v>449711</v>
      </c>
      <c r="AD20" s="75">
        <f>+SUM(L20,U20)</f>
        <v>2345122</v>
      </c>
      <c r="AE20" s="75">
        <f>SUM(AF20,+AK20)</f>
        <v>0</v>
      </c>
      <c r="AF20" s="75">
        <f>SUM(AG20:AJ20)</f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f>SUM(AN20,AS20,AW20,AX20,BD20)</f>
        <v>3129442</v>
      </c>
      <c r="AN20" s="75">
        <f>SUM(AO20:AR20)</f>
        <v>1079046</v>
      </c>
      <c r="AO20" s="75">
        <v>133896</v>
      </c>
      <c r="AP20" s="75">
        <v>779749</v>
      </c>
      <c r="AQ20" s="75">
        <v>165401</v>
      </c>
      <c r="AR20" s="75">
        <v>0</v>
      </c>
      <c r="AS20" s="75">
        <f>SUM(AT20:AV20)</f>
        <v>919974</v>
      </c>
      <c r="AT20" s="75">
        <v>196938</v>
      </c>
      <c r="AU20" s="75">
        <v>723036</v>
      </c>
      <c r="AV20" s="75">
        <v>0</v>
      </c>
      <c r="AW20" s="75">
        <v>15109</v>
      </c>
      <c r="AX20" s="75">
        <f>SUM(AY20:BB20)</f>
        <v>1115313</v>
      </c>
      <c r="AY20" s="75">
        <v>667695</v>
      </c>
      <c r="AZ20" s="75">
        <v>246383</v>
      </c>
      <c r="BA20" s="75">
        <v>196173</v>
      </c>
      <c r="BB20" s="75">
        <v>5062</v>
      </c>
      <c r="BC20" s="75">
        <v>0</v>
      </c>
      <c r="BD20" s="75">
        <v>0</v>
      </c>
      <c r="BE20" s="75">
        <v>47839</v>
      </c>
      <c r="BF20" s="75">
        <f>SUM(AE20,+AM20,+BE20)</f>
        <v>3177281</v>
      </c>
      <c r="BG20" s="75">
        <f>SUM(BH20,+BM20)</f>
        <v>0</v>
      </c>
      <c r="BH20" s="75">
        <f>SUM(BI20:BL20)</f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f>SUM(BP20,BU20,BY20,BZ20,CF20)</f>
        <v>153861</v>
      </c>
      <c r="BP20" s="75">
        <f>SUM(BQ20:BT20)</f>
        <v>5000</v>
      </c>
      <c r="BQ20" s="75">
        <v>5000</v>
      </c>
      <c r="BR20" s="75">
        <v>0</v>
      </c>
      <c r="BS20" s="75">
        <v>0</v>
      </c>
      <c r="BT20" s="75">
        <v>0</v>
      </c>
      <c r="BU20" s="75">
        <f>SUM(BV20:BX20)</f>
        <v>41272</v>
      </c>
      <c r="BV20" s="75">
        <v>0</v>
      </c>
      <c r="BW20" s="75">
        <v>41272</v>
      </c>
      <c r="BX20" s="75">
        <v>0</v>
      </c>
      <c r="BY20" s="75">
        <v>0</v>
      </c>
      <c r="BZ20" s="75">
        <f>SUM(CA20:CD20)</f>
        <v>107589</v>
      </c>
      <c r="CA20" s="75">
        <v>74976</v>
      </c>
      <c r="CB20" s="75">
        <v>32613</v>
      </c>
      <c r="CC20" s="75">
        <v>0</v>
      </c>
      <c r="CD20" s="75"/>
      <c r="CE20" s="75">
        <v>0</v>
      </c>
      <c r="CF20" s="75">
        <v>0</v>
      </c>
      <c r="CG20" s="75">
        <v>1484</v>
      </c>
      <c r="CH20" s="75">
        <f>SUM(BG20,+BO20,+CG20)</f>
        <v>155345</v>
      </c>
      <c r="CI20" s="75">
        <f>SUM(AE20,+BG20)</f>
        <v>0</v>
      </c>
      <c r="CJ20" s="75">
        <f>SUM(AF20,+BH20)</f>
        <v>0</v>
      </c>
      <c r="CK20" s="75">
        <f>SUM(AG20,+BI20)</f>
        <v>0</v>
      </c>
      <c r="CL20" s="75">
        <f>SUM(AH20,+BJ20)</f>
        <v>0</v>
      </c>
      <c r="CM20" s="75">
        <f>SUM(AI20,+BK20)</f>
        <v>0</v>
      </c>
      <c r="CN20" s="75">
        <f>SUM(AJ20,+BL20)</f>
        <v>0</v>
      </c>
      <c r="CO20" s="75">
        <f>SUM(AK20,+BM20)</f>
        <v>0</v>
      </c>
      <c r="CP20" s="75">
        <f>SUM(AL20,+BN20)</f>
        <v>0</v>
      </c>
      <c r="CQ20" s="75">
        <f>SUM(AM20,+BO20)</f>
        <v>3283303</v>
      </c>
      <c r="CR20" s="75">
        <f>SUM(AN20,+BP20)</f>
        <v>1084046</v>
      </c>
      <c r="CS20" s="75">
        <f>SUM(AO20,+BQ20)</f>
        <v>138896</v>
      </c>
      <c r="CT20" s="75">
        <f>SUM(AP20,+BR20)</f>
        <v>779749</v>
      </c>
      <c r="CU20" s="75">
        <f>SUM(AQ20,+BS20)</f>
        <v>165401</v>
      </c>
      <c r="CV20" s="75">
        <f>SUM(AR20,+BT20)</f>
        <v>0</v>
      </c>
      <c r="CW20" s="75">
        <f>SUM(AS20,+BU20)</f>
        <v>961246</v>
      </c>
      <c r="CX20" s="75">
        <f>SUM(AT20,+BV20)</f>
        <v>196938</v>
      </c>
      <c r="CY20" s="75">
        <f>SUM(AU20,+BW20)</f>
        <v>764308</v>
      </c>
      <c r="CZ20" s="75">
        <f>SUM(AV20,+BX20)</f>
        <v>0</v>
      </c>
      <c r="DA20" s="75">
        <f>SUM(AW20,+BY20)</f>
        <v>15109</v>
      </c>
      <c r="DB20" s="75">
        <f>SUM(AX20,+BZ20)</f>
        <v>1222902</v>
      </c>
      <c r="DC20" s="75">
        <f>SUM(AY20,+CA20)</f>
        <v>742671</v>
      </c>
      <c r="DD20" s="75">
        <f>SUM(AZ20,+CB20)</f>
        <v>278996</v>
      </c>
      <c r="DE20" s="75">
        <f>SUM(BA20,+CC20)</f>
        <v>196173</v>
      </c>
      <c r="DF20" s="75">
        <f>SUM(BB20,+CD20)</f>
        <v>5062</v>
      </c>
      <c r="DG20" s="75">
        <f>SUM(BC20,+CE20)</f>
        <v>0</v>
      </c>
      <c r="DH20" s="75">
        <f>SUM(BD20,+CF20)</f>
        <v>0</v>
      </c>
      <c r="DI20" s="75">
        <f>SUM(BE20,+CG20)</f>
        <v>49323</v>
      </c>
      <c r="DJ20" s="75">
        <f>SUM(BF20,+CH20)</f>
        <v>3332626</v>
      </c>
    </row>
    <row r="21" spans="1:114" s="50" customFormat="1" ht="12" customHeight="1">
      <c r="A21" s="53" t="s">
        <v>109</v>
      </c>
      <c r="B21" s="54" t="s">
        <v>139</v>
      </c>
      <c r="C21" s="53" t="s">
        <v>140</v>
      </c>
      <c r="D21" s="75">
        <f>SUM(E21,+L21)</f>
        <v>3003671</v>
      </c>
      <c r="E21" s="75">
        <f>SUM(F21:I21)+K21</f>
        <v>1151701</v>
      </c>
      <c r="F21" s="75">
        <v>0</v>
      </c>
      <c r="G21" s="75">
        <v>1277</v>
      </c>
      <c r="H21" s="75">
        <v>0</v>
      </c>
      <c r="I21" s="75">
        <v>758918</v>
      </c>
      <c r="J21" s="76" t="s">
        <v>112</v>
      </c>
      <c r="K21" s="75">
        <v>391506</v>
      </c>
      <c r="L21" s="75">
        <v>1851970</v>
      </c>
      <c r="M21" s="75">
        <f>SUM(N21,+U21)</f>
        <v>41321</v>
      </c>
      <c r="N21" s="75">
        <f>SUM(O21:R21)+T21</f>
        <v>5367</v>
      </c>
      <c r="O21" s="75">
        <v>0</v>
      </c>
      <c r="P21" s="75">
        <v>0</v>
      </c>
      <c r="Q21" s="75">
        <v>0</v>
      </c>
      <c r="R21" s="75">
        <v>5367</v>
      </c>
      <c r="S21" s="76" t="s">
        <v>112</v>
      </c>
      <c r="T21" s="75">
        <v>0</v>
      </c>
      <c r="U21" s="75">
        <v>35954</v>
      </c>
      <c r="V21" s="75">
        <f>+SUM(D21,M21)</f>
        <v>3044992</v>
      </c>
      <c r="W21" s="75">
        <f>+SUM(E21,N21)</f>
        <v>1157068</v>
      </c>
      <c r="X21" s="75">
        <f>+SUM(F21,O21)</f>
        <v>0</v>
      </c>
      <c r="Y21" s="75">
        <f>+SUM(G21,P21)</f>
        <v>1277</v>
      </c>
      <c r="Z21" s="75">
        <f>+SUM(H21,Q21)</f>
        <v>0</v>
      </c>
      <c r="AA21" s="75">
        <f>+SUM(I21,R21)</f>
        <v>764285</v>
      </c>
      <c r="AB21" s="76" t="s">
        <v>112</v>
      </c>
      <c r="AC21" s="75">
        <f>+SUM(K21,T21)</f>
        <v>391506</v>
      </c>
      <c r="AD21" s="75">
        <f>+SUM(L21,U21)</f>
        <v>1887924</v>
      </c>
      <c r="AE21" s="75">
        <f>SUM(AF21,+AK21)</f>
        <v>0</v>
      </c>
      <c r="AF21" s="75">
        <f>SUM(AG21:AJ21)</f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f>SUM(AN21,AS21,AW21,AX21,BD21)</f>
        <v>2998879</v>
      </c>
      <c r="AN21" s="75">
        <f>SUM(AO21:AR21)</f>
        <v>781280</v>
      </c>
      <c r="AO21" s="75">
        <v>242086</v>
      </c>
      <c r="AP21" s="75">
        <v>447570</v>
      </c>
      <c r="AQ21" s="75">
        <v>91624</v>
      </c>
      <c r="AR21" s="75">
        <v>0</v>
      </c>
      <c r="AS21" s="75">
        <f>SUM(AT21:AV21)</f>
        <v>866648</v>
      </c>
      <c r="AT21" s="75">
        <v>136140</v>
      </c>
      <c r="AU21" s="75">
        <v>716355</v>
      </c>
      <c r="AV21" s="75">
        <v>14153</v>
      </c>
      <c r="AW21" s="75">
        <v>0</v>
      </c>
      <c r="AX21" s="75">
        <f>SUM(AY21:BB21)</f>
        <v>1350951</v>
      </c>
      <c r="AY21" s="75">
        <v>731392</v>
      </c>
      <c r="AZ21" s="75">
        <v>579876</v>
      </c>
      <c r="BA21" s="75">
        <v>39683</v>
      </c>
      <c r="BB21" s="75">
        <v>0</v>
      </c>
      <c r="BC21" s="75">
        <v>0</v>
      </c>
      <c r="BD21" s="75">
        <v>0</v>
      </c>
      <c r="BE21" s="75">
        <v>4792</v>
      </c>
      <c r="BF21" s="75">
        <f>SUM(AE21,+AM21,+BE21)</f>
        <v>3003671</v>
      </c>
      <c r="BG21" s="75">
        <f>SUM(BH21,+BM21)</f>
        <v>0</v>
      </c>
      <c r="BH21" s="75">
        <f>SUM(BI21:BL21)</f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f>SUM(BP21,BU21,BY21,BZ21,CF21)</f>
        <v>40758</v>
      </c>
      <c r="BP21" s="75">
        <f>SUM(BQ21:BT21)</f>
        <v>5916</v>
      </c>
      <c r="BQ21" s="75">
        <v>5916</v>
      </c>
      <c r="BR21" s="75">
        <v>0</v>
      </c>
      <c r="BS21" s="75">
        <v>0</v>
      </c>
      <c r="BT21" s="75">
        <v>0</v>
      </c>
      <c r="BU21" s="75">
        <f>SUM(BV21:BX21)</f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f>SUM(CA21:CD21)</f>
        <v>34842</v>
      </c>
      <c r="CA21" s="75">
        <v>34842</v>
      </c>
      <c r="CB21" s="75">
        <v>0</v>
      </c>
      <c r="CC21" s="75">
        <v>0</v>
      </c>
      <c r="CD21" s="75">
        <v>0</v>
      </c>
      <c r="CE21" s="75">
        <v>0</v>
      </c>
      <c r="CF21" s="75">
        <v>0</v>
      </c>
      <c r="CG21" s="75">
        <v>563</v>
      </c>
      <c r="CH21" s="75">
        <f>SUM(BG21,+BO21,+CG21)</f>
        <v>41321</v>
      </c>
      <c r="CI21" s="75">
        <f>SUM(AE21,+BG21)</f>
        <v>0</v>
      </c>
      <c r="CJ21" s="75">
        <f>SUM(AF21,+BH21)</f>
        <v>0</v>
      </c>
      <c r="CK21" s="75">
        <f>SUM(AG21,+BI21)</f>
        <v>0</v>
      </c>
      <c r="CL21" s="75">
        <f>SUM(AH21,+BJ21)</f>
        <v>0</v>
      </c>
      <c r="CM21" s="75">
        <f>SUM(AI21,+BK21)</f>
        <v>0</v>
      </c>
      <c r="CN21" s="75">
        <f>SUM(AJ21,+BL21)</f>
        <v>0</v>
      </c>
      <c r="CO21" s="75">
        <f>SUM(AK21,+BM21)</f>
        <v>0</v>
      </c>
      <c r="CP21" s="75">
        <f>SUM(AL21,+BN21)</f>
        <v>0</v>
      </c>
      <c r="CQ21" s="75">
        <f>SUM(AM21,+BO21)</f>
        <v>3039637</v>
      </c>
      <c r="CR21" s="75">
        <f>SUM(AN21,+BP21)</f>
        <v>787196</v>
      </c>
      <c r="CS21" s="75">
        <f>SUM(AO21,+BQ21)</f>
        <v>248002</v>
      </c>
      <c r="CT21" s="75">
        <f>SUM(AP21,+BR21)</f>
        <v>447570</v>
      </c>
      <c r="CU21" s="75">
        <f>SUM(AQ21,+BS21)</f>
        <v>91624</v>
      </c>
      <c r="CV21" s="75">
        <f>SUM(AR21,+BT21)</f>
        <v>0</v>
      </c>
      <c r="CW21" s="75">
        <f>SUM(AS21,+BU21)</f>
        <v>866648</v>
      </c>
      <c r="CX21" s="75">
        <f>SUM(AT21,+BV21)</f>
        <v>136140</v>
      </c>
      <c r="CY21" s="75">
        <f>SUM(AU21,+BW21)</f>
        <v>716355</v>
      </c>
      <c r="CZ21" s="75">
        <f>SUM(AV21,+BX21)</f>
        <v>14153</v>
      </c>
      <c r="DA21" s="75">
        <f>SUM(AW21,+BY21)</f>
        <v>0</v>
      </c>
      <c r="DB21" s="75">
        <f>SUM(AX21,+BZ21)</f>
        <v>1385793</v>
      </c>
      <c r="DC21" s="75">
        <f>SUM(AY21,+CA21)</f>
        <v>766234</v>
      </c>
      <c r="DD21" s="75">
        <f>SUM(AZ21,+CB21)</f>
        <v>579876</v>
      </c>
      <c r="DE21" s="75">
        <f>SUM(BA21,+CC21)</f>
        <v>39683</v>
      </c>
      <c r="DF21" s="75">
        <f>SUM(BB21,+CD21)</f>
        <v>0</v>
      </c>
      <c r="DG21" s="75">
        <f>SUM(BC21,+CE21)</f>
        <v>0</v>
      </c>
      <c r="DH21" s="75">
        <f>SUM(BD21,+CF21)</f>
        <v>0</v>
      </c>
      <c r="DI21" s="75">
        <f>SUM(BE21,+CG21)</f>
        <v>5355</v>
      </c>
      <c r="DJ21" s="75">
        <f>SUM(BF21,+CH21)</f>
        <v>3044992</v>
      </c>
    </row>
    <row r="22" spans="1:114" s="50" customFormat="1" ht="12" customHeight="1">
      <c r="A22" s="53" t="s">
        <v>109</v>
      </c>
      <c r="B22" s="54" t="s">
        <v>141</v>
      </c>
      <c r="C22" s="53" t="s">
        <v>142</v>
      </c>
      <c r="D22" s="75">
        <f>SUM(E22,+L22)</f>
        <v>1139882</v>
      </c>
      <c r="E22" s="75">
        <f>SUM(F22:I22)+K22</f>
        <v>56205</v>
      </c>
      <c r="F22" s="75">
        <v>0</v>
      </c>
      <c r="G22" s="75">
        <v>0</v>
      </c>
      <c r="H22" s="75">
        <v>0</v>
      </c>
      <c r="I22" s="75">
        <v>25611</v>
      </c>
      <c r="J22" s="76" t="s">
        <v>112</v>
      </c>
      <c r="K22" s="75">
        <v>30594</v>
      </c>
      <c r="L22" s="75">
        <v>1083677</v>
      </c>
      <c r="M22" s="75">
        <f>SUM(N22,+U22)</f>
        <v>139326</v>
      </c>
      <c r="N22" s="75">
        <f>SUM(O22:R22)+T22</f>
        <v>4452</v>
      </c>
      <c r="O22" s="75">
        <v>0</v>
      </c>
      <c r="P22" s="75">
        <v>0</v>
      </c>
      <c r="Q22" s="75">
        <v>0</v>
      </c>
      <c r="R22" s="75">
        <v>4452</v>
      </c>
      <c r="S22" s="76" t="s">
        <v>112</v>
      </c>
      <c r="T22" s="75">
        <v>0</v>
      </c>
      <c r="U22" s="75">
        <v>134874</v>
      </c>
      <c r="V22" s="75">
        <f>+SUM(D22,M22)</f>
        <v>1279208</v>
      </c>
      <c r="W22" s="75">
        <f>+SUM(E22,N22)</f>
        <v>60657</v>
      </c>
      <c r="X22" s="75">
        <f>+SUM(F22,O22)</f>
        <v>0</v>
      </c>
      <c r="Y22" s="75">
        <f>+SUM(G22,P22)</f>
        <v>0</v>
      </c>
      <c r="Z22" s="75">
        <f>+SUM(H22,Q22)</f>
        <v>0</v>
      </c>
      <c r="AA22" s="75">
        <f>+SUM(I22,R22)</f>
        <v>30063</v>
      </c>
      <c r="AB22" s="76" t="s">
        <v>112</v>
      </c>
      <c r="AC22" s="75">
        <f>+SUM(K22,T22)</f>
        <v>30594</v>
      </c>
      <c r="AD22" s="75">
        <f>+SUM(L22,U22)</f>
        <v>1218551</v>
      </c>
      <c r="AE22" s="75">
        <f>SUM(AF22,+AK22)</f>
        <v>0</v>
      </c>
      <c r="AF22" s="75">
        <f>SUM(AG22:AJ22)</f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f>SUM(AN22,AS22,AW22,AX22,BD22)</f>
        <v>653863</v>
      </c>
      <c r="AN22" s="75">
        <f>SUM(AO22:AR22)</f>
        <v>391689</v>
      </c>
      <c r="AO22" s="75">
        <v>58094</v>
      </c>
      <c r="AP22" s="75">
        <v>333595</v>
      </c>
      <c r="AQ22" s="75">
        <v>0</v>
      </c>
      <c r="AR22" s="75">
        <v>0</v>
      </c>
      <c r="AS22" s="75">
        <f>SUM(AT22:AV22)</f>
        <v>42859</v>
      </c>
      <c r="AT22" s="75">
        <v>35896</v>
      </c>
      <c r="AU22" s="75">
        <v>2002</v>
      </c>
      <c r="AV22" s="75">
        <v>4961</v>
      </c>
      <c r="AW22" s="75">
        <v>0</v>
      </c>
      <c r="AX22" s="75">
        <f>SUM(AY22:BB22)</f>
        <v>219315</v>
      </c>
      <c r="AY22" s="75">
        <v>195266</v>
      </c>
      <c r="AZ22" s="75">
        <v>23248</v>
      </c>
      <c r="BA22" s="75">
        <v>0</v>
      </c>
      <c r="BB22" s="75">
        <v>801</v>
      </c>
      <c r="BC22" s="75">
        <v>428715</v>
      </c>
      <c r="BD22" s="75">
        <v>0</v>
      </c>
      <c r="BE22" s="75">
        <v>57304</v>
      </c>
      <c r="BF22" s="75">
        <f>SUM(AE22,+AM22,+BE22)</f>
        <v>711167</v>
      </c>
      <c r="BG22" s="75">
        <f>SUM(BH22,+BM22)</f>
        <v>0</v>
      </c>
      <c r="BH22" s="75">
        <f>SUM(BI22:BL22)</f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f>SUM(BP22,BU22,BY22,BZ22,CF22)</f>
        <v>135508</v>
      </c>
      <c r="BP22" s="75">
        <f>SUM(BQ22:BT22)</f>
        <v>28020</v>
      </c>
      <c r="BQ22" s="75">
        <v>28020</v>
      </c>
      <c r="BR22" s="75">
        <v>0</v>
      </c>
      <c r="BS22" s="75">
        <v>0</v>
      </c>
      <c r="BT22" s="75">
        <v>0</v>
      </c>
      <c r="BU22" s="75">
        <f>SUM(BV22:BX22)</f>
        <v>26238</v>
      </c>
      <c r="BV22" s="75">
        <v>0</v>
      </c>
      <c r="BW22" s="75">
        <v>26238</v>
      </c>
      <c r="BX22" s="75">
        <v>0</v>
      </c>
      <c r="BY22" s="75">
        <v>0</v>
      </c>
      <c r="BZ22" s="75">
        <f>SUM(CA22:CD22)</f>
        <v>81250</v>
      </c>
      <c r="CA22" s="75">
        <v>37090</v>
      </c>
      <c r="CB22" s="75">
        <v>35640</v>
      </c>
      <c r="CC22" s="75">
        <v>0</v>
      </c>
      <c r="CD22" s="75">
        <v>8520</v>
      </c>
      <c r="CE22" s="75">
        <v>0</v>
      </c>
      <c r="CF22" s="75">
        <v>0</v>
      </c>
      <c r="CG22" s="75">
        <v>3818</v>
      </c>
      <c r="CH22" s="75">
        <f>SUM(BG22,+BO22,+CG22)</f>
        <v>139326</v>
      </c>
      <c r="CI22" s="75">
        <f>SUM(AE22,+BG22)</f>
        <v>0</v>
      </c>
      <c r="CJ22" s="75">
        <f>SUM(AF22,+BH22)</f>
        <v>0</v>
      </c>
      <c r="CK22" s="75">
        <f>SUM(AG22,+BI22)</f>
        <v>0</v>
      </c>
      <c r="CL22" s="75">
        <f>SUM(AH22,+BJ22)</f>
        <v>0</v>
      </c>
      <c r="CM22" s="75">
        <f>SUM(AI22,+BK22)</f>
        <v>0</v>
      </c>
      <c r="CN22" s="75">
        <f>SUM(AJ22,+BL22)</f>
        <v>0</v>
      </c>
      <c r="CO22" s="75">
        <f>SUM(AK22,+BM22)</f>
        <v>0</v>
      </c>
      <c r="CP22" s="75">
        <f>SUM(AL22,+BN22)</f>
        <v>0</v>
      </c>
      <c r="CQ22" s="75">
        <f>SUM(AM22,+BO22)</f>
        <v>789371</v>
      </c>
      <c r="CR22" s="75">
        <f>SUM(AN22,+BP22)</f>
        <v>419709</v>
      </c>
      <c r="CS22" s="75">
        <f>SUM(AO22,+BQ22)</f>
        <v>86114</v>
      </c>
      <c r="CT22" s="75">
        <f>SUM(AP22,+BR22)</f>
        <v>333595</v>
      </c>
      <c r="CU22" s="75">
        <f>SUM(AQ22,+BS22)</f>
        <v>0</v>
      </c>
      <c r="CV22" s="75">
        <f>SUM(AR22,+BT22)</f>
        <v>0</v>
      </c>
      <c r="CW22" s="75">
        <f>SUM(AS22,+BU22)</f>
        <v>69097</v>
      </c>
      <c r="CX22" s="75">
        <f>SUM(AT22,+BV22)</f>
        <v>35896</v>
      </c>
      <c r="CY22" s="75">
        <f>SUM(AU22,+BW22)</f>
        <v>28240</v>
      </c>
      <c r="CZ22" s="75">
        <f>SUM(AV22,+BX22)</f>
        <v>4961</v>
      </c>
      <c r="DA22" s="75">
        <f>SUM(AW22,+BY22)</f>
        <v>0</v>
      </c>
      <c r="DB22" s="75">
        <f>SUM(AX22,+BZ22)</f>
        <v>300565</v>
      </c>
      <c r="DC22" s="75">
        <f>SUM(AY22,+CA22)</f>
        <v>232356</v>
      </c>
      <c r="DD22" s="75">
        <f>SUM(AZ22,+CB22)</f>
        <v>58888</v>
      </c>
      <c r="DE22" s="75">
        <f>SUM(BA22,+CC22)</f>
        <v>0</v>
      </c>
      <c r="DF22" s="75">
        <f>SUM(BB22,+CD22)</f>
        <v>9321</v>
      </c>
      <c r="DG22" s="75">
        <f>SUM(BC22,+CE22)</f>
        <v>428715</v>
      </c>
      <c r="DH22" s="75">
        <f>SUM(BD22,+CF22)</f>
        <v>0</v>
      </c>
      <c r="DI22" s="75">
        <f>SUM(BE22,+CG22)</f>
        <v>61122</v>
      </c>
      <c r="DJ22" s="75">
        <f>SUM(BF22,+CH22)</f>
        <v>850493</v>
      </c>
    </row>
    <row r="23" spans="1:114" s="50" customFormat="1" ht="12" customHeight="1">
      <c r="A23" s="53" t="s">
        <v>109</v>
      </c>
      <c r="B23" s="54" t="s">
        <v>143</v>
      </c>
      <c r="C23" s="53" t="s">
        <v>144</v>
      </c>
      <c r="D23" s="75">
        <f>SUM(E23,+L23)</f>
        <v>1412207</v>
      </c>
      <c r="E23" s="75">
        <f>SUM(F23:I23)+K23</f>
        <v>17910</v>
      </c>
      <c r="F23" s="75">
        <v>3686</v>
      </c>
      <c r="G23" s="75">
        <v>0</v>
      </c>
      <c r="H23" s="75">
        <v>0</v>
      </c>
      <c r="I23" s="75">
        <v>14084</v>
      </c>
      <c r="J23" s="76" t="s">
        <v>112</v>
      </c>
      <c r="K23" s="75">
        <v>140</v>
      </c>
      <c r="L23" s="75">
        <v>1394297</v>
      </c>
      <c r="M23" s="75">
        <f>SUM(N23,+U23)</f>
        <v>54009</v>
      </c>
      <c r="N23" s="75">
        <f>SUM(O23:R23)+T23</f>
        <v>2583</v>
      </c>
      <c r="O23" s="75">
        <v>0</v>
      </c>
      <c r="P23" s="75">
        <v>0</v>
      </c>
      <c r="Q23" s="75">
        <v>0</v>
      </c>
      <c r="R23" s="75">
        <v>2583</v>
      </c>
      <c r="S23" s="76" t="s">
        <v>112</v>
      </c>
      <c r="T23" s="75">
        <v>0</v>
      </c>
      <c r="U23" s="75">
        <v>51426</v>
      </c>
      <c r="V23" s="75">
        <f>+SUM(D23,M23)</f>
        <v>1466216</v>
      </c>
      <c r="W23" s="75">
        <f>+SUM(E23,N23)</f>
        <v>20493</v>
      </c>
      <c r="X23" s="75">
        <f>+SUM(F23,O23)</f>
        <v>3686</v>
      </c>
      <c r="Y23" s="75">
        <f>+SUM(G23,P23)</f>
        <v>0</v>
      </c>
      <c r="Z23" s="75">
        <f>+SUM(H23,Q23)</f>
        <v>0</v>
      </c>
      <c r="AA23" s="75">
        <f>+SUM(I23,R23)</f>
        <v>16667</v>
      </c>
      <c r="AB23" s="76" t="s">
        <v>112</v>
      </c>
      <c r="AC23" s="75">
        <f>+SUM(K23,T23)</f>
        <v>140</v>
      </c>
      <c r="AD23" s="75">
        <f>+SUM(L23,U23)</f>
        <v>1445723</v>
      </c>
      <c r="AE23" s="75">
        <f>SUM(AF23,+AK23)</f>
        <v>0</v>
      </c>
      <c r="AF23" s="75">
        <f>SUM(AG23:AJ23)</f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f>SUM(AN23,AS23,AW23,AX23,BD23)</f>
        <v>778518</v>
      </c>
      <c r="AN23" s="75">
        <f>SUM(AO23:AR23)</f>
        <v>365527</v>
      </c>
      <c r="AO23" s="75">
        <v>108567</v>
      </c>
      <c r="AP23" s="75">
        <v>256960</v>
      </c>
      <c r="AQ23" s="75">
        <v>0</v>
      </c>
      <c r="AR23" s="75">
        <v>0</v>
      </c>
      <c r="AS23" s="75">
        <f>SUM(AT23:AV23)</f>
        <v>154191</v>
      </c>
      <c r="AT23" s="75">
        <v>58613</v>
      </c>
      <c r="AU23" s="75">
        <v>95578</v>
      </c>
      <c r="AV23" s="75">
        <v>0</v>
      </c>
      <c r="AW23" s="75">
        <v>17237</v>
      </c>
      <c r="AX23" s="75">
        <f>SUM(AY23:BB23)</f>
        <v>241563</v>
      </c>
      <c r="AY23" s="75">
        <v>181172</v>
      </c>
      <c r="AZ23" s="75">
        <v>60391</v>
      </c>
      <c r="BA23" s="75">
        <v>0</v>
      </c>
      <c r="BB23" s="75">
        <v>0</v>
      </c>
      <c r="BC23" s="75">
        <v>633689</v>
      </c>
      <c r="BD23" s="75">
        <v>0</v>
      </c>
      <c r="BE23" s="75">
        <v>0</v>
      </c>
      <c r="BF23" s="75">
        <f>SUM(AE23,+AM23,+BE23)</f>
        <v>778518</v>
      </c>
      <c r="BG23" s="75">
        <f>SUM(BH23,+BM23)</f>
        <v>0</v>
      </c>
      <c r="BH23" s="75">
        <f>SUM(BI23:BL23)</f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9275</v>
      </c>
      <c r="BO23" s="75">
        <f>SUM(BP23,BU23,BY23,BZ23,CF23)</f>
        <v>31275</v>
      </c>
      <c r="BP23" s="75">
        <f>SUM(BQ23:BT23)</f>
        <v>28721</v>
      </c>
      <c r="BQ23" s="75">
        <v>11590</v>
      </c>
      <c r="BR23" s="75">
        <v>17131</v>
      </c>
      <c r="BS23" s="75">
        <v>0</v>
      </c>
      <c r="BT23" s="75">
        <v>0</v>
      </c>
      <c r="BU23" s="75">
        <f>SUM(BV23:BX23)</f>
        <v>2554</v>
      </c>
      <c r="BV23" s="75">
        <v>1993</v>
      </c>
      <c r="BW23" s="75">
        <v>561</v>
      </c>
      <c r="BX23" s="75">
        <v>0</v>
      </c>
      <c r="BY23" s="75">
        <v>0</v>
      </c>
      <c r="BZ23" s="75">
        <f>SUM(CA23:CD23)</f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13459</v>
      </c>
      <c r="CF23" s="75">
        <v>0</v>
      </c>
      <c r="CG23" s="75">
        <v>0</v>
      </c>
      <c r="CH23" s="75">
        <f>SUM(BG23,+BO23,+CG23)</f>
        <v>31275</v>
      </c>
      <c r="CI23" s="75">
        <f>SUM(AE23,+BG23)</f>
        <v>0</v>
      </c>
      <c r="CJ23" s="75">
        <f>SUM(AF23,+BH23)</f>
        <v>0</v>
      </c>
      <c r="CK23" s="75">
        <f>SUM(AG23,+BI23)</f>
        <v>0</v>
      </c>
      <c r="CL23" s="75">
        <f>SUM(AH23,+BJ23)</f>
        <v>0</v>
      </c>
      <c r="CM23" s="75">
        <f>SUM(AI23,+BK23)</f>
        <v>0</v>
      </c>
      <c r="CN23" s="75">
        <f>SUM(AJ23,+BL23)</f>
        <v>0</v>
      </c>
      <c r="CO23" s="75">
        <f>SUM(AK23,+BM23)</f>
        <v>0</v>
      </c>
      <c r="CP23" s="75">
        <f>SUM(AL23,+BN23)</f>
        <v>9275</v>
      </c>
      <c r="CQ23" s="75">
        <f>SUM(AM23,+BO23)</f>
        <v>809793</v>
      </c>
      <c r="CR23" s="75">
        <f>SUM(AN23,+BP23)</f>
        <v>394248</v>
      </c>
      <c r="CS23" s="75">
        <f>SUM(AO23,+BQ23)</f>
        <v>120157</v>
      </c>
      <c r="CT23" s="75">
        <f>SUM(AP23,+BR23)</f>
        <v>274091</v>
      </c>
      <c r="CU23" s="75">
        <f>SUM(AQ23,+BS23)</f>
        <v>0</v>
      </c>
      <c r="CV23" s="75">
        <f>SUM(AR23,+BT23)</f>
        <v>0</v>
      </c>
      <c r="CW23" s="75">
        <f>SUM(AS23,+BU23)</f>
        <v>156745</v>
      </c>
      <c r="CX23" s="75">
        <f>SUM(AT23,+BV23)</f>
        <v>60606</v>
      </c>
      <c r="CY23" s="75">
        <f>SUM(AU23,+BW23)</f>
        <v>96139</v>
      </c>
      <c r="CZ23" s="75">
        <f>SUM(AV23,+BX23)</f>
        <v>0</v>
      </c>
      <c r="DA23" s="75">
        <f>SUM(AW23,+BY23)</f>
        <v>17237</v>
      </c>
      <c r="DB23" s="75">
        <f>SUM(AX23,+BZ23)</f>
        <v>241563</v>
      </c>
      <c r="DC23" s="75">
        <f>SUM(AY23,+CA23)</f>
        <v>181172</v>
      </c>
      <c r="DD23" s="75">
        <f>SUM(AZ23,+CB23)</f>
        <v>60391</v>
      </c>
      <c r="DE23" s="75">
        <f>SUM(BA23,+CC23)</f>
        <v>0</v>
      </c>
      <c r="DF23" s="75">
        <f>SUM(BB23,+CD23)</f>
        <v>0</v>
      </c>
      <c r="DG23" s="75">
        <f>SUM(BC23,+CE23)</f>
        <v>647148</v>
      </c>
      <c r="DH23" s="75">
        <f>SUM(BD23,+CF23)</f>
        <v>0</v>
      </c>
      <c r="DI23" s="75">
        <f>SUM(BE23,+CG23)</f>
        <v>0</v>
      </c>
      <c r="DJ23" s="75">
        <f>SUM(BF23,+CH23)</f>
        <v>809793</v>
      </c>
    </row>
    <row r="24" spans="1:114" s="50" customFormat="1" ht="12" customHeight="1">
      <c r="A24" s="53" t="s">
        <v>109</v>
      </c>
      <c r="B24" s="54" t="s">
        <v>145</v>
      </c>
      <c r="C24" s="53" t="s">
        <v>146</v>
      </c>
      <c r="D24" s="75">
        <f>SUM(E24,+L24)</f>
        <v>1640297</v>
      </c>
      <c r="E24" s="75">
        <f>SUM(F24:I24)+K24</f>
        <v>132798</v>
      </c>
      <c r="F24" s="75">
        <v>0</v>
      </c>
      <c r="G24" s="75">
        <v>0</v>
      </c>
      <c r="H24" s="75">
        <v>0</v>
      </c>
      <c r="I24" s="75">
        <v>18652</v>
      </c>
      <c r="J24" s="76" t="s">
        <v>112</v>
      </c>
      <c r="K24" s="75">
        <v>114146</v>
      </c>
      <c r="L24" s="75">
        <v>1507499</v>
      </c>
      <c r="M24" s="75">
        <f>SUM(N24,+U24)</f>
        <v>91026</v>
      </c>
      <c r="N24" s="75">
        <f>SUM(O24:R24)+T24</f>
        <v>2279</v>
      </c>
      <c r="O24" s="75">
        <v>0</v>
      </c>
      <c r="P24" s="75">
        <v>0</v>
      </c>
      <c r="Q24" s="75">
        <v>0</v>
      </c>
      <c r="R24" s="75">
        <v>2279</v>
      </c>
      <c r="S24" s="76" t="s">
        <v>112</v>
      </c>
      <c r="T24" s="75">
        <v>0</v>
      </c>
      <c r="U24" s="75">
        <v>88747</v>
      </c>
      <c r="V24" s="75">
        <f>+SUM(D24,M24)</f>
        <v>1731323</v>
      </c>
      <c r="W24" s="75">
        <f>+SUM(E24,N24)</f>
        <v>135077</v>
      </c>
      <c r="X24" s="75">
        <f>+SUM(F24,O24)</f>
        <v>0</v>
      </c>
      <c r="Y24" s="75">
        <f>+SUM(G24,P24)</f>
        <v>0</v>
      </c>
      <c r="Z24" s="75">
        <f>+SUM(H24,Q24)</f>
        <v>0</v>
      </c>
      <c r="AA24" s="75">
        <f>+SUM(I24,R24)</f>
        <v>20931</v>
      </c>
      <c r="AB24" s="76" t="s">
        <v>112</v>
      </c>
      <c r="AC24" s="75">
        <f>+SUM(K24,T24)</f>
        <v>114146</v>
      </c>
      <c r="AD24" s="75">
        <f>+SUM(L24,U24)</f>
        <v>1596246</v>
      </c>
      <c r="AE24" s="75">
        <f>SUM(AF24,+AK24)</f>
        <v>0</v>
      </c>
      <c r="AF24" s="75">
        <f>SUM(AG24:AJ24)</f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f>SUM(AN24,AS24,AW24,AX24,BD24)</f>
        <v>938667</v>
      </c>
      <c r="AN24" s="75">
        <f>SUM(AO24:AR24)</f>
        <v>517490</v>
      </c>
      <c r="AO24" s="75">
        <v>82798</v>
      </c>
      <c r="AP24" s="75">
        <v>434692</v>
      </c>
      <c r="AQ24" s="75">
        <v>0</v>
      </c>
      <c r="AR24" s="75">
        <v>0</v>
      </c>
      <c r="AS24" s="75">
        <f>SUM(AT24:AV24)</f>
        <v>89380</v>
      </c>
      <c r="AT24" s="75">
        <v>72777</v>
      </c>
      <c r="AU24" s="75">
        <v>16603</v>
      </c>
      <c r="AV24" s="75">
        <v>0</v>
      </c>
      <c r="AW24" s="75">
        <v>0</v>
      </c>
      <c r="AX24" s="75">
        <f>SUM(AY24:BB24)</f>
        <v>331797</v>
      </c>
      <c r="AY24" s="75">
        <v>193804</v>
      </c>
      <c r="AZ24" s="75">
        <v>137993</v>
      </c>
      <c r="BA24" s="75">
        <v>0</v>
      </c>
      <c r="BB24" s="75">
        <v>0</v>
      </c>
      <c r="BC24" s="75">
        <v>694339</v>
      </c>
      <c r="BD24" s="75">
        <v>0</v>
      </c>
      <c r="BE24" s="75">
        <v>7291</v>
      </c>
      <c r="BF24" s="75">
        <f>SUM(AE24,+AM24,+BE24)</f>
        <v>945958</v>
      </c>
      <c r="BG24" s="75">
        <f>SUM(BH24,+BM24)</f>
        <v>0</v>
      </c>
      <c r="BH24" s="75">
        <f>SUM(BI24:BL24)</f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10163</v>
      </c>
      <c r="BO24" s="75">
        <f>SUM(BP24,BU24,BY24,BZ24,CF24)</f>
        <v>66115</v>
      </c>
      <c r="BP24" s="75">
        <f>SUM(BQ24:BT24)</f>
        <v>61017</v>
      </c>
      <c r="BQ24" s="75">
        <v>15036</v>
      </c>
      <c r="BR24" s="75">
        <v>45981</v>
      </c>
      <c r="BS24" s="75">
        <v>0</v>
      </c>
      <c r="BT24" s="75">
        <v>0</v>
      </c>
      <c r="BU24" s="75">
        <f>SUM(BV24:BX24)</f>
        <v>4704</v>
      </c>
      <c r="BV24" s="75">
        <v>4704</v>
      </c>
      <c r="BW24" s="75">
        <v>0</v>
      </c>
      <c r="BX24" s="75">
        <v>0</v>
      </c>
      <c r="BY24" s="75">
        <v>0</v>
      </c>
      <c r="BZ24" s="75">
        <f>SUM(CA24:CD24)</f>
        <v>394</v>
      </c>
      <c r="CA24" s="75">
        <v>394</v>
      </c>
      <c r="CB24" s="75">
        <v>0</v>
      </c>
      <c r="CC24" s="75">
        <v>0</v>
      </c>
      <c r="CD24" s="75">
        <v>0</v>
      </c>
      <c r="CE24" s="75">
        <v>14748</v>
      </c>
      <c r="CF24" s="75">
        <v>0</v>
      </c>
      <c r="CG24" s="75">
        <v>0</v>
      </c>
      <c r="CH24" s="75">
        <f>SUM(BG24,+BO24,+CG24)</f>
        <v>66115</v>
      </c>
      <c r="CI24" s="75">
        <f>SUM(AE24,+BG24)</f>
        <v>0</v>
      </c>
      <c r="CJ24" s="75">
        <f>SUM(AF24,+BH24)</f>
        <v>0</v>
      </c>
      <c r="CK24" s="75">
        <f>SUM(AG24,+BI24)</f>
        <v>0</v>
      </c>
      <c r="CL24" s="75">
        <f>SUM(AH24,+BJ24)</f>
        <v>0</v>
      </c>
      <c r="CM24" s="75">
        <f>SUM(AI24,+BK24)</f>
        <v>0</v>
      </c>
      <c r="CN24" s="75">
        <f>SUM(AJ24,+BL24)</f>
        <v>0</v>
      </c>
      <c r="CO24" s="75">
        <f>SUM(AK24,+BM24)</f>
        <v>0</v>
      </c>
      <c r="CP24" s="75">
        <f>SUM(AL24,+BN24)</f>
        <v>10163</v>
      </c>
      <c r="CQ24" s="75">
        <f>SUM(AM24,+BO24)</f>
        <v>1004782</v>
      </c>
      <c r="CR24" s="75">
        <f>SUM(AN24,+BP24)</f>
        <v>578507</v>
      </c>
      <c r="CS24" s="75">
        <f>SUM(AO24,+BQ24)</f>
        <v>97834</v>
      </c>
      <c r="CT24" s="75">
        <f>SUM(AP24,+BR24)</f>
        <v>480673</v>
      </c>
      <c r="CU24" s="75">
        <f>SUM(AQ24,+BS24)</f>
        <v>0</v>
      </c>
      <c r="CV24" s="75">
        <f>SUM(AR24,+BT24)</f>
        <v>0</v>
      </c>
      <c r="CW24" s="75">
        <f>SUM(AS24,+BU24)</f>
        <v>94084</v>
      </c>
      <c r="CX24" s="75">
        <f>SUM(AT24,+BV24)</f>
        <v>77481</v>
      </c>
      <c r="CY24" s="75">
        <f>SUM(AU24,+BW24)</f>
        <v>16603</v>
      </c>
      <c r="CZ24" s="75">
        <f>SUM(AV24,+BX24)</f>
        <v>0</v>
      </c>
      <c r="DA24" s="75">
        <f>SUM(AW24,+BY24)</f>
        <v>0</v>
      </c>
      <c r="DB24" s="75">
        <f>SUM(AX24,+BZ24)</f>
        <v>332191</v>
      </c>
      <c r="DC24" s="75">
        <f>SUM(AY24,+CA24)</f>
        <v>194198</v>
      </c>
      <c r="DD24" s="75">
        <f>SUM(AZ24,+CB24)</f>
        <v>137993</v>
      </c>
      <c r="DE24" s="75">
        <f>SUM(BA24,+CC24)</f>
        <v>0</v>
      </c>
      <c r="DF24" s="75">
        <f>SUM(BB24,+CD24)</f>
        <v>0</v>
      </c>
      <c r="DG24" s="75">
        <f>SUM(BC24,+CE24)</f>
        <v>709087</v>
      </c>
      <c r="DH24" s="75">
        <f>SUM(BD24,+CF24)</f>
        <v>0</v>
      </c>
      <c r="DI24" s="75">
        <f>SUM(BE24,+CG24)</f>
        <v>7291</v>
      </c>
      <c r="DJ24" s="75">
        <f>SUM(BF24,+CH24)</f>
        <v>1012073</v>
      </c>
    </row>
    <row r="25" spans="1:114" s="50" customFormat="1" ht="12" customHeight="1">
      <c r="A25" s="53" t="s">
        <v>109</v>
      </c>
      <c r="B25" s="54" t="s">
        <v>147</v>
      </c>
      <c r="C25" s="53" t="s">
        <v>148</v>
      </c>
      <c r="D25" s="75">
        <f>SUM(E25,+L25)</f>
        <v>650168</v>
      </c>
      <c r="E25" s="75">
        <f>SUM(F25:I25)+K25</f>
        <v>89763</v>
      </c>
      <c r="F25" s="75">
        <v>0</v>
      </c>
      <c r="G25" s="75">
        <v>0</v>
      </c>
      <c r="H25" s="75">
        <v>0</v>
      </c>
      <c r="I25" s="75">
        <v>47699</v>
      </c>
      <c r="J25" s="76" t="s">
        <v>112</v>
      </c>
      <c r="K25" s="75">
        <v>42064</v>
      </c>
      <c r="L25" s="75">
        <v>560405</v>
      </c>
      <c r="M25" s="75">
        <f>SUM(N25,+U25)</f>
        <v>78256</v>
      </c>
      <c r="N25" s="75">
        <f>SUM(O25:R25)+T25</f>
        <v>4049</v>
      </c>
      <c r="O25" s="75">
        <v>0</v>
      </c>
      <c r="P25" s="75">
        <v>0</v>
      </c>
      <c r="Q25" s="75">
        <v>0</v>
      </c>
      <c r="R25" s="75">
        <v>4049</v>
      </c>
      <c r="S25" s="76" t="s">
        <v>112</v>
      </c>
      <c r="T25" s="75">
        <v>0</v>
      </c>
      <c r="U25" s="75">
        <v>74207</v>
      </c>
      <c r="V25" s="75">
        <f>+SUM(D25,M25)</f>
        <v>728424</v>
      </c>
      <c r="W25" s="75">
        <f>+SUM(E25,N25)</f>
        <v>93812</v>
      </c>
      <c r="X25" s="75">
        <f>+SUM(F25,O25)</f>
        <v>0</v>
      </c>
      <c r="Y25" s="75">
        <f>+SUM(G25,P25)</f>
        <v>0</v>
      </c>
      <c r="Z25" s="75">
        <f>+SUM(H25,Q25)</f>
        <v>0</v>
      </c>
      <c r="AA25" s="75">
        <f>+SUM(I25,R25)</f>
        <v>51748</v>
      </c>
      <c r="AB25" s="76" t="s">
        <v>112</v>
      </c>
      <c r="AC25" s="75">
        <f>+SUM(K25,T25)</f>
        <v>42064</v>
      </c>
      <c r="AD25" s="75">
        <f>+SUM(L25,U25)</f>
        <v>634612</v>
      </c>
      <c r="AE25" s="75">
        <f>SUM(AF25,+AK25)</f>
        <v>131544</v>
      </c>
      <c r="AF25" s="75">
        <f>SUM(AG25:AJ25)</f>
        <v>131544</v>
      </c>
      <c r="AG25" s="75">
        <v>0</v>
      </c>
      <c r="AH25" s="75">
        <v>131544</v>
      </c>
      <c r="AI25" s="75">
        <v>0</v>
      </c>
      <c r="AJ25" s="75">
        <v>0</v>
      </c>
      <c r="AK25" s="75">
        <v>0</v>
      </c>
      <c r="AL25" s="75">
        <v>0</v>
      </c>
      <c r="AM25" s="75">
        <f>SUM(AN25,AS25,AW25,AX25,BD25)</f>
        <v>518624</v>
      </c>
      <c r="AN25" s="75">
        <f>SUM(AO25:AR25)</f>
        <v>90401</v>
      </c>
      <c r="AO25" s="75">
        <v>3843</v>
      </c>
      <c r="AP25" s="75"/>
      <c r="AQ25" s="75">
        <v>73218</v>
      </c>
      <c r="AR25" s="75">
        <v>13340</v>
      </c>
      <c r="AS25" s="75">
        <f>SUM(AT25:AV25)</f>
        <v>66764</v>
      </c>
      <c r="AT25" s="75"/>
      <c r="AU25" s="75">
        <v>51089</v>
      </c>
      <c r="AV25" s="75">
        <v>15675</v>
      </c>
      <c r="AW25" s="75"/>
      <c r="AX25" s="75">
        <f>SUM(AY25:BB25)</f>
        <v>361459</v>
      </c>
      <c r="AY25" s="75">
        <v>251054</v>
      </c>
      <c r="AZ25" s="75">
        <v>19923</v>
      </c>
      <c r="BA25" s="75">
        <v>74628</v>
      </c>
      <c r="BB25" s="75">
        <v>15854</v>
      </c>
      <c r="BC25" s="75">
        <v>0</v>
      </c>
      <c r="BD25" s="75">
        <v>0</v>
      </c>
      <c r="BE25" s="75">
        <v>0</v>
      </c>
      <c r="BF25" s="75">
        <f>SUM(AE25,+AM25,+BE25)</f>
        <v>650168</v>
      </c>
      <c r="BG25" s="75">
        <f>SUM(BH25,+BM25)</f>
        <v>0</v>
      </c>
      <c r="BH25" s="75">
        <f>SUM(BI25:BL25)</f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3105</v>
      </c>
      <c r="BO25" s="75">
        <f>SUM(BP25,BU25,BY25,BZ25,CF25)</f>
        <v>30682</v>
      </c>
      <c r="BP25" s="75">
        <f>SUM(BQ25:BT25)</f>
        <v>8905</v>
      </c>
      <c r="BQ25" s="75">
        <v>8905</v>
      </c>
      <c r="BR25" s="75">
        <v>0</v>
      </c>
      <c r="BS25" s="75">
        <v>0</v>
      </c>
      <c r="BT25" s="75">
        <v>0</v>
      </c>
      <c r="BU25" s="75">
        <f>SUM(BV25:BX25)</f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f>SUM(CA25:CD25)</f>
        <v>21670</v>
      </c>
      <c r="CA25" s="75">
        <v>21670</v>
      </c>
      <c r="CB25" s="75">
        <v>0</v>
      </c>
      <c r="CC25" s="75">
        <v>0</v>
      </c>
      <c r="CD25" s="75">
        <v>0</v>
      </c>
      <c r="CE25" s="75">
        <v>44469</v>
      </c>
      <c r="CF25" s="75">
        <v>107</v>
      </c>
      <c r="CG25" s="75">
        <v>0</v>
      </c>
      <c r="CH25" s="75">
        <f>SUM(BG25,+BO25,+CG25)</f>
        <v>30682</v>
      </c>
      <c r="CI25" s="75">
        <f>SUM(AE25,+BG25)</f>
        <v>131544</v>
      </c>
      <c r="CJ25" s="75">
        <f>SUM(AF25,+BH25)</f>
        <v>131544</v>
      </c>
      <c r="CK25" s="75">
        <f>SUM(AG25,+BI25)</f>
        <v>0</v>
      </c>
      <c r="CL25" s="75">
        <f>SUM(AH25,+BJ25)</f>
        <v>131544</v>
      </c>
      <c r="CM25" s="75">
        <f>SUM(AI25,+BK25)</f>
        <v>0</v>
      </c>
      <c r="CN25" s="75">
        <f>SUM(AJ25,+BL25)</f>
        <v>0</v>
      </c>
      <c r="CO25" s="75">
        <f>SUM(AK25,+BM25)</f>
        <v>0</v>
      </c>
      <c r="CP25" s="75">
        <f>SUM(AL25,+BN25)</f>
        <v>3105</v>
      </c>
      <c r="CQ25" s="75">
        <f>SUM(AM25,+BO25)</f>
        <v>549306</v>
      </c>
      <c r="CR25" s="75">
        <f>SUM(AN25,+BP25)</f>
        <v>99306</v>
      </c>
      <c r="CS25" s="75">
        <f>SUM(AO25,+BQ25)</f>
        <v>12748</v>
      </c>
      <c r="CT25" s="75">
        <f>SUM(AP25,+BR25)</f>
        <v>0</v>
      </c>
      <c r="CU25" s="75">
        <f>SUM(AQ25,+BS25)</f>
        <v>73218</v>
      </c>
      <c r="CV25" s="75">
        <f>SUM(AR25,+BT25)</f>
        <v>13340</v>
      </c>
      <c r="CW25" s="75">
        <f>SUM(AS25,+BU25)</f>
        <v>66764</v>
      </c>
      <c r="CX25" s="75">
        <f>SUM(AT25,+BV25)</f>
        <v>0</v>
      </c>
      <c r="CY25" s="75">
        <f>SUM(AU25,+BW25)</f>
        <v>51089</v>
      </c>
      <c r="CZ25" s="75">
        <f>SUM(AV25,+BX25)</f>
        <v>15675</v>
      </c>
      <c r="DA25" s="75">
        <f>SUM(AW25,+BY25)</f>
        <v>0</v>
      </c>
      <c r="DB25" s="75">
        <f>SUM(AX25,+BZ25)</f>
        <v>383129</v>
      </c>
      <c r="DC25" s="75">
        <f>SUM(AY25,+CA25)</f>
        <v>272724</v>
      </c>
      <c r="DD25" s="75">
        <f>SUM(AZ25,+CB25)</f>
        <v>19923</v>
      </c>
      <c r="DE25" s="75">
        <f>SUM(BA25,+CC25)</f>
        <v>74628</v>
      </c>
      <c r="DF25" s="75">
        <f>SUM(BB25,+CD25)</f>
        <v>15854</v>
      </c>
      <c r="DG25" s="75">
        <f>SUM(BC25,+CE25)</f>
        <v>44469</v>
      </c>
      <c r="DH25" s="75">
        <f>SUM(BD25,+CF25)</f>
        <v>107</v>
      </c>
      <c r="DI25" s="75">
        <f>SUM(BE25,+CG25)</f>
        <v>0</v>
      </c>
      <c r="DJ25" s="75">
        <f>SUM(BF25,+CH25)</f>
        <v>680850</v>
      </c>
    </row>
    <row r="26" spans="1:114" s="50" customFormat="1" ht="12" customHeight="1">
      <c r="A26" s="53" t="s">
        <v>109</v>
      </c>
      <c r="B26" s="54" t="s">
        <v>149</v>
      </c>
      <c r="C26" s="53" t="s">
        <v>150</v>
      </c>
      <c r="D26" s="75">
        <f>SUM(E26,+L26)</f>
        <v>889878</v>
      </c>
      <c r="E26" s="75">
        <f>SUM(F26:I26)+K26</f>
        <v>49129</v>
      </c>
      <c r="F26" s="75">
        <v>0</v>
      </c>
      <c r="G26" s="75">
        <v>0</v>
      </c>
      <c r="H26" s="75">
        <v>0</v>
      </c>
      <c r="I26" s="75">
        <v>14626</v>
      </c>
      <c r="J26" s="76" t="s">
        <v>112</v>
      </c>
      <c r="K26" s="75">
        <v>34503</v>
      </c>
      <c r="L26" s="75">
        <v>840749</v>
      </c>
      <c r="M26" s="75">
        <f>SUM(N26,+U26)</f>
        <v>68642</v>
      </c>
      <c r="N26" s="75">
        <f>SUM(O26:R26)+T26</f>
        <v>2709</v>
      </c>
      <c r="O26" s="75">
        <v>0</v>
      </c>
      <c r="P26" s="75">
        <v>0</v>
      </c>
      <c r="Q26" s="75">
        <v>0</v>
      </c>
      <c r="R26" s="75">
        <v>2709</v>
      </c>
      <c r="S26" s="76" t="s">
        <v>112</v>
      </c>
      <c r="T26" s="75">
        <v>0</v>
      </c>
      <c r="U26" s="75">
        <v>65933</v>
      </c>
      <c r="V26" s="75">
        <f>+SUM(D26,M26)</f>
        <v>958520</v>
      </c>
      <c r="W26" s="75">
        <f>+SUM(E26,N26)</f>
        <v>51838</v>
      </c>
      <c r="X26" s="75">
        <f>+SUM(F26,O26)</f>
        <v>0</v>
      </c>
      <c r="Y26" s="75">
        <f>+SUM(G26,P26)</f>
        <v>0</v>
      </c>
      <c r="Z26" s="75">
        <f>+SUM(H26,Q26)</f>
        <v>0</v>
      </c>
      <c r="AA26" s="75">
        <f>+SUM(I26,R26)</f>
        <v>17335</v>
      </c>
      <c r="AB26" s="76" t="s">
        <v>112</v>
      </c>
      <c r="AC26" s="75">
        <f>+SUM(K26,T26)</f>
        <v>34503</v>
      </c>
      <c r="AD26" s="75">
        <f>+SUM(L26,U26)</f>
        <v>906682</v>
      </c>
      <c r="AE26" s="75">
        <f>SUM(AF26,+AK26)</f>
        <v>0</v>
      </c>
      <c r="AF26" s="75">
        <f>SUM(AG26:AJ26)</f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f>SUM(AN26,AS26,AW26,AX26,BD26)</f>
        <v>316212</v>
      </c>
      <c r="AN26" s="75">
        <f>SUM(AO26:AR26)</f>
        <v>293624</v>
      </c>
      <c r="AO26" s="75">
        <v>59874</v>
      </c>
      <c r="AP26" s="75">
        <v>233750</v>
      </c>
      <c r="AQ26" s="75">
        <v>0</v>
      </c>
      <c r="AR26" s="75">
        <v>0</v>
      </c>
      <c r="AS26" s="75">
        <f>SUM(AT26:AV26)</f>
        <v>13886</v>
      </c>
      <c r="AT26" s="75">
        <v>13886</v>
      </c>
      <c r="AU26" s="75">
        <v>0</v>
      </c>
      <c r="AV26" s="75">
        <v>0</v>
      </c>
      <c r="AW26" s="75">
        <v>7668</v>
      </c>
      <c r="AX26" s="75">
        <f>SUM(AY26:BB26)</f>
        <v>1034</v>
      </c>
      <c r="AY26" s="75">
        <v>0</v>
      </c>
      <c r="AZ26" s="75">
        <v>0</v>
      </c>
      <c r="BA26" s="75">
        <v>1034</v>
      </c>
      <c r="BB26" s="75">
        <v>0</v>
      </c>
      <c r="BC26" s="75">
        <v>525025</v>
      </c>
      <c r="BD26" s="75">
        <v>0</v>
      </c>
      <c r="BE26" s="75">
        <v>48641</v>
      </c>
      <c r="BF26" s="75">
        <f>SUM(AE26,+AM26,+BE26)</f>
        <v>364853</v>
      </c>
      <c r="BG26" s="75">
        <f>SUM(BH26,+BM26)</f>
        <v>0</v>
      </c>
      <c r="BH26" s="75">
        <f>SUM(BI26:BL26)</f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7685</v>
      </c>
      <c r="BO26" s="75">
        <f>SUM(BP26,BU26,BY26,BZ26,CF26)</f>
        <v>48525</v>
      </c>
      <c r="BP26" s="75">
        <f>SUM(BQ26:BT26)</f>
        <v>48310</v>
      </c>
      <c r="BQ26" s="75">
        <v>11975</v>
      </c>
      <c r="BR26" s="75">
        <v>36335</v>
      </c>
      <c r="BS26" s="75">
        <v>0</v>
      </c>
      <c r="BT26" s="75">
        <v>0</v>
      </c>
      <c r="BU26" s="75">
        <f>SUM(BV26:BX26)</f>
        <v>215</v>
      </c>
      <c r="BV26" s="75">
        <v>215</v>
      </c>
      <c r="BW26" s="75">
        <v>0</v>
      </c>
      <c r="BX26" s="75">
        <v>0</v>
      </c>
      <c r="BY26" s="75">
        <v>0</v>
      </c>
      <c r="BZ26" s="75">
        <f>SUM(CA26:CD26)</f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11151</v>
      </c>
      <c r="CF26" s="75">
        <v>0</v>
      </c>
      <c r="CG26" s="75">
        <v>1281</v>
      </c>
      <c r="CH26" s="75">
        <f>SUM(BG26,+BO26,+CG26)</f>
        <v>49806</v>
      </c>
      <c r="CI26" s="75">
        <f>SUM(AE26,+BG26)</f>
        <v>0</v>
      </c>
      <c r="CJ26" s="75">
        <f>SUM(AF26,+BH26)</f>
        <v>0</v>
      </c>
      <c r="CK26" s="75">
        <f>SUM(AG26,+BI26)</f>
        <v>0</v>
      </c>
      <c r="CL26" s="75">
        <f>SUM(AH26,+BJ26)</f>
        <v>0</v>
      </c>
      <c r="CM26" s="75">
        <f>SUM(AI26,+BK26)</f>
        <v>0</v>
      </c>
      <c r="CN26" s="75">
        <f>SUM(AJ26,+BL26)</f>
        <v>0</v>
      </c>
      <c r="CO26" s="75">
        <f>SUM(AK26,+BM26)</f>
        <v>0</v>
      </c>
      <c r="CP26" s="75">
        <f>SUM(AL26,+BN26)</f>
        <v>7685</v>
      </c>
      <c r="CQ26" s="75">
        <f>SUM(AM26,+BO26)</f>
        <v>364737</v>
      </c>
      <c r="CR26" s="75">
        <f>SUM(AN26,+BP26)</f>
        <v>341934</v>
      </c>
      <c r="CS26" s="75">
        <f>SUM(AO26,+BQ26)</f>
        <v>71849</v>
      </c>
      <c r="CT26" s="75">
        <f>SUM(AP26,+BR26)</f>
        <v>270085</v>
      </c>
      <c r="CU26" s="75">
        <f>SUM(AQ26,+BS26)</f>
        <v>0</v>
      </c>
      <c r="CV26" s="75">
        <f>SUM(AR26,+BT26)</f>
        <v>0</v>
      </c>
      <c r="CW26" s="75">
        <f>SUM(AS26,+BU26)</f>
        <v>14101</v>
      </c>
      <c r="CX26" s="75">
        <f>SUM(AT26,+BV26)</f>
        <v>14101</v>
      </c>
      <c r="CY26" s="75">
        <f>SUM(AU26,+BW26)</f>
        <v>0</v>
      </c>
      <c r="CZ26" s="75">
        <f>SUM(AV26,+BX26)</f>
        <v>0</v>
      </c>
      <c r="DA26" s="75">
        <f>SUM(AW26,+BY26)</f>
        <v>7668</v>
      </c>
      <c r="DB26" s="75">
        <f>SUM(AX26,+BZ26)</f>
        <v>1034</v>
      </c>
      <c r="DC26" s="75">
        <f>SUM(AY26,+CA26)</f>
        <v>0</v>
      </c>
      <c r="DD26" s="75">
        <f>SUM(AZ26,+CB26)</f>
        <v>0</v>
      </c>
      <c r="DE26" s="75">
        <f>SUM(BA26,+CC26)</f>
        <v>1034</v>
      </c>
      <c r="DF26" s="75">
        <f>SUM(BB26,+CD26)</f>
        <v>0</v>
      </c>
      <c r="DG26" s="75">
        <f>SUM(BC26,+CE26)</f>
        <v>536176</v>
      </c>
      <c r="DH26" s="75">
        <f>SUM(BD26,+CF26)</f>
        <v>0</v>
      </c>
      <c r="DI26" s="75">
        <f>SUM(BE26,+CG26)</f>
        <v>49922</v>
      </c>
      <c r="DJ26" s="75">
        <f>SUM(BF26,+CH26)</f>
        <v>414659</v>
      </c>
    </row>
    <row r="27" spans="1:114" s="50" customFormat="1" ht="12" customHeight="1">
      <c r="A27" s="53" t="s">
        <v>109</v>
      </c>
      <c r="B27" s="54" t="s">
        <v>151</v>
      </c>
      <c r="C27" s="53" t="s">
        <v>152</v>
      </c>
      <c r="D27" s="75">
        <f>SUM(E27,+L27)</f>
        <v>737949</v>
      </c>
      <c r="E27" s="75">
        <f>SUM(F27:I27)+K27</f>
        <v>69315</v>
      </c>
      <c r="F27" s="75">
        <v>0</v>
      </c>
      <c r="G27" s="75">
        <v>0</v>
      </c>
      <c r="H27" s="75">
        <v>0</v>
      </c>
      <c r="I27" s="75">
        <v>58225</v>
      </c>
      <c r="J27" s="76" t="s">
        <v>112</v>
      </c>
      <c r="K27" s="75">
        <v>11090</v>
      </c>
      <c r="L27" s="75">
        <v>668634</v>
      </c>
      <c r="M27" s="75">
        <f>SUM(N27,+U27)</f>
        <v>51744</v>
      </c>
      <c r="N27" s="75">
        <f>SUM(O27:R27)+T27</f>
        <v>761</v>
      </c>
      <c r="O27" s="75">
        <v>0</v>
      </c>
      <c r="P27" s="75">
        <v>0</v>
      </c>
      <c r="Q27" s="75">
        <v>0</v>
      </c>
      <c r="R27" s="75">
        <v>761</v>
      </c>
      <c r="S27" s="76" t="s">
        <v>112</v>
      </c>
      <c r="T27" s="75">
        <v>0</v>
      </c>
      <c r="U27" s="75">
        <v>50983</v>
      </c>
      <c r="V27" s="75">
        <f>+SUM(D27,M27)</f>
        <v>789693</v>
      </c>
      <c r="W27" s="75">
        <f>+SUM(E27,N27)</f>
        <v>70076</v>
      </c>
      <c r="X27" s="75">
        <f>+SUM(F27,O27)</f>
        <v>0</v>
      </c>
      <c r="Y27" s="75">
        <f>+SUM(G27,P27)</f>
        <v>0</v>
      </c>
      <c r="Z27" s="75">
        <f>+SUM(H27,Q27)</f>
        <v>0</v>
      </c>
      <c r="AA27" s="75">
        <f>+SUM(I27,R27)</f>
        <v>58986</v>
      </c>
      <c r="AB27" s="76" t="s">
        <v>112</v>
      </c>
      <c r="AC27" s="75">
        <f>+SUM(K27,T27)</f>
        <v>11090</v>
      </c>
      <c r="AD27" s="75">
        <f>+SUM(L27,U27)</f>
        <v>719617</v>
      </c>
      <c r="AE27" s="75">
        <f>SUM(AF27,+AK27)</f>
        <v>1495</v>
      </c>
      <c r="AF27" s="75">
        <f>SUM(AG27:AJ27)</f>
        <v>1495</v>
      </c>
      <c r="AG27" s="75">
        <v>0</v>
      </c>
      <c r="AH27" s="75">
        <v>1495</v>
      </c>
      <c r="AI27" s="75">
        <v>0</v>
      </c>
      <c r="AJ27" s="75">
        <v>0</v>
      </c>
      <c r="AK27" s="75">
        <v>0</v>
      </c>
      <c r="AL27" s="75">
        <v>0</v>
      </c>
      <c r="AM27" s="75">
        <f>SUM(AN27,AS27,AW27,AX27,BD27)</f>
        <v>736454</v>
      </c>
      <c r="AN27" s="75">
        <f>SUM(AO27:AR27)</f>
        <v>294195</v>
      </c>
      <c r="AO27" s="75">
        <v>37315</v>
      </c>
      <c r="AP27" s="75">
        <v>210981</v>
      </c>
      <c r="AQ27" s="75">
        <v>45899</v>
      </c>
      <c r="AR27" s="75">
        <v>0</v>
      </c>
      <c r="AS27" s="75">
        <f>SUM(AT27:AV27)</f>
        <v>36369</v>
      </c>
      <c r="AT27" s="75">
        <v>16537</v>
      </c>
      <c r="AU27" s="75">
        <v>19832</v>
      </c>
      <c r="AV27" s="75">
        <v>0</v>
      </c>
      <c r="AW27" s="75">
        <v>16848</v>
      </c>
      <c r="AX27" s="75">
        <f>SUM(AY27:BB27)</f>
        <v>389042</v>
      </c>
      <c r="AY27" s="75">
        <v>27324</v>
      </c>
      <c r="AZ27" s="75">
        <v>20108</v>
      </c>
      <c r="BA27" s="75">
        <v>341610</v>
      </c>
      <c r="BB27" s="75">
        <v>0</v>
      </c>
      <c r="BC27" s="75">
        <v>0</v>
      </c>
      <c r="BD27" s="75">
        <v>0</v>
      </c>
      <c r="BE27" s="75">
        <v>0</v>
      </c>
      <c r="BF27" s="75">
        <f>SUM(AE27,+AM27,+BE27)</f>
        <v>737949</v>
      </c>
      <c r="BG27" s="75">
        <f>SUM(BH27,+BM27)</f>
        <v>0</v>
      </c>
      <c r="BH27" s="75">
        <f>SUM(BI27:BL27)</f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f>SUM(BP27,BU27,BY27,BZ27,CF27)</f>
        <v>51744</v>
      </c>
      <c r="BP27" s="75">
        <f>SUM(BQ27:BT27)</f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f>SUM(BV27:BX27)</f>
        <v>42154</v>
      </c>
      <c r="BV27" s="75">
        <v>0</v>
      </c>
      <c r="BW27" s="75">
        <v>0</v>
      </c>
      <c r="BX27" s="75">
        <v>42154</v>
      </c>
      <c r="BY27" s="75">
        <v>0</v>
      </c>
      <c r="BZ27" s="75">
        <f>SUM(CA27:CD27)</f>
        <v>9590</v>
      </c>
      <c r="CA27" s="75">
        <v>0</v>
      </c>
      <c r="CB27" s="75">
        <v>0</v>
      </c>
      <c r="CC27" s="75">
        <v>9590</v>
      </c>
      <c r="CD27" s="75">
        <v>0</v>
      </c>
      <c r="CE27" s="75">
        <v>0</v>
      </c>
      <c r="CF27" s="75">
        <v>0</v>
      </c>
      <c r="CG27" s="75">
        <v>0</v>
      </c>
      <c r="CH27" s="75">
        <f>SUM(BG27,+BO27,+CG27)</f>
        <v>51744</v>
      </c>
      <c r="CI27" s="75">
        <f>SUM(AE27,+BG27)</f>
        <v>1495</v>
      </c>
      <c r="CJ27" s="75">
        <f>SUM(AF27,+BH27)</f>
        <v>1495</v>
      </c>
      <c r="CK27" s="75">
        <f>SUM(AG27,+BI27)</f>
        <v>0</v>
      </c>
      <c r="CL27" s="75">
        <f>SUM(AH27,+BJ27)</f>
        <v>1495</v>
      </c>
      <c r="CM27" s="75">
        <f>SUM(AI27,+BK27)</f>
        <v>0</v>
      </c>
      <c r="CN27" s="75">
        <f>SUM(AJ27,+BL27)</f>
        <v>0</v>
      </c>
      <c r="CO27" s="75">
        <f>SUM(AK27,+BM27)</f>
        <v>0</v>
      </c>
      <c r="CP27" s="75">
        <f>SUM(AL27,+BN27)</f>
        <v>0</v>
      </c>
      <c r="CQ27" s="75">
        <f>SUM(AM27,+BO27)</f>
        <v>788198</v>
      </c>
      <c r="CR27" s="75">
        <f>SUM(AN27,+BP27)</f>
        <v>294195</v>
      </c>
      <c r="CS27" s="75">
        <f>SUM(AO27,+BQ27)</f>
        <v>37315</v>
      </c>
      <c r="CT27" s="75">
        <f>SUM(AP27,+BR27)</f>
        <v>210981</v>
      </c>
      <c r="CU27" s="75">
        <f>SUM(AQ27,+BS27)</f>
        <v>45899</v>
      </c>
      <c r="CV27" s="75">
        <f>SUM(AR27,+BT27)</f>
        <v>0</v>
      </c>
      <c r="CW27" s="75">
        <f>SUM(AS27,+BU27)</f>
        <v>78523</v>
      </c>
      <c r="CX27" s="75">
        <f>SUM(AT27,+BV27)</f>
        <v>16537</v>
      </c>
      <c r="CY27" s="75">
        <f>SUM(AU27,+BW27)</f>
        <v>19832</v>
      </c>
      <c r="CZ27" s="75">
        <f>SUM(AV27,+BX27)</f>
        <v>42154</v>
      </c>
      <c r="DA27" s="75">
        <f>SUM(AW27,+BY27)</f>
        <v>16848</v>
      </c>
      <c r="DB27" s="75">
        <f>SUM(AX27,+BZ27)</f>
        <v>398632</v>
      </c>
      <c r="DC27" s="75">
        <f>SUM(AY27,+CA27)</f>
        <v>27324</v>
      </c>
      <c r="DD27" s="75">
        <f>SUM(AZ27,+CB27)</f>
        <v>20108</v>
      </c>
      <c r="DE27" s="75">
        <f>SUM(BA27,+CC27)</f>
        <v>351200</v>
      </c>
      <c r="DF27" s="75">
        <f>SUM(BB27,+CD27)</f>
        <v>0</v>
      </c>
      <c r="DG27" s="75">
        <f>SUM(BC27,+CE27)</f>
        <v>0</v>
      </c>
      <c r="DH27" s="75">
        <f>SUM(BD27,+CF27)</f>
        <v>0</v>
      </c>
      <c r="DI27" s="75">
        <f>SUM(BE27,+CG27)</f>
        <v>0</v>
      </c>
      <c r="DJ27" s="75">
        <f>SUM(BF27,+CH27)</f>
        <v>789693</v>
      </c>
    </row>
    <row r="28" spans="1:114" s="50" customFormat="1" ht="12" customHeight="1">
      <c r="A28" s="53" t="s">
        <v>109</v>
      </c>
      <c r="B28" s="54" t="s">
        <v>153</v>
      </c>
      <c r="C28" s="53" t="s">
        <v>154</v>
      </c>
      <c r="D28" s="75">
        <f>SUM(E28,+L28)</f>
        <v>973649</v>
      </c>
      <c r="E28" s="75">
        <f>SUM(F28:I28)+K28</f>
        <v>478001</v>
      </c>
      <c r="F28" s="75">
        <v>0</v>
      </c>
      <c r="G28" s="75">
        <v>0</v>
      </c>
      <c r="H28" s="75">
        <v>0</v>
      </c>
      <c r="I28" s="75">
        <v>4402</v>
      </c>
      <c r="J28" s="76" t="s">
        <v>112</v>
      </c>
      <c r="K28" s="75">
        <v>473599</v>
      </c>
      <c r="L28" s="75">
        <v>495648</v>
      </c>
      <c r="M28" s="75">
        <f>SUM(N28,+U28)</f>
        <v>147916</v>
      </c>
      <c r="N28" s="75">
        <f>SUM(O28:R28)+T28</f>
        <v>89926</v>
      </c>
      <c r="O28" s="75">
        <v>0</v>
      </c>
      <c r="P28" s="75">
        <v>0</v>
      </c>
      <c r="Q28" s="75">
        <v>0</v>
      </c>
      <c r="R28" s="75">
        <v>2347</v>
      </c>
      <c r="S28" s="76" t="s">
        <v>112</v>
      </c>
      <c r="T28" s="75">
        <v>87579</v>
      </c>
      <c r="U28" s="75">
        <v>57990</v>
      </c>
      <c r="V28" s="75">
        <f>+SUM(D28,M28)</f>
        <v>1121565</v>
      </c>
      <c r="W28" s="75">
        <f>+SUM(E28,N28)</f>
        <v>567927</v>
      </c>
      <c r="X28" s="75">
        <f>+SUM(F28,O28)</f>
        <v>0</v>
      </c>
      <c r="Y28" s="75">
        <f>+SUM(G28,P28)</f>
        <v>0</v>
      </c>
      <c r="Z28" s="75">
        <f>+SUM(H28,Q28)</f>
        <v>0</v>
      </c>
      <c r="AA28" s="75">
        <f>+SUM(I28,R28)</f>
        <v>6749</v>
      </c>
      <c r="AB28" s="76" t="s">
        <v>112</v>
      </c>
      <c r="AC28" s="75">
        <f>+SUM(K28,T28)</f>
        <v>561178</v>
      </c>
      <c r="AD28" s="75">
        <f>+SUM(L28,U28)</f>
        <v>553638</v>
      </c>
      <c r="AE28" s="75">
        <f>SUM(AF28,+AK28)</f>
        <v>326</v>
      </c>
      <c r="AF28" s="75">
        <f>SUM(AG28:AJ28)</f>
        <v>326</v>
      </c>
      <c r="AG28" s="75">
        <v>0</v>
      </c>
      <c r="AH28" s="75">
        <v>326</v>
      </c>
      <c r="AI28" s="75">
        <v>0</v>
      </c>
      <c r="AJ28" s="75">
        <v>0</v>
      </c>
      <c r="AK28" s="75">
        <v>0</v>
      </c>
      <c r="AL28" s="75">
        <v>0</v>
      </c>
      <c r="AM28" s="75">
        <f>SUM(AN28,AS28,AW28,AX28,BD28)</f>
        <v>973262</v>
      </c>
      <c r="AN28" s="75">
        <f>SUM(AO28:AR28)</f>
        <v>41636</v>
      </c>
      <c r="AO28" s="75">
        <v>41636</v>
      </c>
      <c r="AP28" s="75">
        <v>0</v>
      </c>
      <c r="AQ28" s="75">
        <v>0</v>
      </c>
      <c r="AR28" s="75">
        <v>0</v>
      </c>
      <c r="AS28" s="75">
        <f>SUM(AT28:AV28)</f>
        <v>198484</v>
      </c>
      <c r="AT28" s="75">
        <v>30580</v>
      </c>
      <c r="AU28" s="75">
        <v>167721</v>
      </c>
      <c r="AV28" s="75">
        <v>183</v>
      </c>
      <c r="AW28" s="75">
        <v>950</v>
      </c>
      <c r="AX28" s="75">
        <f>SUM(AY28:BB28)</f>
        <v>731868</v>
      </c>
      <c r="AY28" s="75">
        <v>183890</v>
      </c>
      <c r="AZ28" s="75">
        <v>448991</v>
      </c>
      <c r="BA28" s="75">
        <v>98271</v>
      </c>
      <c r="BB28" s="75">
        <v>716</v>
      </c>
      <c r="BC28" s="75">
        <v>0</v>
      </c>
      <c r="BD28" s="75">
        <v>324</v>
      </c>
      <c r="BE28" s="75">
        <v>61</v>
      </c>
      <c r="BF28" s="75">
        <f>SUM(AE28,+AM28,+BE28)</f>
        <v>973649</v>
      </c>
      <c r="BG28" s="75">
        <f>SUM(BH28,+BM28)</f>
        <v>0</v>
      </c>
      <c r="BH28" s="75">
        <f>SUM(BI28:BL28)</f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f>SUM(BP28,BU28,BY28,BZ28,CF28)</f>
        <v>147901</v>
      </c>
      <c r="BP28" s="75">
        <f>SUM(BQ28:BT28)</f>
        <v>56886</v>
      </c>
      <c r="BQ28" s="75">
        <v>18962</v>
      </c>
      <c r="BR28" s="75">
        <v>0</v>
      </c>
      <c r="BS28" s="75">
        <v>37924</v>
      </c>
      <c r="BT28" s="75">
        <v>0</v>
      </c>
      <c r="BU28" s="75">
        <f>SUM(BV28:BX28)</f>
        <v>51897</v>
      </c>
      <c r="BV28" s="75">
        <v>303</v>
      </c>
      <c r="BW28" s="75">
        <v>51594</v>
      </c>
      <c r="BX28" s="75">
        <v>0</v>
      </c>
      <c r="BY28" s="75">
        <v>0</v>
      </c>
      <c r="BZ28" s="75">
        <f>SUM(CA28:CD28)</f>
        <v>39118</v>
      </c>
      <c r="CA28" s="75">
        <v>25726</v>
      </c>
      <c r="CB28" s="75">
        <v>6744</v>
      </c>
      <c r="CC28" s="75">
        <v>6139</v>
      </c>
      <c r="CD28" s="75">
        <v>509</v>
      </c>
      <c r="CE28" s="75">
        <v>0</v>
      </c>
      <c r="CF28" s="75">
        <v>0</v>
      </c>
      <c r="CG28" s="75">
        <v>15</v>
      </c>
      <c r="CH28" s="75">
        <f>SUM(BG28,+BO28,+CG28)</f>
        <v>147916</v>
      </c>
      <c r="CI28" s="75">
        <f>SUM(AE28,+BG28)</f>
        <v>326</v>
      </c>
      <c r="CJ28" s="75">
        <f>SUM(AF28,+BH28)</f>
        <v>326</v>
      </c>
      <c r="CK28" s="75">
        <f>SUM(AG28,+BI28)</f>
        <v>0</v>
      </c>
      <c r="CL28" s="75">
        <f>SUM(AH28,+BJ28)</f>
        <v>326</v>
      </c>
      <c r="CM28" s="75">
        <f>SUM(AI28,+BK28)</f>
        <v>0</v>
      </c>
      <c r="CN28" s="75">
        <f>SUM(AJ28,+BL28)</f>
        <v>0</v>
      </c>
      <c r="CO28" s="75">
        <f>SUM(AK28,+BM28)</f>
        <v>0</v>
      </c>
      <c r="CP28" s="75">
        <f>SUM(AL28,+BN28)</f>
        <v>0</v>
      </c>
      <c r="CQ28" s="75">
        <f>SUM(AM28,+BO28)</f>
        <v>1121163</v>
      </c>
      <c r="CR28" s="75">
        <f>SUM(AN28,+BP28)</f>
        <v>98522</v>
      </c>
      <c r="CS28" s="75">
        <f>SUM(AO28,+BQ28)</f>
        <v>60598</v>
      </c>
      <c r="CT28" s="75">
        <f>SUM(AP28,+BR28)</f>
        <v>0</v>
      </c>
      <c r="CU28" s="75">
        <f>SUM(AQ28,+BS28)</f>
        <v>37924</v>
      </c>
      <c r="CV28" s="75">
        <f>SUM(AR28,+BT28)</f>
        <v>0</v>
      </c>
      <c r="CW28" s="75">
        <f>SUM(AS28,+BU28)</f>
        <v>250381</v>
      </c>
      <c r="CX28" s="75">
        <f>SUM(AT28,+BV28)</f>
        <v>30883</v>
      </c>
      <c r="CY28" s="75">
        <f>SUM(AU28,+BW28)</f>
        <v>219315</v>
      </c>
      <c r="CZ28" s="75">
        <f>SUM(AV28,+BX28)</f>
        <v>183</v>
      </c>
      <c r="DA28" s="75">
        <f>SUM(AW28,+BY28)</f>
        <v>950</v>
      </c>
      <c r="DB28" s="75">
        <f>SUM(AX28,+BZ28)</f>
        <v>770986</v>
      </c>
      <c r="DC28" s="75">
        <f>SUM(AY28,+CA28)</f>
        <v>209616</v>
      </c>
      <c r="DD28" s="75">
        <f>SUM(AZ28,+CB28)</f>
        <v>455735</v>
      </c>
      <c r="DE28" s="75">
        <f>SUM(BA28,+CC28)</f>
        <v>104410</v>
      </c>
      <c r="DF28" s="75">
        <f>SUM(BB28,+CD28)</f>
        <v>1225</v>
      </c>
      <c r="DG28" s="75">
        <f>SUM(BC28,+CE28)</f>
        <v>0</v>
      </c>
      <c r="DH28" s="75">
        <f>SUM(BD28,+CF28)</f>
        <v>324</v>
      </c>
      <c r="DI28" s="75">
        <f>SUM(BE28,+CG28)</f>
        <v>76</v>
      </c>
      <c r="DJ28" s="75">
        <f>SUM(BF28,+CH28)</f>
        <v>1121565</v>
      </c>
    </row>
    <row r="29" spans="1:114" s="50" customFormat="1" ht="12" customHeight="1">
      <c r="A29" s="53" t="s">
        <v>109</v>
      </c>
      <c r="B29" s="54" t="s">
        <v>155</v>
      </c>
      <c r="C29" s="53" t="s">
        <v>156</v>
      </c>
      <c r="D29" s="75">
        <f>SUM(E29,+L29)</f>
        <v>511689</v>
      </c>
      <c r="E29" s="75">
        <f>SUM(F29:I29)+K29</f>
        <v>53928</v>
      </c>
      <c r="F29" s="75">
        <v>10051</v>
      </c>
      <c r="G29" s="75">
        <v>20218</v>
      </c>
      <c r="H29" s="75">
        <v>0</v>
      </c>
      <c r="I29" s="75">
        <v>7748</v>
      </c>
      <c r="J29" s="76" t="s">
        <v>112</v>
      </c>
      <c r="K29" s="75">
        <v>15911</v>
      </c>
      <c r="L29" s="75">
        <v>457761</v>
      </c>
      <c r="M29" s="75">
        <f>SUM(N29,+U29)</f>
        <v>169671</v>
      </c>
      <c r="N29" s="75">
        <f>SUM(O29:R29)+T29</f>
        <v>70570</v>
      </c>
      <c r="O29" s="75">
        <v>0</v>
      </c>
      <c r="P29" s="75">
        <v>10355</v>
      </c>
      <c r="Q29" s="75">
        <v>0</v>
      </c>
      <c r="R29" s="75">
        <v>2750</v>
      </c>
      <c r="S29" s="76" t="s">
        <v>112</v>
      </c>
      <c r="T29" s="75">
        <v>57465</v>
      </c>
      <c r="U29" s="75">
        <v>99101</v>
      </c>
      <c r="V29" s="75">
        <f>+SUM(D29,M29)</f>
        <v>681360</v>
      </c>
      <c r="W29" s="75">
        <f>+SUM(E29,N29)</f>
        <v>124498</v>
      </c>
      <c r="X29" s="75">
        <f>+SUM(F29,O29)</f>
        <v>10051</v>
      </c>
      <c r="Y29" s="75">
        <f>+SUM(G29,P29)</f>
        <v>30573</v>
      </c>
      <c r="Z29" s="75">
        <f>+SUM(H29,Q29)</f>
        <v>0</v>
      </c>
      <c r="AA29" s="75">
        <f>+SUM(I29,R29)</f>
        <v>10498</v>
      </c>
      <c r="AB29" s="76" t="s">
        <v>112</v>
      </c>
      <c r="AC29" s="75">
        <f>+SUM(K29,T29)</f>
        <v>73376</v>
      </c>
      <c r="AD29" s="75">
        <f>+SUM(L29,U29)</f>
        <v>556862</v>
      </c>
      <c r="AE29" s="75">
        <f>SUM(AF29,+AK29)</f>
        <v>60234</v>
      </c>
      <c r="AF29" s="75">
        <f>SUM(AG29:AJ29)</f>
        <v>37662</v>
      </c>
      <c r="AG29" s="75">
        <v>0</v>
      </c>
      <c r="AH29" s="75">
        <v>0</v>
      </c>
      <c r="AI29" s="75">
        <v>0</v>
      </c>
      <c r="AJ29" s="75">
        <v>37662</v>
      </c>
      <c r="AK29" s="75">
        <v>22572</v>
      </c>
      <c r="AL29" s="75">
        <v>0</v>
      </c>
      <c r="AM29" s="75">
        <f>SUM(AN29,AS29,AW29,AX29,BD29)</f>
        <v>451455</v>
      </c>
      <c r="AN29" s="75">
        <f>SUM(AO29:AR29)</f>
        <v>68941</v>
      </c>
      <c r="AO29" s="75">
        <v>35687</v>
      </c>
      <c r="AP29" s="75">
        <v>12977</v>
      </c>
      <c r="AQ29" s="75">
        <v>20277</v>
      </c>
      <c r="AR29" s="75">
        <v>0</v>
      </c>
      <c r="AS29" s="75">
        <f>SUM(AT29:AV29)</f>
        <v>28573</v>
      </c>
      <c r="AT29" s="75">
        <v>11267</v>
      </c>
      <c r="AU29" s="75">
        <v>17008</v>
      </c>
      <c r="AV29" s="75">
        <v>298</v>
      </c>
      <c r="AW29" s="75">
        <v>0</v>
      </c>
      <c r="AX29" s="75">
        <f>SUM(AY29:BB29)</f>
        <v>353941</v>
      </c>
      <c r="AY29" s="75">
        <v>220992</v>
      </c>
      <c r="AZ29" s="75">
        <v>116549</v>
      </c>
      <c r="BA29" s="75">
        <v>16400</v>
      </c>
      <c r="BB29" s="75">
        <v>0</v>
      </c>
      <c r="BC29" s="75">
        <v>0</v>
      </c>
      <c r="BD29" s="75">
        <v>0</v>
      </c>
      <c r="BE29" s="75">
        <v>0</v>
      </c>
      <c r="BF29" s="75">
        <f>SUM(AE29,+AM29,+BE29)</f>
        <v>511689</v>
      </c>
      <c r="BG29" s="75">
        <f>SUM(BH29,+BM29)</f>
        <v>0</v>
      </c>
      <c r="BH29" s="75">
        <f>SUM(BI29:BL29)</f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f>SUM(BP29,BU29,BY29,BZ29,CF29)</f>
        <v>169671</v>
      </c>
      <c r="BP29" s="75">
        <f>SUM(BQ29:BT29)</f>
        <v>20277</v>
      </c>
      <c r="BQ29" s="75">
        <v>12166</v>
      </c>
      <c r="BR29" s="75">
        <v>0</v>
      </c>
      <c r="BS29" s="75">
        <v>8111</v>
      </c>
      <c r="BT29" s="75">
        <v>0</v>
      </c>
      <c r="BU29" s="75">
        <f>SUM(BV29:BX29)</f>
        <v>87879</v>
      </c>
      <c r="BV29" s="75">
        <v>2772</v>
      </c>
      <c r="BW29" s="75">
        <v>85107</v>
      </c>
      <c r="BX29" s="75">
        <v>0</v>
      </c>
      <c r="BY29" s="75">
        <v>0</v>
      </c>
      <c r="BZ29" s="75">
        <f>SUM(CA29:CD29)</f>
        <v>61515</v>
      </c>
      <c r="CA29" s="75">
        <v>42142</v>
      </c>
      <c r="CB29" s="75">
        <v>19373</v>
      </c>
      <c r="CC29" s="75">
        <v>0</v>
      </c>
      <c r="CD29" s="75">
        <v>0</v>
      </c>
      <c r="CE29" s="75">
        <v>0</v>
      </c>
      <c r="CF29" s="75">
        <v>0</v>
      </c>
      <c r="CG29" s="75">
        <v>0</v>
      </c>
      <c r="CH29" s="75">
        <f>SUM(BG29,+BO29,+CG29)</f>
        <v>169671</v>
      </c>
      <c r="CI29" s="75">
        <f>SUM(AE29,+BG29)</f>
        <v>60234</v>
      </c>
      <c r="CJ29" s="75">
        <f>SUM(AF29,+BH29)</f>
        <v>37662</v>
      </c>
      <c r="CK29" s="75">
        <f>SUM(AG29,+BI29)</f>
        <v>0</v>
      </c>
      <c r="CL29" s="75">
        <f>SUM(AH29,+BJ29)</f>
        <v>0</v>
      </c>
      <c r="CM29" s="75">
        <f>SUM(AI29,+BK29)</f>
        <v>0</v>
      </c>
      <c r="CN29" s="75">
        <f>SUM(AJ29,+BL29)</f>
        <v>37662</v>
      </c>
      <c r="CO29" s="75">
        <f>SUM(AK29,+BM29)</f>
        <v>22572</v>
      </c>
      <c r="CP29" s="75">
        <f>SUM(AL29,+BN29)</f>
        <v>0</v>
      </c>
      <c r="CQ29" s="75">
        <f>SUM(AM29,+BO29)</f>
        <v>621126</v>
      </c>
      <c r="CR29" s="75">
        <f>SUM(AN29,+BP29)</f>
        <v>89218</v>
      </c>
      <c r="CS29" s="75">
        <f>SUM(AO29,+BQ29)</f>
        <v>47853</v>
      </c>
      <c r="CT29" s="75">
        <f>SUM(AP29,+BR29)</f>
        <v>12977</v>
      </c>
      <c r="CU29" s="75">
        <f>SUM(AQ29,+BS29)</f>
        <v>28388</v>
      </c>
      <c r="CV29" s="75">
        <f>SUM(AR29,+BT29)</f>
        <v>0</v>
      </c>
      <c r="CW29" s="75">
        <f>SUM(AS29,+BU29)</f>
        <v>116452</v>
      </c>
      <c r="CX29" s="75">
        <f>SUM(AT29,+BV29)</f>
        <v>14039</v>
      </c>
      <c r="CY29" s="75">
        <f>SUM(AU29,+BW29)</f>
        <v>102115</v>
      </c>
      <c r="CZ29" s="75">
        <f>SUM(AV29,+BX29)</f>
        <v>298</v>
      </c>
      <c r="DA29" s="75">
        <f>SUM(AW29,+BY29)</f>
        <v>0</v>
      </c>
      <c r="DB29" s="75">
        <f>SUM(AX29,+BZ29)</f>
        <v>415456</v>
      </c>
      <c r="DC29" s="75">
        <f>SUM(AY29,+CA29)</f>
        <v>263134</v>
      </c>
      <c r="DD29" s="75">
        <f>SUM(AZ29,+CB29)</f>
        <v>135922</v>
      </c>
      <c r="DE29" s="75">
        <f>SUM(BA29,+CC29)</f>
        <v>16400</v>
      </c>
      <c r="DF29" s="75">
        <f>SUM(BB29,+CD29)</f>
        <v>0</v>
      </c>
      <c r="DG29" s="75">
        <f>SUM(BC29,+CE29)</f>
        <v>0</v>
      </c>
      <c r="DH29" s="75">
        <f>SUM(BD29,+CF29)</f>
        <v>0</v>
      </c>
      <c r="DI29" s="75">
        <f>SUM(BE29,+CG29)</f>
        <v>0</v>
      </c>
      <c r="DJ29" s="75">
        <f>SUM(BF29,+CH29)</f>
        <v>681360</v>
      </c>
    </row>
    <row r="30" spans="1:114" s="50" customFormat="1" ht="12" customHeight="1">
      <c r="A30" s="53" t="s">
        <v>109</v>
      </c>
      <c r="B30" s="54" t="s">
        <v>157</v>
      </c>
      <c r="C30" s="53" t="s">
        <v>158</v>
      </c>
      <c r="D30" s="75">
        <f>SUM(E30,+L30)</f>
        <v>649664</v>
      </c>
      <c r="E30" s="75">
        <f>SUM(F30:I30)+K30</f>
        <v>117352</v>
      </c>
      <c r="F30" s="75">
        <v>26671</v>
      </c>
      <c r="G30" s="75">
        <v>0</v>
      </c>
      <c r="H30" s="75">
        <v>0</v>
      </c>
      <c r="I30" s="75">
        <v>36343</v>
      </c>
      <c r="J30" s="76" t="s">
        <v>112</v>
      </c>
      <c r="K30" s="75">
        <v>54338</v>
      </c>
      <c r="L30" s="75">
        <v>532312</v>
      </c>
      <c r="M30" s="75">
        <f>SUM(N30,+U30)</f>
        <v>65012</v>
      </c>
      <c r="N30" s="75">
        <f>SUM(O30:R30)+T30</f>
        <v>1046</v>
      </c>
      <c r="O30" s="75">
        <v>0</v>
      </c>
      <c r="P30" s="75">
        <v>0</v>
      </c>
      <c r="Q30" s="75">
        <v>0</v>
      </c>
      <c r="R30" s="75">
        <v>1046</v>
      </c>
      <c r="S30" s="76" t="s">
        <v>112</v>
      </c>
      <c r="T30" s="75">
        <v>0</v>
      </c>
      <c r="U30" s="75">
        <v>63966</v>
      </c>
      <c r="V30" s="75">
        <f>+SUM(D30,M30)</f>
        <v>714676</v>
      </c>
      <c r="W30" s="75">
        <f>+SUM(E30,N30)</f>
        <v>118398</v>
      </c>
      <c r="X30" s="75">
        <f>+SUM(F30,O30)</f>
        <v>26671</v>
      </c>
      <c r="Y30" s="75">
        <f>+SUM(G30,P30)</f>
        <v>0</v>
      </c>
      <c r="Z30" s="75">
        <f>+SUM(H30,Q30)</f>
        <v>0</v>
      </c>
      <c r="AA30" s="75">
        <f>+SUM(I30,R30)</f>
        <v>37389</v>
      </c>
      <c r="AB30" s="76" t="s">
        <v>112</v>
      </c>
      <c r="AC30" s="75">
        <f>+SUM(K30,T30)</f>
        <v>54338</v>
      </c>
      <c r="AD30" s="75">
        <f>+SUM(L30,U30)</f>
        <v>596278</v>
      </c>
      <c r="AE30" s="75">
        <f>SUM(AF30,+AK30)</f>
        <v>138832</v>
      </c>
      <c r="AF30" s="75">
        <f>SUM(AG30:AJ30)</f>
        <v>136148</v>
      </c>
      <c r="AG30" s="75">
        <v>0</v>
      </c>
      <c r="AH30" s="75">
        <v>88149</v>
      </c>
      <c r="AI30" s="75">
        <v>0</v>
      </c>
      <c r="AJ30" s="75">
        <v>47999</v>
      </c>
      <c r="AK30" s="75">
        <v>2684</v>
      </c>
      <c r="AL30" s="75">
        <v>0</v>
      </c>
      <c r="AM30" s="75">
        <f>SUM(AN30,AS30,AW30,AX30,BD30)</f>
        <v>510832</v>
      </c>
      <c r="AN30" s="75">
        <f>SUM(AO30:AR30)</f>
        <v>35165</v>
      </c>
      <c r="AO30" s="75">
        <v>35165</v>
      </c>
      <c r="AP30" s="75">
        <v>0</v>
      </c>
      <c r="AQ30" s="75">
        <v>0</v>
      </c>
      <c r="AR30" s="75">
        <v>0</v>
      </c>
      <c r="AS30" s="75">
        <f>SUM(AT30:AV30)</f>
        <v>4808</v>
      </c>
      <c r="AT30" s="75">
        <v>884</v>
      </c>
      <c r="AU30" s="75">
        <v>3171</v>
      </c>
      <c r="AV30" s="75">
        <v>753</v>
      </c>
      <c r="AW30" s="75">
        <v>0</v>
      </c>
      <c r="AX30" s="75">
        <f>SUM(AY30:BB30)</f>
        <v>470859</v>
      </c>
      <c r="AY30" s="75">
        <v>219952</v>
      </c>
      <c r="AZ30" s="75">
        <v>220101</v>
      </c>
      <c r="BA30" s="75">
        <v>30578</v>
      </c>
      <c r="BB30" s="75">
        <v>228</v>
      </c>
      <c r="BC30" s="75">
        <v>0</v>
      </c>
      <c r="BD30" s="75">
        <v>0</v>
      </c>
      <c r="BE30" s="75">
        <v>0</v>
      </c>
      <c r="BF30" s="75">
        <f>SUM(AE30,+AM30,+BE30)</f>
        <v>649664</v>
      </c>
      <c r="BG30" s="75">
        <f>SUM(BH30,+BM30)</f>
        <v>8063</v>
      </c>
      <c r="BH30" s="75">
        <f>SUM(BI30:BL30)</f>
        <v>5298</v>
      </c>
      <c r="BI30" s="75">
        <v>0</v>
      </c>
      <c r="BJ30" s="75">
        <v>5298</v>
      </c>
      <c r="BK30" s="75">
        <v>0</v>
      </c>
      <c r="BL30" s="75">
        <v>0</v>
      </c>
      <c r="BM30" s="75">
        <v>2765</v>
      </c>
      <c r="BN30" s="75">
        <v>0</v>
      </c>
      <c r="BO30" s="75">
        <f>SUM(BP30,BU30,BY30,BZ30,CF30)</f>
        <v>56949</v>
      </c>
      <c r="BP30" s="75">
        <f>SUM(BQ30:BT30)</f>
        <v>7193</v>
      </c>
      <c r="BQ30" s="75">
        <v>7193</v>
      </c>
      <c r="BR30" s="75">
        <v>0</v>
      </c>
      <c r="BS30" s="75">
        <v>0</v>
      </c>
      <c r="BT30" s="75">
        <v>0</v>
      </c>
      <c r="BU30" s="75">
        <f>SUM(BV30:BX30)</f>
        <v>14202</v>
      </c>
      <c r="BV30" s="75">
        <v>0</v>
      </c>
      <c r="BW30" s="75">
        <v>14202</v>
      </c>
      <c r="BX30" s="75">
        <v>0</v>
      </c>
      <c r="BY30" s="75">
        <v>0</v>
      </c>
      <c r="BZ30" s="75">
        <f>SUM(CA30:CD30)</f>
        <v>35554</v>
      </c>
      <c r="CA30" s="75">
        <v>18922</v>
      </c>
      <c r="CB30" s="75">
        <v>9643</v>
      </c>
      <c r="CC30" s="75">
        <v>6989</v>
      </c>
      <c r="CD30" s="75">
        <v>0</v>
      </c>
      <c r="CE30" s="75">
        <v>0</v>
      </c>
      <c r="CF30" s="75">
        <v>0</v>
      </c>
      <c r="CG30" s="75">
        <v>0</v>
      </c>
      <c r="CH30" s="75">
        <f>SUM(BG30,+BO30,+CG30)</f>
        <v>65012</v>
      </c>
      <c r="CI30" s="75">
        <f>SUM(AE30,+BG30)</f>
        <v>146895</v>
      </c>
      <c r="CJ30" s="75">
        <f>SUM(AF30,+BH30)</f>
        <v>141446</v>
      </c>
      <c r="CK30" s="75">
        <f>SUM(AG30,+BI30)</f>
        <v>0</v>
      </c>
      <c r="CL30" s="75">
        <f>SUM(AH30,+BJ30)</f>
        <v>93447</v>
      </c>
      <c r="CM30" s="75">
        <f>SUM(AI30,+BK30)</f>
        <v>0</v>
      </c>
      <c r="CN30" s="75">
        <f>SUM(AJ30,+BL30)</f>
        <v>47999</v>
      </c>
      <c r="CO30" s="75">
        <f>SUM(AK30,+BM30)</f>
        <v>5449</v>
      </c>
      <c r="CP30" s="75">
        <f>SUM(AL30,+BN30)</f>
        <v>0</v>
      </c>
      <c r="CQ30" s="75">
        <f>SUM(AM30,+BO30)</f>
        <v>567781</v>
      </c>
      <c r="CR30" s="75">
        <f>SUM(AN30,+BP30)</f>
        <v>42358</v>
      </c>
      <c r="CS30" s="75">
        <f>SUM(AO30,+BQ30)</f>
        <v>42358</v>
      </c>
      <c r="CT30" s="75">
        <f>SUM(AP30,+BR30)</f>
        <v>0</v>
      </c>
      <c r="CU30" s="75">
        <f>SUM(AQ30,+BS30)</f>
        <v>0</v>
      </c>
      <c r="CV30" s="75">
        <f>SUM(AR30,+BT30)</f>
        <v>0</v>
      </c>
      <c r="CW30" s="75">
        <f>SUM(AS30,+BU30)</f>
        <v>19010</v>
      </c>
      <c r="CX30" s="75">
        <f>SUM(AT30,+BV30)</f>
        <v>884</v>
      </c>
      <c r="CY30" s="75">
        <f>SUM(AU30,+BW30)</f>
        <v>17373</v>
      </c>
      <c r="CZ30" s="75">
        <f>SUM(AV30,+BX30)</f>
        <v>753</v>
      </c>
      <c r="DA30" s="75">
        <f>SUM(AW30,+BY30)</f>
        <v>0</v>
      </c>
      <c r="DB30" s="75">
        <f>SUM(AX30,+BZ30)</f>
        <v>506413</v>
      </c>
      <c r="DC30" s="75">
        <f>SUM(AY30,+CA30)</f>
        <v>238874</v>
      </c>
      <c r="DD30" s="75">
        <f>SUM(AZ30,+CB30)</f>
        <v>229744</v>
      </c>
      <c r="DE30" s="75">
        <f>SUM(BA30,+CC30)</f>
        <v>37567</v>
      </c>
      <c r="DF30" s="75">
        <f>SUM(BB30,+CD30)</f>
        <v>228</v>
      </c>
      <c r="DG30" s="75">
        <f>SUM(BC30,+CE30)</f>
        <v>0</v>
      </c>
      <c r="DH30" s="75">
        <f>SUM(BD30,+CF30)</f>
        <v>0</v>
      </c>
      <c r="DI30" s="75">
        <f>SUM(BE30,+CG30)</f>
        <v>0</v>
      </c>
      <c r="DJ30" s="75">
        <f>SUM(BF30,+CH30)</f>
        <v>714676</v>
      </c>
    </row>
    <row r="31" spans="1:114" s="50" customFormat="1" ht="12" customHeight="1">
      <c r="A31" s="53" t="s">
        <v>109</v>
      </c>
      <c r="B31" s="54" t="s">
        <v>159</v>
      </c>
      <c r="C31" s="53" t="s">
        <v>160</v>
      </c>
      <c r="D31" s="75">
        <f>SUM(E31,+L31)</f>
        <v>118221</v>
      </c>
      <c r="E31" s="75">
        <f>SUM(F31:I31)+K31</f>
        <v>2081</v>
      </c>
      <c r="F31" s="75">
        <v>0</v>
      </c>
      <c r="G31" s="75">
        <v>0</v>
      </c>
      <c r="H31" s="75">
        <v>0</v>
      </c>
      <c r="I31" s="75">
        <v>229</v>
      </c>
      <c r="J31" s="76" t="s">
        <v>112</v>
      </c>
      <c r="K31" s="75">
        <v>1852</v>
      </c>
      <c r="L31" s="75">
        <v>116140</v>
      </c>
      <c r="M31" s="75">
        <f>SUM(N31,+U31)</f>
        <v>10656</v>
      </c>
      <c r="N31" s="75">
        <f>SUM(O31:R31)+T31</f>
        <v>398</v>
      </c>
      <c r="O31" s="75">
        <v>0</v>
      </c>
      <c r="P31" s="75">
        <v>0</v>
      </c>
      <c r="Q31" s="75">
        <v>0</v>
      </c>
      <c r="R31" s="75">
        <v>398</v>
      </c>
      <c r="S31" s="76" t="s">
        <v>112</v>
      </c>
      <c r="T31" s="75">
        <v>0</v>
      </c>
      <c r="U31" s="75">
        <v>10258</v>
      </c>
      <c r="V31" s="75">
        <f>+SUM(D31,M31)</f>
        <v>128877</v>
      </c>
      <c r="W31" s="75">
        <f>+SUM(E31,N31)</f>
        <v>2479</v>
      </c>
      <c r="X31" s="75">
        <f>+SUM(F31,O31)</f>
        <v>0</v>
      </c>
      <c r="Y31" s="75">
        <f>+SUM(G31,P31)</f>
        <v>0</v>
      </c>
      <c r="Z31" s="75">
        <f>+SUM(H31,Q31)</f>
        <v>0</v>
      </c>
      <c r="AA31" s="75">
        <f>+SUM(I31,R31)</f>
        <v>627</v>
      </c>
      <c r="AB31" s="76" t="s">
        <v>112</v>
      </c>
      <c r="AC31" s="75">
        <f>+SUM(K31,T31)</f>
        <v>1852</v>
      </c>
      <c r="AD31" s="75">
        <f>+SUM(L31,U31)</f>
        <v>126398</v>
      </c>
      <c r="AE31" s="75">
        <f>SUM(AF31,+AK31)</f>
        <v>0</v>
      </c>
      <c r="AF31" s="75">
        <f>SUM(AG31:AJ31)</f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1144</v>
      </c>
      <c r="AM31" s="75">
        <f>SUM(AN31,AS31,AW31,AX31,BD31)</f>
        <v>47444</v>
      </c>
      <c r="AN31" s="75">
        <f>SUM(AO31:AR31)</f>
        <v>2951</v>
      </c>
      <c r="AO31" s="75">
        <v>2951</v>
      </c>
      <c r="AP31" s="75">
        <v>0</v>
      </c>
      <c r="AQ31" s="75">
        <v>0</v>
      </c>
      <c r="AR31" s="75">
        <v>0</v>
      </c>
      <c r="AS31" s="75">
        <f>SUM(AT31:AV31)</f>
        <v>0</v>
      </c>
      <c r="AT31" s="75">
        <v>0</v>
      </c>
      <c r="AU31" s="75">
        <v>0</v>
      </c>
      <c r="AV31" s="75">
        <v>0</v>
      </c>
      <c r="AW31" s="75">
        <v>0</v>
      </c>
      <c r="AX31" s="75">
        <f>SUM(AY31:BB31)</f>
        <v>44493</v>
      </c>
      <c r="AY31" s="75">
        <v>44493</v>
      </c>
      <c r="AZ31" s="75">
        <v>0</v>
      </c>
      <c r="BA31" s="75">
        <v>0</v>
      </c>
      <c r="BB31" s="75">
        <v>0</v>
      </c>
      <c r="BC31" s="75">
        <v>69633</v>
      </c>
      <c r="BD31" s="75">
        <v>0</v>
      </c>
      <c r="BE31" s="75">
        <v>0</v>
      </c>
      <c r="BF31" s="75">
        <f>SUM(AE31,+AM31,+BE31)</f>
        <v>47444</v>
      </c>
      <c r="BG31" s="75">
        <f>SUM(BH31,+BM31)</f>
        <v>0</v>
      </c>
      <c r="BH31" s="75">
        <f>SUM(BI31:BL31)</f>
        <v>0</v>
      </c>
      <c r="BI31" s="75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611</v>
      </c>
      <c r="BO31" s="75">
        <f>SUM(BP31,BU31,BY31,BZ31,CF31)</f>
        <v>1287</v>
      </c>
      <c r="BP31" s="75">
        <f>SUM(BQ31:BT31)</f>
        <v>912</v>
      </c>
      <c r="BQ31" s="75">
        <v>912</v>
      </c>
      <c r="BR31" s="75">
        <v>0</v>
      </c>
      <c r="BS31" s="75">
        <v>0</v>
      </c>
      <c r="BT31" s="75">
        <v>0</v>
      </c>
      <c r="BU31" s="75">
        <f>SUM(BV31:BX31)</f>
        <v>0</v>
      </c>
      <c r="BV31" s="75">
        <v>0</v>
      </c>
      <c r="BW31" s="75">
        <v>0</v>
      </c>
      <c r="BX31" s="75">
        <v>0</v>
      </c>
      <c r="BY31" s="75">
        <v>0</v>
      </c>
      <c r="BZ31" s="75">
        <f>SUM(CA31:CD31)</f>
        <v>375</v>
      </c>
      <c r="CA31" s="75">
        <v>375</v>
      </c>
      <c r="CB31" s="75">
        <v>0</v>
      </c>
      <c r="CC31" s="75">
        <v>0</v>
      </c>
      <c r="CD31" s="75">
        <v>0</v>
      </c>
      <c r="CE31" s="75">
        <v>8758</v>
      </c>
      <c r="CF31" s="75">
        <v>0</v>
      </c>
      <c r="CG31" s="75">
        <v>0</v>
      </c>
      <c r="CH31" s="75">
        <f>SUM(BG31,+BO31,+CG31)</f>
        <v>1287</v>
      </c>
      <c r="CI31" s="75">
        <f>SUM(AE31,+BG31)</f>
        <v>0</v>
      </c>
      <c r="CJ31" s="75">
        <f>SUM(AF31,+BH31)</f>
        <v>0</v>
      </c>
      <c r="CK31" s="75">
        <f>SUM(AG31,+BI31)</f>
        <v>0</v>
      </c>
      <c r="CL31" s="75">
        <f>SUM(AH31,+BJ31)</f>
        <v>0</v>
      </c>
      <c r="CM31" s="75">
        <f>SUM(AI31,+BK31)</f>
        <v>0</v>
      </c>
      <c r="CN31" s="75">
        <f>SUM(AJ31,+BL31)</f>
        <v>0</v>
      </c>
      <c r="CO31" s="75">
        <f>SUM(AK31,+BM31)</f>
        <v>0</v>
      </c>
      <c r="CP31" s="75">
        <f>SUM(AL31,+BN31)</f>
        <v>1755</v>
      </c>
      <c r="CQ31" s="75">
        <f>SUM(AM31,+BO31)</f>
        <v>48731</v>
      </c>
      <c r="CR31" s="75">
        <f>SUM(AN31,+BP31)</f>
        <v>3863</v>
      </c>
      <c r="CS31" s="75">
        <f>SUM(AO31,+BQ31)</f>
        <v>3863</v>
      </c>
      <c r="CT31" s="75">
        <f>SUM(AP31,+BR31)</f>
        <v>0</v>
      </c>
      <c r="CU31" s="75">
        <f>SUM(AQ31,+BS31)</f>
        <v>0</v>
      </c>
      <c r="CV31" s="75">
        <f>SUM(AR31,+BT31)</f>
        <v>0</v>
      </c>
      <c r="CW31" s="75">
        <f>SUM(AS31,+BU31)</f>
        <v>0</v>
      </c>
      <c r="CX31" s="75">
        <f>SUM(AT31,+BV31)</f>
        <v>0</v>
      </c>
      <c r="CY31" s="75">
        <f>SUM(AU31,+BW31)</f>
        <v>0</v>
      </c>
      <c r="CZ31" s="75">
        <f>SUM(AV31,+BX31)</f>
        <v>0</v>
      </c>
      <c r="DA31" s="75">
        <f>SUM(AW31,+BY31)</f>
        <v>0</v>
      </c>
      <c r="DB31" s="75">
        <f>SUM(AX31,+BZ31)</f>
        <v>44868</v>
      </c>
      <c r="DC31" s="75">
        <f>SUM(AY31,+CA31)</f>
        <v>44868</v>
      </c>
      <c r="DD31" s="75">
        <f>SUM(AZ31,+CB31)</f>
        <v>0</v>
      </c>
      <c r="DE31" s="75">
        <f>SUM(BA31,+CC31)</f>
        <v>0</v>
      </c>
      <c r="DF31" s="75">
        <f>SUM(BB31,+CD31)</f>
        <v>0</v>
      </c>
      <c r="DG31" s="75">
        <f>SUM(BC31,+CE31)</f>
        <v>78391</v>
      </c>
      <c r="DH31" s="75">
        <f>SUM(BD31,+CF31)</f>
        <v>0</v>
      </c>
      <c r="DI31" s="75">
        <f>SUM(BE31,+CG31)</f>
        <v>0</v>
      </c>
      <c r="DJ31" s="75">
        <f>SUM(BF31,+CH31)</f>
        <v>48731</v>
      </c>
    </row>
    <row r="32" spans="1:114" s="50" customFormat="1" ht="12" customHeight="1">
      <c r="A32" s="53" t="s">
        <v>109</v>
      </c>
      <c r="B32" s="54" t="s">
        <v>161</v>
      </c>
      <c r="C32" s="53" t="s">
        <v>162</v>
      </c>
      <c r="D32" s="75">
        <f>SUM(E32,+L32)</f>
        <v>184464</v>
      </c>
      <c r="E32" s="75">
        <f>SUM(F32:I32)+K32</f>
        <v>6082</v>
      </c>
      <c r="F32" s="75">
        <v>0</v>
      </c>
      <c r="G32" s="75">
        <v>0</v>
      </c>
      <c r="H32" s="75">
        <v>0</v>
      </c>
      <c r="I32" s="75">
        <v>664</v>
      </c>
      <c r="J32" s="76" t="s">
        <v>112</v>
      </c>
      <c r="K32" s="75">
        <v>5418</v>
      </c>
      <c r="L32" s="75">
        <v>178382</v>
      </c>
      <c r="M32" s="75">
        <f>SUM(N32,+U32)</f>
        <v>6304</v>
      </c>
      <c r="N32" s="75">
        <f>SUM(O32:R32)+T32</f>
        <v>418</v>
      </c>
      <c r="O32" s="75">
        <v>0</v>
      </c>
      <c r="P32" s="75">
        <v>0</v>
      </c>
      <c r="Q32" s="75">
        <v>0</v>
      </c>
      <c r="R32" s="75">
        <v>418</v>
      </c>
      <c r="S32" s="76" t="s">
        <v>112</v>
      </c>
      <c r="T32" s="75">
        <v>0</v>
      </c>
      <c r="U32" s="75">
        <v>5886</v>
      </c>
      <c r="V32" s="75">
        <f>+SUM(D32,M32)</f>
        <v>190768</v>
      </c>
      <c r="W32" s="75">
        <f>+SUM(E32,N32)</f>
        <v>6500</v>
      </c>
      <c r="X32" s="75">
        <f>+SUM(F32,O32)</f>
        <v>0</v>
      </c>
      <c r="Y32" s="75">
        <f>+SUM(G32,P32)</f>
        <v>0</v>
      </c>
      <c r="Z32" s="75">
        <f>+SUM(H32,Q32)</f>
        <v>0</v>
      </c>
      <c r="AA32" s="75">
        <f>+SUM(I32,R32)</f>
        <v>1082</v>
      </c>
      <c r="AB32" s="76" t="s">
        <v>112</v>
      </c>
      <c r="AC32" s="75">
        <f>+SUM(K32,T32)</f>
        <v>5418</v>
      </c>
      <c r="AD32" s="75">
        <f>+SUM(L32,U32)</f>
        <v>184268</v>
      </c>
      <c r="AE32" s="75">
        <f>SUM(AF32,+AK32)</f>
        <v>0</v>
      </c>
      <c r="AF32" s="75">
        <f>SUM(AG32:AJ32)</f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1728</v>
      </c>
      <c r="AM32" s="75">
        <f>SUM(AN32,AS32,AW32,AX32,BD32)</f>
        <v>77567</v>
      </c>
      <c r="AN32" s="75">
        <f>SUM(AO32:AR32)</f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f>SUM(AT32:AV32)</f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f>SUM(AY32:BB32)</f>
        <v>77567</v>
      </c>
      <c r="AY32" s="75">
        <v>77567</v>
      </c>
      <c r="AZ32" s="75">
        <v>0</v>
      </c>
      <c r="BA32" s="75">
        <v>0</v>
      </c>
      <c r="BB32" s="75">
        <v>0</v>
      </c>
      <c r="BC32" s="75">
        <v>105169</v>
      </c>
      <c r="BD32" s="75">
        <v>0</v>
      </c>
      <c r="BE32" s="75">
        <v>0</v>
      </c>
      <c r="BF32" s="75">
        <f>SUM(AE32,+AM32,+BE32)</f>
        <v>77567</v>
      </c>
      <c r="BG32" s="75">
        <f>SUM(BH32,+BM32)</f>
        <v>0</v>
      </c>
      <c r="BH32" s="75">
        <f>SUM(BI32:BL32)</f>
        <v>0</v>
      </c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384</v>
      </c>
      <c r="BO32" s="75">
        <f>SUM(BP32,BU32,BY32,BZ32,CF32)</f>
        <v>418</v>
      </c>
      <c r="BP32" s="75">
        <f>SUM(BQ32:BT32)</f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f>SUM(BV32:BX32)</f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f>SUM(CA32:CD32)</f>
        <v>418</v>
      </c>
      <c r="CA32" s="75">
        <v>418</v>
      </c>
      <c r="CB32" s="75">
        <v>0</v>
      </c>
      <c r="CC32" s="75">
        <v>0</v>
      </c>
      <c r="CD32" s="75">
        <v>0</v>
      </c>
      <c r="CE32" s="75">
        <v>5502</v>
      </c>
      <c r="CF32" s="75">
        <v>0</v>
      </c>
      <c r="CG32" s="75">
        <v>0</v>
      </c>
      <c r="CH32" s="75">
        <f>SUM(BG32,+BO32,+CG32)</f>
        <v>418</v>
      </c>
      <c r="CI32" s="75">
        <f>SUM(AE32,+BG32)</f>
        <v>0</v>
      </c>
      <c r="CJ32" s="75">
        <f>SUM(AF32,+BH32)</f>
        <v>0</v>
      </c>
      <c r="CK32" s="75">
        <f>SUM(AG32,+BI32)</f>
        <v>0</v>
      </c>
      <c r="CL32" s="75">
        <f>SUM(AH32,+BJ32)</f>
        <v>0</v>
      </c>
      <c r="CM32" s="75">
        <f>SUM(AI32,+BK32)</f>
        <v>0</v>
      </c>
      <c r="CN32" s="75">
        <f>SUM(AJ32,+BL32)</f>
        <v>0</v>
      </c>
      <c r="CO32" s="75">
        <f>SUM(AK32,+BM32)</f>
        <v>0</v>
      </c>
      <c r="CP32" s="75">
        <f>SUM(AL32,+BN32)</f>
        <v>2112</v>
      </c>
      <c r="CQ32" s="75">
        <f>SUM(AM32,+BO32)</f>
        <v>77985</v>
      </c>
      <c r="CR32" s="75">
        <f>SUM(AN32,+BP32)</f>
        <v>0</v>
      </c>
      <c r="CS32" s="75">
        <f>SUM(AO32,+BQ32)</f>
        <v>0</v>
      </c>
      <c r="CT32" s="75">
        <f>SUM(AP32,+BR32)</f>
        <v>0</v>
      </c>
      <c r="CU32" s="75">
        <f>SUM(AQ32,+BS32)</f>
        <v>0</v>
      </c>
      <c r="CV32" s="75">
        <f>SUM(AR32,+BT32)</f>
        <v>0</v>
      </c>
      <c r="CW32" s="75">
        <f>SUM(AS32,+BU32)</f>
        <v>0</v>
      </c>
      <c r="CX32" s="75">
        <f>SUM(AT32,+BV32)</f>
        <v>0</v>
      </c>
      <c r="CY32" s="75">
        <f>SUM(AU32,+BW32)</f>
        <v>0</v>
      </c>
      <c r="CZ32" s="75">
        <f>SUM(AV32,+BX32)</f>
        <v>0</v>
      </c>
      <c r="DA32" s="75">
        <f>SUM(AW32,+BY32)</f>
        <v>0</v>
      </c>
      <c r="DB32" s="75">
        <f>SUM(AX32,+BZ32)</f>
        <v>77985</v>
      </c>
      <c r="DC32" s="75">
        <f>SUM(AY32,+CA32)</f>
        <v>77985</v>
      </c>
      <c r="DD32" s="75">
        <f>SUM(AZ32,+CB32)</f>
        <v>0</v>
      </c>
      <c r="DE32" s="75">
        <f>SUM(BA32,+CC32)</f>
        <v>0</v>
      </c>
      <c r="DF32" s="75">
        <f>SUM(BB32,+CD32)</f>
        <v>0</v>
      </c>
      <c r="DG32" s="75">
        <f>SUM(BC32,+CE32)</f>
        <v>110671</v>
      </c>
      <c r="DH32" s="75">
        <f>SUM(BD32,+CF32)</f>
        <v>0</v>
      </c>
      <c r="DI32" s="75">
        <f>SUM(BE32,+CG32)</f>
        <v>0</v>
      </c>
      <c r="DJ32" s="75">
        <f>SUM(BF32,+CH32)</f>
        <v>77985</v>
      </c>
    </row>
    <row r="33" spans="1:114" s="50" customFormat="1" ht="12" customHeight="1">
      <c r="A33" s="53" t="s">
        <v>109</v>
      </c>
      <c r="B33" s="54" t="s">
        <v>163</v>
      </c>
      <c r="C33" s="53" t="s">
        <v>164</v>
      </c>
      <c r="D33" s="75">
        <f>SUM(E33,+L33)</f>
        <v>137617</v>
      </c>
      <c r="E33" s="75">
        <f>SUM(F33:I33)+K33</f>
        <v>658</v>
      </c>
      <c r="F33" s="75">
        <v>0</v>
      </c>
      <c r="G33" s="75">
        <v>0</v>
      </c>
      <c r="H33" s="75">
        <v>0</v>
      </c>
      <c r="I33" s="75">
        <v>658</v>
      </c>
      <c r="J33" s="76" t="s">
        <v>112</v>
      </c>
      <c r="K33" s="75">
        <v>0</v>
      </c>
      <c r="L33" s="75">
        <v>136959</v>
      </c>
      <c r="M33" s="75">
        <f>SUM(N33,+U33)</f>
        <v>9599</v>
      </c>
      <c r="N33" s="75">
        <f>SUM(O33:R33)+T33</f>
        <v>1334</v>
      </c>
      <c r="O33" s="75">
        <v>0</v>
      </c>
      <c r="P33" s="75">
        <v>0</v>
      </c>
      <c r="Q33" s="75">
        <v>0</v>
      </c>
      <c r="R33" s="75">
        <v>1334</v>
      </c>
      <c r="S33" s="76" t="s">
        <v>112</v>
      </c>
      <c r="T33" s="75">
        <v>0</v>
      </c>
      <c r="U33" s="75">
        <v>8265</v>
      </c>
      <c r="V33" s="75">
        <f>+SUM(D33,M33)</f>
        <v>147216</v>
      </c>
      <c r="W33" s="75">
        <f>+SUM(E33,N33)</f>
        <v>1992</v>
      </c>
      <c r="X33" s="75">
        <f>+SUM(F33,O33)</f>
        <v>0</v>
      </c>
      <c r="Y33" s="75">
        <f>+SUM(G33,P33)</f>
        <v>0</v>
      </c>
      <c r="Z33" s="75">
        <f>+SUM(H33,Q33)</f>
        <v>0</v>
      </c>
      <c r="AA33" s="75">
        <f>+SUM(I33,R33)</f>
        <v>1992</v>
      </c>
      <c r="AB33" s="76" t="s">
        <v>112</v>
      </c>
      <c r="AC33" s="75">
        <f>+SUM(K33,T33)</f>
        <v>0</v>
      </c>
      <c r="AD33" s="75">
        <f>+SUM(L33,U33)</f>
        <v>145224</v>
      </c>
      <c r="AE33" s="75">
        <f>SUM(AF33,+AK33)</f>
        <v>0</v>
      </c>
      <c r="AF33" s="75">
        <f>SUM(AG33:AJ33)</f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1331</v>
      </c>
      <c r="AM33" s="75">
        <f>SUM(AN33,AS33,AW33,AX33,BD33)</f>
        <v>55291</v>
      </c>
      <c r="AN33" s="75">
        <f>SUM(AO33:AR33)</f>
        <v>9292</v>
      </c>
      <c r="AO33" s="75">
        <v>9292</v>
      </c>
      <c r="AP33" s="75">
        <v>0</v>
      </c>
      <c r="AQ33" s="75">
        <v>0</v>
      </c>
      <c r="AR33" s="75">
        <v>0</v>
      </c>
      <c r="AS33" s="75">
        <f>SUM(AT33:AV33)</f>
        <v>1433</v>
      </c>
      <c r="AT33" s="75">
        <v>1433</v>
      </c>
      <c r="AU33" s="75">
        <v>0</v>
      </c>
      <c r="AV33" s="75">
        <v>0</v>
      </c>
      <c r="AW33" s="75">
        <v>0</v>
      </c>
      <c r="AX33" s="75">
        <f>SUM(AY33:BB33)</f>
        <v>44566</v>
      </c>
      <c r="AY33" s="75">
        <v>44566</v>
      </c>
      <c r="AZ33" s="75">
        <v>0</v>
      </c>
      <c r="BA33" s="75">
        <v>0</v>
      </c>
      <c r="BB33" s="75">
        <v>0</v>
      </c>
      <c r="BC33" s="75">
        <v>80995</v>
      </c>
      <c r="BD33" s="75">
        <v>0</v>
      </c>
      <c r="BE33" s="75">
        <v>0</v>
      </c>
      <c r="BF33" s="75">
        <f>SUM(AE33,+AM33,+BE33)</f>
        <v>55291</v>
      </c>
      <c r="BG33" s="75">
        <f>SUM(BH33,+BM33)</f>
        <v>0</v>
      </c>
      <c r="BH33" s="75">
        <f>SUM(BI33:BL33)</f>
        <v>0</v>
      </c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416</v>
      </c>
      <c r="BO33" s="75">
        <f>SUM(BP33,BU33,BY33,BZ33,CF33)</f>
        <v>3227</v>
      </c>
      <c r="BP33" s="75">
        <f>SUM(BQ33:BT33)</f>
        <v>1824</v>
      </c>
      <c r="BQ33" s="75">
        <v>1824</v>
      </c>
      <c r="BR33" s="75">
        <v>0</v>
      </c>
      <c r="BS33" s="75">
        <v>0</v>
      </c>
      <c r="BT33" s="75">
        <v>0</v>
      </c>
      <c r="BU33" s="75">
        <f>SUM(BV33:BX33)</f>
        <v>55</v>
      </c>
      <c r="BV33" s="75">
        <v>55</v>
      </c>
      <c r="BW33" s="75">
        <v>0</v>
      </c>
      <c r="BX33" s="75">
        <v>0</v>
      </c>
      <c r="BY33" s="75">
        <v>0</v>
      </c>
      <c r="BZ33" s="75">
        <f>SUM(CA33:CD33)</f>
        <v>1348</v>
      </c>
      <c r="CA33" s="75">
        <v>1348</v>
      </c>
      <c r="CB33" s="75">
        <v>0</v>
      </c>
      <c r="CC33" s="75">
        <v>0</v>
      </c>
      <c r="CD33" s="75">
        <v>0</v>
      </c>
      <c r="CE33" s="75">
        <v>5956</v>
      </c>
      <c r="CF33" s="75">
        <v>0</v>
      </c>
      <c r="CG33" s="75">
        <v>0</v>
      </c>
      <c r="CH33" s="75">
        <f>SUM(BG33,+BO33,+CG33)</f>
        <v>3227</v>
      </c>
      <c r="CI33" s="75">
        <f>SUM(AE33,+BG33)</f>
        <v>0</v>
      </c>
      <c r="CJ33" s="75">
        <f>SUM(AF33,+BH33)</f>
        <v>0</v>
      </c>
      <c r="CK33" s="75">
        <f>SUM(AG33,+BI33)</f>
        <v>0</v>
      </c>
      <c r="CL33" s="75">
        <f>SUM(AH33,+BJ33)</f>
        <v>0</v>
      </c>
      <c r="CM33" s="75">
        <f>SUM(AI33,+BK33)</f>
        <v>0</v>
      </c>
      <c r="CN33" s="75">
        <f>SUM(AJ33,+BL33)</f>
        <v>0</v>
      </c>
      <c r="CO33" s="75">
        <f>SUM(AK33,+BM33)</f>
        <v>0</v>
      </c>
      <c r="CP33" s="75">
        <f>SUM(AL33,+BN33)</f>
        <v>1747</v>
      </c>
      <c r="CQ33" s="75">
        <f>SUM(AM33,+BO33)</f>
        <v>58518</v>
      </c>
      <c r="CR33" s="75">
        <f>SUM(AN33,+BP33)</f>
        <v>11116</v>
      </c>
      <c r="CS33" s="75">
        <f>SUM(AO33,+BQ33)</f>
        <v>11116</v>
      </c>
      <c r="CT33" s="75">
        <f>SUM(AP33,+BR33)</f>
        <v>0</v>
      </c>
      <c r="CU33" s="75">
        <f>SUM(AQ33,+BS33)</f>
        <v>0</v>
      </c>
      <c r="CV33" s="75">
        <f>SUM(AR33,+BT33)</f>
        <v>0</v>
      </c>
      <c r="CW33" s="75">
        <f>SUM(AS33,+BU33)</f>
        <v>1488</v>
      </c>
      <c r="CX33" s="75">
        <f>SUM(AT33,+BV33)</f>
        <v>1488</v>
      </c>
      <c r="CY33" s="75">
        <f>SUM(AU33,+BW33)</f>
        <v>0</v>
      </c>
      <c r="CZ33" s="75">
        <f>SUM(AV33,+BX33)</f>
        <v>0</v>
      </c>
      <c r="DA33" s="75">
        <f>SUM(AW33,+BY33)</f>
        <v>0</v>
      </c>
      <c r="DB33" s="75">
        <f>SUM(AX33,+BZ33)</f>
        <v>45914</v>
      </c>
      <c r="DC33" s="75">
        <f>SUM(AY33,+CA33)</f>
        <v>45914</v>
      </c>
      <c r="DD33" s="75">
        <f>SUM(AZ33,+CB33)</f>
        <v>0</v>
      </c>
      <c r="DE33" s="75">
        <f>SUM(BA33,+CC33)</f>
        <v>0</v>
      </c>
      <c r="DF33" s="75">
        <f>SUM(BB33,+CD33)</f>
        <v>0</v>
      </c>
      <c r="DG33" s="75">
        <f>SUM(BC33,+CE33)</f>
        <v>86951</v>
      </c>
      <c r="DH33" s="75">
        <f>SUM(BD33,+CF33)</f>
        <v>0</v>
      </c>
      <c r="DI33" s="75">
        <f>SUM(BE33,+CG33)</f>
        <v>0</v>
      </c>
      <c r="DJ33" s="75">
        <f>SUM(BF33,+CH33)</f>
        <v>58518</v>
      </c>
    </row>
    <row r="34" spans="1:114" s="50" customFormat="1" ht="12" customHeight="1">
      <c r="A34" s="53" t="s">
        <v>109</v>
      </c>
      <c r="B34" s="54" t="s">
        <v>165</v>
      </c>
      <c r="C34" s="53" t="s">
        <v>166</v>
      </c>
      <c r="D34" s="75">
        <f>SUM(E34,+L34)</f>
        <v>164366</v>
      </c>
      <c r="E34" s="75">
        <f>SUM(F34:I34)+K34</f>
        <v>8018</v>
      </c>
      <c r="F34" s="75">
        <v>0</v>
      </c>
      <c r="G34" s="75">
        <v>0</v>
      </c>
      <c r="H34" s="75">
        <v>0</v>
      </c>
      <c r="I34" s="75">
        <v>1135</v>
      </c>
      <c r="J34" s="76" t="s">
        <v>112</v>
      </c>
      <c r="K34" s="75">
        <v>6883</v>
      </c>
      <c r="L34" s="75">
        <v>156348</v>
      </c>
      <c r="M34" s="75">
        <f>SUM(N34,+U34)</f>
        <v>18910</v>
      </c>
      <c r="N34" s="75">
        <f>SUM(O34:R34)+T34</f>
        <v>2481</v>
      </c>
      <c r="O34" s="75">
        <v>0</v>
      </c>
      <c r="P34" s="75">
        <v>0</v>
      </c>
      <c r="Q34" s="75">
        <v>0</v>
      </c>
      <c r="R34" s="75">
        <v>2481</v>
      </c>
      <c r="S34" s="76" t="s">
        <v>112</v>
      </c>
      <c r="T34" s="75">
        <v>0</v>
      </c>
      <c r="U34" s="75">
        <v>16429</v>
      </c>
      <c r="V34" s="75">
        <f>+SUM(D34,M34)</f>
        <v>183276</v>
      </c>
      <c r="W34" s="75">
        <f>+SUM(E34,N34)</f>
        <v>10499</v>
      </c>
      <c r="X34" s="75">
        <f>+SUM(F34,O34)</f>
        <v>0</v>
      </c>
      <c r="Y34" s="75">
        <f>+SUM(G34,P34)</f>
        <v>0</v>
      </c>
      <c r="Z34" s="75">
        <f>+SUM(H34,Q34)</f>
        <v>0</v>
      </c>
      <c r="AA34" s="75">
        <f>+SUM(I34,R34)</f>
        <v>3616</v>
      </c>
      <c r="AB34" s="76" t="s">
        <v>112</v>
      </c>
      <c r="AC34" s="75">
        <f>+SUM(K34,T34)</f>
        <v>6883</v>
      </c>
      <c r="AD34" s="75">
        <f>+SUM(L34,U34)</f>
        <v>172777</v>
      </c>
      <c r="AE34" s="75">
        <f>SUM(AF34,+AK34)</f>
        <v>0</v>
      </c>
      <c r="AF34" s="75">
        <f>SUM(AG34:AJ34)</f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986</v>
      </c>
      <c r="AM34" s="75">
        <f>SUM(AN34,AS34,AW34,AX34,BD34)</f>
        <v>79738</v>
      </c>
      <c r="AN34" s="75">
        <f>SUM(AO34:AR34)</f>
        <v>7037</v>
      </c>
      <c r="AO34" s="75">
        <v>2353</v>
      </c>
      <c r="AP34" s="75">
        <v>4684</v>
      </c>
      <c r="AQ34" s="75">
        <v>0</v>
      </c>
      <c r="AR34" s="75">
        <v>0</v>
      </c>
      <c r="AS34" s="75">
        <f>SUM(AT34:AV34)</f>
        <v>6245</v>
      </c>
      <c r="AT34" s="75">
        <v>6245</v>
      </c>
      <c r="AU34" s="75">
        <v>0</v>
      </c>
      <c r="AV34" s="75">
        <v>0</v>
      </c>
      <c r="AW34" s="75">
        <v>938</v>
      </c>
      <c r="AX34" s="75">
        <f>SUM(AY34:BB34)</f>
        <v>65518</v>
      </c>
      <c r="AY34" s="75">
        <v>56931</v>
      </c>
      <c r="AZ34" s="75">
        <v>8587</v>
      </c>
      <c r="BA34" s="75">
        <v>0</v>
      </c>
      <c r="BB34" s="75">
        <v>0</v>
      </c>
      <c r="BC34" s="75">
        <v>75973</v>
      </c>
      <c r="BD34" s="75">
        <v>0</v>
      </c>
      <c r="BE34" s="75">
        <v>7669</v>
      </c>
      <c r="BF34" s="75">
        <f>SUM(AE34,+AM34,+BE34)</f>
        <v>87407</v>
      </c>
      <c r="BG34" s="75">
        <f>SUM(BH34,+BM34)</f>
        <v>0</v>
      </c>
      <c r="BH34" s="75">
        <f>SUM(BI34:BL34)</f>
        <v>0</v>
      </c>
      <c r="BI34" s="75">
        <v>0</v>
      </c>
      <c r="BJ34" s="75">
        <v>0</v>
      </c>
      <c r="BK34" s="75">
        <v>0</v>
      </c>
      <c r="BL34" s="75">
        <v>0</v>
      </c>
      <c r="BM34" s="75">
        <v>0</v>
      </c>
      <c r="BN34" s="75">
        <v>703</v>
      </c>
      <c r="BO34" s="75">
        <f>SUM(BP34,BU34,BY34,BZ34,CF34)</f>
        <v>8146</v>
      </c>
      <c r="BP34" s="75">
        <f>SUM(BQ34:BT34)</f>
        <v>5190</v>
      </c>
      <c r="BQ34" s="75">
        <v>5190</v>
      </c>
      <c r="BR34" s="75">
        <v>0</v>
      </c>
      <c r="BS34" s="75">
        <v>0</v>
      </c>
      <c r="BT34" s="75">
        <v>0</v>
      </c>
      <c r="BU34" s="75">
        <f>SUM(BV34:BX34)</f>
        <v>472</v>
      </c>
      <c r="BV34" s="75">
        <v>472</v>
      </c>
      <c r="BW34" s="75">
        <v>0</v>
      </c>
      <c r="BX34" s="75">
        <v>0</v>
      </c>
      <c r="BY34" s="75">
        <v>0</v>
      </c>
      <c r="BZ34" s="75">
        <f>SUM(CA34:CD34)</f>
        <v>2484</v>
      </c>
      <c r="CA34" s="75">
        <v>2484</v>
      </c>
      <c r="CB34" s="75">
        <v>0</v>
      </c>
      <c r="CC34" s="75">
        <v>0</v>
      </c>
      <c r="CD34" s="75">
        <v>0</v>
      </c>
      <c r="CE34" s="75">
        <v>10061</v>
      </c>
      <c r="CF34" s="75">
        <v>0</v>
      </c>
      <c r="CG34" s="75">
        <v>0</v>
      </c>
      <c r="CH34" s="75">
        <f>SUM(BG34,+BO34,+CG34)</f>
        <v>8146</v>
      </c>
      <c r="CI34" s="75">
        <f>SUM(AE34,+BG34)</f>
        <v>0</v>
      </c>
      <c r="CJ34" s="75">
        <f>SUM(AF34,+BH34)</f>
        <v>0</v>
      </c>
      <c r="CK34" s="75">
        <f>SUM(AG34,+BI34)</f>
        <v>0</v>
      </c>
      <c r="CL34" s="75">
        <f>SUM(AH34,+BJ34)</f>
        <v>0</v>
      </c>
      <c r="CM34" s="75">
        <f>SUM(AI34,+BK34)</f>
        <v>0</v>
      </c>
      <c r="CN34" s="75">
        <f>SUM(AJ34,+BL34)</f>
        <v>0</v>
      </c>
      <c r="CO34" s="75">
        <f>SUM(AK34,+BM34)</f>
        <v>0</v>
      </c>
      <c r="CP34" s="75">
        <f>SUM(AL34,+BN34)</f>
        <v>1689</v>
      </c>
      <c r="CQ34" s="75">
        <f>SUM(AM34,+BO34)</f>
        <v>87884</v>
      </c>
      <c r="CR34" s="75">
        <f>SUM(AN34,+BP34)</f>
        <v>12227</v>
      </c>
      <c r="CS34" s="75">
        <f>SUM(AO34,+BQ34)</f>
        <v>7543</v>
      </c>
      <c r="CT34" s="75">
        <f>SUM(AP34,+BR34)</f>
        <v>4684</v>
      </c>
      <c r="CU34" s="75">
        <f>SUM(AQ34,+BS34)</f>
        <v>0</v>
      </c>
      <c r="CV34" s="75">
        <f>SUM(AR34,+BT34)</f>
        <v>0</v>
      </c>
      <c r="CW34" s="75">
        <f>SUM(AS34,+BU34)</f>
        <v>6717</v>
      </c>
      <c r="CX34" s="75">
        <f>SUM(AT34,+BV34)</f>
        <v>6717</v>
      </c>
      <c r="CY34" s="75">
        <f>SUM(AU34,+BW34)</f>
        <v>0</v>
      </c>
      <c r="CZ34" s="75">
        <f>SUM(AV34,+BX34)</f>
        <v>0</v>
      </c>
      <c r="DA34" s="75">
        <f>SUM(AW34,+BY34)</f>
        <v>938</v>
      </c>
      <c r="DB34" s="75">
        <f>SUM(AX34,+BZ34)</f>
        <v>68002</v>
      </c>
      <c r="DC34" s="75">
        <f>SUM(AY34,+CA34)</f>
        <v>59415</v>
      </c>
      <c r="DD34" s="75">
        <f>SUM(AZ34,+CB34)</f>
        <v>8587</v>
      </c>
      <c r="DE34" s="75">
        <f>SUM(BA34,+CC34)</f>
        <v>0</v>
      </c>
      <c r="DF34" s="75">
        <f>SUM(BB34,+CD34)</f>
        <v>0</v>
      </c>
      <c r="DG34" s="75">
        <f>SUM(BC34,+CE34)</f>
        <v>86034</v>
      </c>
      <c r="DH34" s="75">
        <f>SUM(BD34,+CF34)</f>
        <v>0</v>
      </c>
      <c r="DI34" s="75">
        <f>SUM(BE34,+CG34)</f>
        <v>7669</v>
      </c>
      <c r="DJ34" s="75">
        <f>SUM(BF34,+CH34)</f>
        <v>95553</v>
      </c>
    </row>
    <row r="35" spans="1:114" s="50" customFormat="1" ht="12" customHeight="1">
      <c r="A35" s="53" t="s">
        <v>109</v>
      </c>
      <c r="B35" s="54" t="s">
        <v>167</v>
      </c>
      <c r="C35" s="53" t="s">
        <v>168</v>
      </c>
      <c r="D35" s="75">
        <f>SUM(E35,+L35)</f>
        <v>186861</v>
      </c>
      <c r="E35" s="75">
        <f>SUM(F35:I35)+K35</f>
        <v>2398</v>
      </c>
      <c r="F35" s="75">
        <v>0</v>
      </c>
      <c r="G35" s="75">
        <v>0</v>
      </c>
      <c r="H35" s="75">
        <v>0</v>
      </c>
      <c r="I35" s="75">
        <v>2398</v>
      </c>
      <c r="J35" s="76" t="s">
        <v>112</v>
      </c>
      <c r="K35" s="75">
        <v>0</v>
      </c>
      <c r="L35" s="75">
        <v>184463</v>
      </c>
      <c r="M35" s="75">
        <f>SUM(N35,+U35)</f>
        <v>17773</v>
      </c>
      <c r="N35" s="75">
        <f>SUM(O35:R35)+T35</f>
        <v>1391</v>
      </c>
      <c r="O35" s="75">
        <v>0</v>
      </c>
      <c r="P35" s="75">
        <v>0</v>
      </c>
      <c r="Q35" s="75">
        <v>0</v>
      </c>
      <c r="R35" s="75">
        <v>1391</v>
      </c>
      <c r="S35" s="76" t="s">
        <v>112</v>
      </c>
      <c r="T35" s="75">
        <v>0</v>
      </c>
      <c r="U35" s="75">
        <v>16382</v>
      </c>
      <c r="V35" s="75">
        <f>+SUM(D35,M35)</f>
        <v>204634</v>
      </c>
      <c r="W35" s="75">
        <f>+SUM(E35,N35)</f>
        <v>3789</v>
      </c>
      <c r="X35" s="75">
        <f>+SUM(F35,O35)</f>
        <v>0</v>
      </c>
      <c r="Y35" s="75">
        <f>+SUM(G35,P35)</f>
        <v>0</v>
      </c>
      <c r="Z35" s="75">
        <f>+SUM(H35,Q35)</f>
        <v>0</v>
      </c>
      <c r="AA35" s="75">
        <f>+SUM(I35,R35)</f>
        <v>3789</v>
      </c>
      <c r="AB35" s="76" t="s">
        <v>112</v>
      </c>
      <c r="AC35" s="75">
        <f>+SUM(K35,T35)</f>
        <v>0</v>
      </c>
      <c r="AD35" s="75">
        <f>+SUM(L35,U35)</f>
        <v>200845</v>
      </c>
      <c r="AE35" s="75">
        <f>SUM(AF35,+AK35)</f>
        <v>0</v>
      </c>
      <c r="AF35" s="75">
        <f>SUM(AG35:AJ35)</f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1176</v>
      </c>
      <c r="AM35" s="75">
        <f>SUM(AN35,AS35,AW35,AX35,BD35)</f>
        <v>85902</v>
      </c>
      <c r="AN35" s="75">
        <f>SUM(AO35:AR35)</f>
        <v>13417</v>
      </c>
      <c r="AO35" s="75">
        <v>13417</v>
      </c>
      <c r="AP35" s="75">
        <v>0</v>
      </c>
      <c r="AQ35" s="75">
        <v>0</v>
      </c>
      <c r="AR35" s="75">
        <v>0</v>
      </c>
      <c r="AS35" s="75">
        <f>SUM(AT35:AV35)</f>
        <v>162</v>
      </c>
      <c r="AT35" s="75">
        <v>0</v>
      </c>
      <c r="AU35" s="75">
        <v>162</v>
      </c>
      <c r="AV35" s="75">
        <v>0</v>
      </c>
      <c r="AW35" s="75">
        <v>0</v>
      </c>
      <c r="AX35" s="75">
        <f>SUM(AY35:BB35)</f>
        <v>72323</v>
      </c>
      <c r="AY35" s="75">
        <v>67081</v>
      </c>
      <c r="AZ35" s="75">
        <v>4654</v>
      </c>
      <c r="BA35" s="75">
        <v>588</v>
      </c>
      <c r="BB35" s="75">
        <v>0</v>
      </c>
      <c r="BC35" s="75">
        <v>90634</v>
      </c>
      <c r="BD35" s="75">
        <v>0</v>
      </c>
      <c r="BE35" s="75">
        <v>9149</v>
      </c>
      <c r="BF35" s="75">
        <f>SUM(AE35,+AM35,+BE35)</f>
        <v>95051</v>
      </c>
      <c r="BG35" s="75">
        <f>SUM(BH35,+BM35)</f>
        <v>0</v>
      </c>
      <c r="BH35" s="75">
        <f>SUM(BI35:BL35)</f>
        <v>0</v>
      </c>
      <c r="BI35" s="75">
        <v>0</v>
      </c>
      <c r="BJ35" s="75">
        <v>0</v>
      </c>
      <c r="BK35" s="75">
        <v>0</v>
      </c>
      <c r="BL35" s="75">
        <v>0</v>
      </c>
      <c r="BM35" s="75">
        <v>0</v>
      </c>
      <c r="BN35" s="75">
        <v>655</v>
      </c>
      <c r="BO35" s="75">
        <f>SUM(BP35,BU35,BY35,BZ35,CF35)</f>
        <v>7738</v>
      </c>
      <c r="BP35" s="75">
        <f>SUM(BQ35:BT35)</f>
        <v>4473</v>
      </c>
      <c r="BQ35" s="75">
        <v>4473</v>
      </c>
      <c r="BR35" s="75">
        <v>0</v>
      </c>
      <c r="BS35" s="75">
        <v>0</v>
      </c>
      <c r="BT35" s="75">
        <v>0</v>
      </c>
      <c r="BU35" s="75">
        <f>SUM(BV35:BX35)</f>
        <v>0</v>
      </c>
      <c r="BV35" s="75">
        <v>0</v>
      </c>
      <c r="BW35" s="75">
        <v>0</v>
      </c>
      <c r="BX35" s="75">
        <v>0</v>
      </c>
      <c r="BY35" s="75">
        <v>0</v>
      </c>
      <c r="BZ35" s="75">
        <f>SUM(CA35:CD35)</f>
        <v>3265</v>
      </c>
      <c r="CA35" s="75">
        <v>3265</v>
      </c>
      <c r="CB35" s="75">
        <v>0</v>
      </c>
      <c r="CC35" s="75">
        <v>0</v>
      </c>
      <c r="CD35" s="75">
        <v>0</v>
      </c>
      <c r="CE35" s="75">
        <v>9380</v>
      </c>
      <c r="CF35" s="75">
        <v>0</v>
      </c>
      <c r="CG35" s="75">
        <v>0</v>
      </c>
      <c r="CH35" s="75">
        <f>SUM(BG35,+BO35,+CG35)</f>
        <v>7738</v>
      </c>
      <c r="CI35" s="75">
        <f>SUM(AE35,+BG35)</f>
        <v>0</v>
      </c>
      <c r="CJ35" s="75">
        <f>SUM(AF35,+BH35)</f>
        <v>0</v>
      </c>
      <c r="CK35" s="75">
        <f>SUM(AG35,+BI35)</f>
        <v>0</v>
      </c>
      <c r="CL35" s="75">
        <f>SUM(AH35,+BJ35)</f>
        <v>0</v>
      </c>
      <c r="CM35" s="75">
        <f>SUM(AI35,+BK35)</f>
        <v>0</v>
      </c>
      <c r="CN35" s="75">
        <f>SUM(AJ35,+BL35)</f>
        <v>0</v>
      </c>
      <c r="CO35" s="75">
        <f>SUM(AK35,+BM35)</f>
        <v>0</v>
      </c>
      <c r="CP35" s="75">
        <f>SUM(AL35,+BN35)</f>
        <v>1831</v>
      </c>
      <c r="CQ35" s="75">
        <f>SUM(AM35,+BO35)</f>
        <v>93640</v>
      </c>
      <c r="CR35" s="75">
        <f>SUM(AN35,+BP35)</f>
        <v>17890</v>
      </c>
      <c r="CS35" s="75">
        <f>SUM(AO35,+BQ35)</f>
        <v>17890</v>
      </c>
      <c r="CT35" s="75">
        <f>SUM(AP35,+BR35)</f>
        <v>0</v>
      </c>
      <c r="CU35" s="75">
        <f>SUM(AQ35,+BS35)</f>
        <v>0</v>
      </c>
      <c r="CV35" s="75">
        <f>SUM(AR35,+BT35)</f>
        <v>0</v>
      </c>
      <c r="CW35" s="75">
        <f>SUM(AS35,+BU35)</f>
        <v>162</v>
      </c>
      <c r="CX35" s="75">
        <f>SUM(AT35,+BV35)</f>
        <v>0</v>
      </c>
      <c r="CY35" s="75">
        <f>SUM(AU35,+BW35)</f>
        <v>162</v>
      </c>
      <c r="CZ35" s="75">
        <f>SUM(AV35,+BX35)</f>
        <v>0</v>
      </c>
      <c r="DA35" s="75">
        <f>SUM(AW35,+BY35)</f>
        <v>0</v>
      </c>
      <c r="DB35" s="75">
        <f>SUM(AX35,+BZ35)</f>
        <v>75588</v>
      </c>
      <c r="DC35" s="75">
        <f>SUM(AY35,+CA35)</f>
        <v>70346</v>
      </c>
      <c r="DD35" s="75">
        <f>SUM(AZ35,+CB35)</f>
        <v>4654</v>
      </c>
      <c r="DE35" s="75">
        <f>SUM(BA35,+CC35)</f>
        <v>588</v>
      </c>
      <c r="DF35" s="75">
        <f>SUM(BB35,+CD35)</f>
        <v>0</v>
      </c>
      <c r="DG35" s="75">
        <f>SUM(BC35,+CE35)</f>
        <v>100014</v>
      </c>
      <c r="DH35" s="75">
        <f>SUM(BD35,+CF35)</f>
        <v>0</v>
      </c>
      <c r="DI35" s="75">
        <f>SUM(BE35,+CG35)</f>
        <v>9149</v>
      </c>
      <c r="DJ35" s="75">
        <f>SUM(BF35,+CH35)</f>
        <v>102789</v>
      </c>
    </row>
    <row r="36" spans="1:114" s="50" customFormat="1" ht="12" customHeight="1">
      <c r="A36" s="53" t="s">
        <v>109</v>
      </c>
      <c r="B36" s="54" t="s">
        <v>169</v>
      </c>
      <c r="C36" s="53" t="s">
        <v>170</v>
      </c>
      <c r="D36" s="75">
        <f>SUM(E36,+L36)</f>
        <v>672972</v>
      </c>
      <c r="E36" s="75">
        <f>SUM(F36:I36)+K36</f>
        <v>36849</v>
      </c>
      <c r="F36" s="75">
        <v>0</v>
      </c>
      <c r="G36" s="75">
        <v>0</v>
      </c>
      <c r="H36" s="75">
        <v>0</v>
      </c>
      <c r="I36" s="75">
        <v>19177</v>
      </c>
      <c r="J36" s="76" t="s">
        <v>112</v>
      </c>
      <c r="K36" s="75">
        <v>17672</v>
      </c>
      <c r="L36" s="75">
        <v>636123</v>
      </c>
      <c r="M36" s="75">
        <f>SUM(N36,+U36)</f>
        <v>60917</v>
      </c>
      <c r="N36" s="75">
        <f>SUM(O36:R36)+T36</f>
        <v>3005</v>
      </c>
      <c r="O36" s="75">
        <v>0</v>
      </c>
      <c r="P36" s="75">
        <v>0</v>
      </c>
      <c r="Q36" s="75">
        <v>0</v>
      </c>
      <c r="R36" s="75">
        <v>3005</v>
      </c>
      <c r="S36" s="76" t="s">
        <v>112</v>
      </c>
      <c r="T36" s="75">
        <v>0</v>
      </c>
      <c r="U36" s="75">
        <v>57912</v>
      </c>
      <c r="V36" s="75">
        <f>+SUM(D36,M36)</f>
        <v>733889</v>
      </c>
      <c r="W36" s="75">
        <f>+SUM(E36,N36)</f>
        <v>39854</v>
      </c>
      <c r="X36" s="75">
        <f>+SUM(F36,O36)</f>
        <v>0</v>
      </c>
      <c r="Y36" s="75">
        <f>+SUM(G36,P36)</f>
        <v>0</v>
      </c>
      <c r="Z36" s="75">
        <f>+SUM(H36,Q36)</f>
        <v>0</v>
      </c>
      <c r="AA36" s="75">
        <f>+SUM(I36,R36)</f>
        <v>22182</v>
      </c>
      <c r="AB36" s="76" t="s">
        <v>112</v>
      </c>
      <c r="AC36" s="75">
        <f>+SUM(K36,T36)</f>
        <v>17672</v>
      </c>
      <c r="AD36" s="75">
        <f>+SUM(L36,U36)</f>
        <v>694035</v>
      </c>
      <c r="AE36" s="75">
        <f>SUM(AF36,+AK36)</f>
        <v>128876</v>
      </c>
      <c r="AF36" s="75">
        <f>SUM(AG36:AJ36)</f>
        <v>128876</v>
      </c>
      <c r="AG36" s="75">
        <v>0</v>
      </c>
      <c r="AH36" s="75">
        <v>125507</v>
      </c>
      <c r="AI36" s="75">
        <v>3369</v>
      </c>
      <c r="AJ36" s="75">
        <v>0</v>
      </c>
      <c r="AK36" s="75">
        <v>0</v>
      </c>
      <c r="AL36" s="75">
        <v>0</v>
      </c>
      <c r="AM36" s="75">
        <f>SUM(AN36,AS36,AW36,AX36,BD36)</f>
        <v>544096</v>
      </c>
      <c r="AN36" s="75">
        <f>SUM(AO36:AR36)</f>
        <v>78089</v>
      </c>
      <c r="AO36" s="75">
        <v>45909</v>
      </c>
      <c r="AP36" s="75">
        <v>0</v>
      </c>
      <c r="AQ36" s="75">
        <v>26708</v>
      </c>
      <c r="AR36" s="75">
        <v>5472</v>
      </c>
      <c r="AS36" s="75">
        <f>SUM(AT36:AV36)</f>
        <v>144000</v>
      </c>
      <c r="AT36" s="75">
        <v>2571</v>
      </c>
      <c r="AU36" s="75">
        <v>132933</v>
      </c>
      <c r="AV36" s="75">
        <v>8496</v>
      </c>
      <c r="AW36" s="75">
        <v>322007</v>
      </c>
      <c r="AX36" s="75">
        <f>SUM(AY36:BB36)</f>
        <v>0</v>
      </c>
      <c r="AY36" s="75">
        <v>0</v>
      </c>
      <c r="AZ36" s="75">
        <v>0</v>
      </c>
      <c r="BA36" s="75">
        <v>0</v>
      </c>
      <c r="BB36" s="75">
        <v>0</v>
      </c>
      <c r="BC36" s="75">
        <v>0</v>
      </c>
      <c r="BD36" s="75">
        <v>0</v>
      </c>
      <c r="BE36" s="75">
        <v>0</v>
      </c>
      <c r="BF36" s="75">
        <f>SUM(AE36,+AM36,+BE36)</f>
        <v>672972</v>
      </c>
      <c r="BG36" s="75">
        <f>SUM(BH36,+BM36)</f>
        <v>0</v>
      </c>
      <c r="BH36" s="75">
        <f>SUM(BI36:BL36)</f>
        <v>0</v>
      </c>
      <c r="BI36" s="75">
        <v>0</v>
      </c>
      <c r="BJ36" s="75">
        <v>0</v>
      </c>
      <c r="BK36" s="75">
        <v>0</v>
      </c>
      <c r="BL36" s="75">
        <v>0</v>
      </c>
      <c r="BM36" s="75">
        <v>0</v>
      </c>
      <c r="BN36" s="75">
        <v>0</v>
      </c>
      <c r="BO36" s="75">
        <f>SUM(BP36,BU36,BY36,BZ36,CF36)</f>
        <v>60917</v>
      </c>
      <c r="BP36" s="75">
        <f>SUM(BQ36:BT36)</f>
        <v>7956</v>
      </c>
      <c r="BQ36" s="75">
        <v>7956</v>
      </c>
      <c r="BR36" s="75">
        <v>0</v>
      </c>
      <c r="BS36" s="75">
        <v>0</v>
      </c>
      <c r="BT36" s="75">
        <v>0</v>
      </c>
      <c r="BU36" s="75">
        <f>SUM(BV36:BX36)</f>
        <v>5233</v>
      </c>
      <c r="BV36" s="75">
        <v>280</v>
      </c>
      <c r="BW36" s="75">
        <v>4953</v>
      </c>
      <c r="BX36" s="75">
        <v>0</v>
      </c>
      <c r="BY36" s="75">
        <v>47728</v>
      </c>
      <c r="BZ36" s="75">
        <f>SUM(CA36:CD36)</f>
        <v>0</v>
      </c>
      <c r="CA36" s="75">
        <v>0</v>
      </c>
      <c r="CB36" s="75">
        <v>0</v>
      </c>
      <c r="CC36" s="75">
        <v>0</v>
      </c>
      <c r="CD36" s="75">
        <v>0</v>
      </c>
      <c r="CE36" s="75">
        <v>0</v>
      </c>
      <c r="CF36" s="75">
        <v>0</v>
      </c>
      <c r="CG36" s="75">
        <v>0</v>
      </c>
      <c r="CH36" s="75">
        <f>SUM(BG36,+BO36,+CG36)</f>
        <v>60917</v>
      </c>
      <c r="CI36" s="75">
        <f>SUM(AE36,+BG36)</f>
        <v>128876</v>
      </c>
      <c r="CJ36" s="75">
        <f>SUM(AF36,+BH36)</f>
        <v>128876</v>
      </c>
      <c r="CK36" s="75">
        <f>SUM(AG36,+BI36)</f>
        <v>0</v>
      </c>
      <c r="CL36" s="75">
        <f>SUM(AH36,+BJ36)</f>
        <v>125507</v>
      </c>
      <c r="CM36" s="75">
        <f>SUM(AI36,+BK36)</f>
        <v>3369</v>
      </c>
      <c r="CN36" s="75">
        <f>SUM(AJ36,+BL36)</f>
        <v>0</v>
      </c>
      <c r="CO36" s="75">
        <f>SUM(AK36,+BM36)</f>
        <v>0</v>
      </c>
      <c r="CP36" s="75">
        <f>SUM(AL36,+BN36)</f>
        <v>0</v>
      </c>
      <c r="CQ36" s="75">
        <f>SUM(AM36,+BO36)</f>
        <v>605013</v>
      </c>
      <c r="CR36" s="75">
        <f>SUM(AN36,+BP36)</f>
        <v>86045</v>
      </c>
      <c r="CS36" s="75">
        <f>SUM(AO36,+BQ36)</f>
        <v>53865</v>
      </c>
      <c r="CT36" s="75">
        <f>SUM(AP36,+BR36)</f>
        <v>0</v>
      </c>
      <c r="CU36" s="75">
        <f>SUM(AQ36,+BS36)</f>
        <v>26708</v>
      </c>
      <c r="CV36" s="75">
        <f>SUM(AR36,+BT36)</f>
        <v>5472</v>
      </c>
      <c r="CW36" s="75">
        <f>SUM(AS36,+BU36)</f>
        <v>149233</v>
      </c>
      <c r="CX36" s="75">
        <f>SUM(AT36,+BV36)</f>
        <v>2851</v>
      </c>
      <c r="CY36" s="75">
        <f>SUM(AU36,+BW36)</f>
        <v>137886</v>
      </c>
      <c r="CZ36" s="75">
        <f>SUM(AV36,+BX36)</f>
        <v>8496</v>
      </c>
      <c r="DA36" s="75">
        <f>SUM(AW36,+BY36)</f>
        <v>369735</v>
      </c>
      <c r="DB36" s="75">
        <f>SUM(AX36,+BZ36)</f>
        <v>0</v>
      </c>
      <c r="DC36" s="75">
        <f>SUM(AY36,+CA36)</f>
        <v>0</v>
      </c>
      <c r="DD36" s="75">
        <f>SUM(AZ36,+CB36)</f>
        <v>0</v>
      </c>
      <c r="DE36" s="75">
        <f>SUM(BA36,+CC36)</f>
        <v>0</v>
      </c>
      <c r="DF36" s="75">
        <f>SUM(BB36,+CD36)</f>
        <v>0</v>
      </c>
      <c r="DG36" s="75">
        <f>SUM(BC36,+CE36)</f>
        <v>0</v>
      </c>
      <c r="DH36" s="75">
        <f>SUM(BD36,+CF36)</f>
        <v>0</v>
      </c>
      <c r="DI36" s="75">
        <f>SUM(BE36,+CG36)</f>
        <v>0</v>
      </c>
      <c r="DJ36" s="75">
        <f>SUM(BF36,+CH36)</f>
        <v>733889</v>
      </c>
    </row>
    <row r="37" spans="1:114" s="50" customFormat="1" ht="12" customHeight="1">
      <c r="A37" s="53" t="s">
        <v>109</v>
      </c>
      <c r="B37" s="54" t="s">
        <v>171</v>
      </c>
      <c r="C37" s="53" t="s">
        <v>172</v>
      </c>
      <c r="D37" s="75">
        <f>SUM(E37,+L37)</f>
        <v>140414</v>
      </c>
      <c r="E37" s="75">
        <f>SUM(F37:I37)+K37</f>
        <v>1188</v>
      </c>
      <c r="F37" s="75">
        <v>0</v>
      </c>
      <c r="G37" s="75">
        <v>0</v>
      </c>
      <c r="H37" s="75">
        <v>0</v>
      </c>
      <c r="I37" s="75">
        <v>776</v>
      </c>
      <c r="J37" s="76" t="s">
        <v>112</v>
      </c>
      <c r="K37" s="75">
        <v>412</v>
      </c>
      <c r="L37" s="75">
        <v>139226</v>
      </c>
      <c r="M37" s="75">
        <f>SUM(N37,+U37)</f>
        <v>50880</v>
      </c>
      <c r="N37" s="75">
        <f>SUM(O37:R37)+T37</f>
        <v>569</v>
      </c>
      <c r="O37" s="75">
        <v>0</v>
      </c>
      <c r="P37" s="75">
        <v>0</v>
      </c>
      <c r="Q37" s="75">
        <v>0</v>
      </c>
      <c r="R37" s="75">
        <v>569</v>
      </c>
      <c r="S37" s="76" t="s">
        <v>112</v>
      </c>
      <c r="T37" s="75">
        <v>0</v>
      </c>
      <c r="U37" s="75">
        <v>50311</v>
      </c>
      <c r="V37" s="75">
        <f>+SUM(D37,M37)</f>
        <v>191294</v>
      </c>
      <c r="W37" s="75">
        <f>+SUM(E37,N37)</f>
        <v>1757</v>
      </c>
      <c r="X37" s="75">
        <f>+SUM(F37,O37)</f>
        <v>0</v>
      </c>
      <c r="Y37" s="75">
        <f>+SUM(G37,P37)</f>
        <v>0</v>
      </c>
      <c r="Z37" s="75">
        <f>+SUM(H37,Q37)</f>
        <v>0</v>
      </c>
      <c r="AA37" s="75">
        <f>+SUM(I37,R37)</f>
        <v>1345</v>
      </c>
      <c r="AB37" s="76" t="s">
        <v>112</v>
      </c>
      <c r="AC37" s="75">
        <f>+SUM(K37,T37)</f>
        <v>412</v>
      </c>
      <c r="AD37" s="75">
        <f>+SUM(L37,U37)</f>
        <v>189537</v>
      </c>
      <c r="AE37" s="75">
        <f>SUM(AF37,+AK37)</f>
        <v>0</v>
      </c>
      <c r="AF37" s="75">
        <f>SUM(AG37:AJ37)</f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2787</v>
      </c>
      <c r="AM37" s="75">
        <f>SUM(AN37,AS37,AW37,AX37,BD37)</f>
        <v>48340</v>
      </c>
      <c r="AN37" s="75">
        <f>SUM(AO37:AR37)</f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f>SUM(AT37:AV37)</f>
        <v>55</v>
      </c>
      <c r="AT37" s="75">
        <v>55</v>
      </c>
      <c r="AU37" s="75">
        <v>0</v>
      </c>
      <c r="AV37" s="75">
        <v>0</v>
      </c>
      <c r="AW37" s="75">
        <v>0</v>
      </c>
      <c r="AX37" s="75">
        <f>SUM(AY37:BB37)</f>
        <v>48285</v>
      </c>
      <c r="AY37" s="75">
        <v>48285</v>
      </c>
      <c r="AZ37" s="75">
        <v>0</v>
      </c>
      <c r="BA37" s="75">
        <v>0</v>
      </c>
      <c r="BB37" s="75">
        <v>0</v>
      </c>
      <c r="BC37" s="75">
        <v>89287</v>
      </c>
      <c r="BD37" s="75">
        <v>0</v>
      </c>
      <c r="BE37" s="75">
        <v>0</v>
      </c>
      <c r="BF37" s="75">
        <f>SUM(AE37,+AM37,+BE37)</f>
        <v>48340</v>
      </c>
      <c r="BG37" s="75">
        <f>SUM(BH37,+BM37)</f>
        <v>0</v>
      </c>
      <c r="BH37" s="75">
        <f>SUM(BI37:BL37)</f>
        <v>0</v>
      </c>
      <c r="BI37" s="75">
        <v>0</v>
      </c>
      <c r="BJ37" s="75">
        <v>0</v>
      </c>
      <c r="BK37" s="75">
        <v>0</v>
      </c>
      <c r="BL37" s="75">
        <v>0</v>
      </c>
      <c r="BM37" s="75">
        <v>0</v>
      </c>
      <c r="BN37" s="75">
        <v>0</v>
      </c>
      <c r="BO37" s="75">
        <f>SUM(BP37,BU37,BY37,BZ37,CF37)</f>
        <v>50880</v>
      </c>
      <c r="BP37" s="75">
        <f>SUM(BQ37:BT37)</f>
        <v>0</v>
      </c>
      <c r="BQ37" s="75">
        <v>0</v>
      </c>
      <c r="BR37" s="75">
        <v>0</v>
      </c>
      <c r="BS37" s="75">
        <v>0</v>
      </c>
      <c r="BT37" s="75">
        <v>0</v>
      </c>
      <c r="BU37" s="75">
        <f>SUM(BV37:BX37)</f>
        <v>24431</v>
      </c>
      <c r="BV37" s="75">
        <v>24431</v>
      </c>
      <c r="BW37" s="75">
        <v>0</v>
      </c>
      <c r="BX37" s="75">
        <v>0</v>
      </c>
      <c r="BY37" s="75">
        <v>0</v>
      </c>
      <c r="BZ37" s="75">
        <f>SUM(CA37:CD37)</f>
        <v>26449</v>
      </c>
      <c r="CA37" s="75">
        <v>0</v>
      </c>
      <c r="CB37" s="75">
        <v>23541</v>
      </c>
      <c r="CC37" s="75">
        <v>462</v>
      </c>
      <c r="CD37" s="75">
        <v>2446</v>
      </c>
      <c r="CE37" s="75">
        <v>0</v>
      </c>
      <c r="CF37" s="75">
        <v>0</v>
      </c>
      <c r="CG37" s="75">
        <v>0</v>
      </c>
      <c r="CH37" s="75">
        <f>SUM(BG37,+BO37,+CG37)</f>
        <v>50880</v>
      </c>
      <c r="CI37" s="75">
        <f>SUM(AE37,+BG37)</f>
        <v>0</v>
      </c>
      <c r="CJ37" s="75">
        <f>SUM(AF37,+BH37)</f>
        <v>0</v>
      </c>
      <c r="CK37" s="75">
        <f>SUM(AG37,+BI37)</f>
        <v>0</v>
      </c>
      <c r="CL37" s="75">
        <f>SUM(AH37,+BJ37)</f>
        <v>0</v>
      </c>
      <c r="CM37" s="75">
        <f>SUM(AI37,+BK37)</f>
        <v>0</v>
      </c>
      <c r="CN37" s="75">
        <f>SUM(AJ37,+BL37)</f>
        <v>0</v>
      </c>
      <c r="CO37" s="75">
        <f>SUM(AK37,+BM37)</f>
        <v>0</v>
      </c>
      <c r="CP37" s="75">
        <f>SUM(AL37,+BN37)</f>
        <v>2787</v>
      </c>
      <c r="CQ37" s="75">
        <f>SUM(AM37,+BO37)</f>
        <v>99220</v>
      </c>
      <c r="CR37" s="75">
        <f>SUM(AN37,+BP37)</f>
        <v>0</v>
      </c>
      <c r="CS37" s="75">
        <f>SUM(AO37,+BQ37)</f>
        <v>0</v>
      </c>
      <c r="CT37" s="75">
        <f>SUM(AP37,+BR37)</f>
        <v>0</v>
      </c>
      <c r="CU37" s="75">
        <f>SUM(AQ37,+BS37)</f>
        <v>0</v>
      </c>
      <c r="CV37" s="75">
        <f>SUM(AR37,+BT37)</f>
        <v>0</v>
      </c>
      <c r="CW37" s="75">
        <f>SUM(AS37,+BU37)</f>
        <v>24486</v>
      </c>
      <c r="CX37" s="75">
        <f>SUM(AT37,+BV37)</f>
        <v>24486</v>
      </c>
      <c r="CY37" s="75">
        <f>SUM(AU37,+BW37)</f>
        <v>0</v>
      </c>
      <c r="CZ37" s="75">
        <f>SUM(AV37,+BX37)</f>
        <v>0</v>
      </c>
      <c r="DA37" s="75">
        <f>SUM(AW37,+BY37)</f>
        <v>0</v>
      </c>
      <c r="DB37" s="75">
        <f>SUM(AX37,+BZ37)</f>
        <v>74734</v>
      </c>
      <c r="DC37" s="75">
        <f>SUM(AY37,+CA37)</f>
        <v>48285</v>
      </c>
      <c r="DD37" s="75">
        <f>SUM(AZ37,+CB37)</f>
        <v>23541</v>
      </c>
      <c r="DE37" s="75">
        <f>SUM(BA37,+CC37)</f>
        <v>462</v>
      </c>
      <c r="DF37" s="75">
        <f>SUM(BB37,+CD37)</f>
        <v>2446</v>
      </c>
      <c r="DG37" s="75">
        <f>SUM(BC37,+CE37)</f>
        <v>89287</v>
      </c>
      <c r="DH37" s="75">
        <f>SUM(BD37,+CF37)</f>
        <v>0</v>
      </c>
      <c r="DI37" s="75">
        <f>SUM(BE37,+CG37)</f>
        <v>0</v>
      </c>
      <c r="DJ37" s="75">
        <f>SUM(BF37,+CH37)</f>
        <v>99220</v>
      </c>
    </row>
    <row r="38" spans="1:114" s="50" customFormat="1" ht="12" customHeight="1">
      <c r="A38" s="53" t="s">
        <v>109</v>
      </c>
      <c r="B38" s="54" t="s">
        <v>173</v>
      </c>
      <c r="C38" s="53" t="s">
        <v>174</v>
      </c>
      <c r="D38" s="75">
        <f>SUM(E38,+L38)</f>
        <v>523711</v>
      </c>
      <c r="E38" s="75">
        <f>SUM(F38:I38)+K38</f>
        <v>1851</v>
      </c>
      <c r="F38" s="75">
        <v>0</v>
      </c>
      <c r="G38" s="75">
        <v>0</v>
      </c>
      <c r="H38" s="75">
        <v>0</v>
      </c>
      <c r="I38" s="75">
        <v>1164</v>
      </c>
      <c r="J38" s="76" t="s">
        <v>112</v>
      </c>
      <c r="K38" s="75">
        <v>687</v>
      </c>
      <c r="L38" s="75">
        <v>521860</v>
      </c>
      <c r="M38" s="75">
        <f>SUM(N38,+U38)</f>
        <v>65765</v>
      </c>
      <c r="N38" s="75">
        <f>SUM(O38:R38)+T38</f>
        <v>927</v>
      </c>
      <c r="O38" s="75">
        <v>0</v>
      </c>
      <c r="P38" s="75">
        <v>0</v>
      </c>
      <c r="Q38" s="75">
        <v>0</v>
      </c>
      <c r="R38" s="75">
        <v>927</v>
      </c>
      <c r="S38" s="76" t="s">
        <v>112</v>
      </c>
      <c r="T38" s="75">
        <v>0</v>
      </c>
      <c r="U38" s="75">
        <v>64838</v>
      </c>
      <c r="V38" s="75">
        <f>+SUM(D38,M38)</f>
        <v>589476</v>
      </c>
      <c r="W38" s="75">
        <f>+SUM(E38,N38)</f>
        <v>2778</v>
      </c>
      <c r="X38" s="75">
        <f>+SUM(F38,O38)</f>
        <v>0</v>
      </c>
      <c r="Y38" s="75">
        <f>+SUM(G38,P38)</f>
        <v>0</v>
      </c>
      <c r="Z38" s="75">
        <f>+SUM(H38,Q38)</f>
        <v>0</v>
      </c>
      <c r="AA38" s="75">
        <f>+SUM(I38,R38)</f>
        <v>2091</v>
      </c>
      <c r="AB38" s="76" t="s">
        <v>112</v>
      </c>
      <c r="AC38" s="75">
        <f>+SUM(K38,T38)</f>
        <v>687</v>
      </c>
      <c r="AD38" s="75">
        <f>+SUM(L38,U38)</f>
        <v>586698</v>
      </c>
      <c r="AE38" s="75">
        <f>SUM(AF38,+AK38)</f>
        <v>0</v>
      </c>
      <c r="AF38" s="75">
        <f>SUM(AG38:AJ38)</f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10932</v>
      </c>
      <c r="AM38" s="75">
        <f>SUM(AN38,AS38,AW38,AX38,BD38)</f>
        <v>167437</v>
      </c>
      <c r="AN38" s="75">
        <f>SUM(AO38:AR38)</f>
        <v>124103</v>
      </c>
      <c r="AO38" s="75">
        <v>38802</v>
      </c>
      <c r="AP38" s="75">
        <v>85301</v>
      </c>
      <c r="AQ38" s="75">
        <v>0</v>
      </c>
      <c r="AR38" s="75">
        <v>0</v>
      </c>
      <c r="AS38" s="75">
        <f>SUM(AT38:AV38)</f>
        <v>6689</v>
      </c>
      <c r="AT38" s="75">
        <v>6689</v>
      </c>
      <c r="AU38" s="75">
        <v>0</v>
      </c>
      <c r="AV38" s="75">
        <v>0</v>
      </c>
      <c r="AW38" s="75">
        <v>0</v>
      </c>
      <c r="AX38" s="75">
        <f>SUM(AY38:BB38)</f>
        <v>36645</v>
      </c>
      <c r="AY38" s="75">
        <v>36645</v>
      </c>
      <c r="AZ38" s="75">
        <v>0</v>
      </c>
      <c r="BA38" s="75">
        <v>0</v>
      </c>
      <c r="BB38" s="75">
        <v>0</v>
      </c>
      <c r="BC38" s="75">
        <v>342644</v>
      </c>
      <c r="BD38" s="75">
        <v>0</v>
      </c>
      <c r="BE38" s="75">
        <v>2698</v>
      </c>
      <c r="BF38" s="75">
        <f>SUM(AE38,+AM38,+BE38)</f>
        <v>170135</v>
      </c>
      <c r="BG38" s="75">
        <f>SUM(BH38,+BM38)</f>
        <v>0</v>
      </c>
      <c r="BH38" s="75">
        <f>SUM(BI38:BL38)</f>
        <v>0</v>
      </c>
      <c r="BI38" s="75">
        <v>0</v>
      </c>
      <c r="BJ38" s="75">
        <v>0</v>
      </c>
      <c r="BK38" s="75">
        <v>0</v>
      </c>
      <c r="BL38" s="75">
        <v>0</v>
      </c>
      <c r="BM38" s="75">
        <v>0</v>
      </c>
      <c r="BN38" s="75">
        <v>0</v>
      </c>
      <c r="BO38" s="75">
        <f>SUM(BP38,BU38,BY38,BZ38,CF38)</f>
        <v>65765</v>
      </c>
      <c r="BP38" s="75">
        <f>SUM(BQ38:BT38)</f>
        <v>0</v>
      </c>
      <c r="BQ38" s="75">
        <v>0</v>
      </c>
      <c r="BR38" s="75">
        <v>0</v>
      </c>
      <c r="BS38" s="75">
        <v>0</v>
      </c>
      <c r="BT38" s="75">
        <v>0</v>
      </c>
      <c r="BU38" s="75">
        <f>SUM(BV38:BX38)</f>
        <v>0</v>
      </c>
      <c r="BV38" s="75">
        <v>0</v>
      </c>
      <c r="BW38" s="75">
        <v>0</v>
      </c>
      <c r="BX38" s="75">
        <v>0</v>
      </c>
      <c r="BY38" s="75">
        <v>0</v>
      </c>
      <c r="BZ38" s="75">
        <f>SUM(CA38:CD38)</f>
        <v>65765</v>
      </c>
      <c r="CA38" s="75">
        <v>36896</v>
      </c>
      <c r="CB38" s="75">
        <v>24049</v>
      </c>
      <c r="CC38" s="75">
        <v>0</v>
      </c>
      <c r="CD38" s="75">
        <v>4820</v>
      </c>
      <c r="CE38" s="75">
        <v>0</v>
      </c>
      <c r="CF38" s="75">
        <v>0</v>
      </c>
      <c r="CG38" s="75">
        <v>0</v>
      </c>
      <c r="CH38" s="75">
        <f>SUM(BG38,+BO38,+CG38)</f>
        <v>65765</v>
      </c>
      <c r="CI38" s="75">
        <f>SUM(AE38,+BG38)</f>
        <v>0</v>
      </c>
      <c r="CJ38" s="75">
        <f>SUM(AF38,+BH38)</f>
        <v>0</v>
      </c>
      <c r="CK38" s="75">
        <f>SUM(AG38,+BI38)</f>
        <v>0</v>
      </c>
      <c r="CL38" s="75">
        <f>SUM(AH38,+BJ38)</f>
        <v>0</v>
      </c>
      <c r="CM38" s="75">
        <f>SUM(AI38,+BK38)</f>
        <v>0</v>
      </c>
      <c r="CN38" s="75">
        <f>SUM(AJ38,+BL38)</f>
        <v>0</v>
      </c>
      <c r="CO38" s="75">
        <f>SUM(AK38,+BM38)</f>
        <v>0</v>
      </c>
      <c r="CP38" s="75">
        <f>SUM(AL38,+BN38)</f>
        <v>10932</v>
      </c>
      <c r="CQ38" s="75">
        <f>SUM(AM38,+BO38)</f>
        <v>233202</v>
      </c>
      <c r="CR38" s="75">
        <f>SUM(AN38,+BP38)</f>
        <v>124103</v>
      </c>
      <c r="CS38" s="75">
        <f>SUM(AO38,+BQ38)</f>
        <v>38802</v>
      </c>
      <c r="CT38" s="75">
        <f>SUM(AP38,+BR38)</f>
        <v>85301</v>
      </c>
      <c r="CU38" s="75">
        <f>SUM(AQ38,+BS38)</f>
        <v>0</v>
      </c>
      <c r="CV38" s="75">
        <f>SUM(AR38,+BT38)</f>
        <v>0</v>
      </c>
      <c r="CW38" s="75">
        <f>SUM(AS38,+BU38)</f>
        <v>6689</v>
      </c>
      <c r="CX38" s="75">
        <f>SUM(AT38,+BV38)</f>
        <v>6689</v>
      </c>
      <c r="CY38" s="75">
        <f>SUM(AU38,+BW38)</f>
        <v>0</v>
      </c>
      <c r="CZ38" s="75">
        <f>SUM(AV38,+BX38)</f>
        <v>0</v>
      </c>
      <c r="DA38" s="75">
        <f>SUM(AW38,+BY38)</f>
        <v>0</v>
      </c>
      <c r="DB38" s="75">
        <f>SUM(AX38,+BZ38)</f>
        <v>102410</v>
      </c>
      <c r="DC38" s="75">
        <f>SUM(AY38,+CA38)</f>
        <v>73541</v>
      </c>
      <c r="DD38" s="75">
        <f>SUM(AZ38,+CB38)</f>
        <v>24049</v>
      </c>
      <c r="DE38" s="75">
        <f>SUM(BA38,+CC38)</f>
        <v>0</v>
      </c>
      <c r="DF38" s="75">
        <f>SUM(BB38,+CD38)</f>
        <v>4820</v>
      </c>
      <c r="DG38" s="75">
        <f>SUM(BC38,+CE38)</f>
        <v>342644</v>
      </c>
      <c r="DH38" s="75">
        <f>SUM(BD38,+CF38)</f>
        <v>0</v>
      </c>
      <c r="DI38" s="75">
        <f>SUM(BE38,+CG38)</f>
        <v>2698</v>
      </c>
      <c r="DJ38" s="75">
        <f>SUM(BF38,+CH38)</f>
        <v>235900</v>
      </c>
    </row>
    <row r="39" spans="1:114" s="50" customFormat="1" ht="12" customHeight="1">
      <c r="A39" s="53" t="s">
        <v>109</v>
      </c>
      <c r="B39" s="54" t="s">
        <v>175</v>
      </c>
      <c r="C39" s="53" t="s">
        <v>176</v>
      </c>
      <c r="D39" s="75">
        <f>SUM(E39,+L39)</f>
        <v>687961</v>
      </c>
      <c r="E39" s="75">
        <f>SUM(F39:I39)+K39</f>
        <v>46420</v>
      </c>
      <c r="F39" s="75">
        <v>0</v>
      </c>
      <c r="G39" s="75">
        <v>0</v>
      </c>
      <c r="H39" s="75">
        <v>0</v>
      </c>
      <c r="I39" s="75">
        <v>46392</v>
      </c>
      <c r="J39" s="76" t="s">
        <v>112</v>
      </c>
      <c r="K39" s="75">
        <v>28</v>
      </c>
      <c r="L39" s="75">
        <v>641541</v>
      </c>
      <c r="M39" s="75">
        <f>SUM(N39,+U39)</f>
        <v>106970</v>
      </c>
      <c r="N39" s="75">
        <f>SUM(O39:R39)+T39</f>
        <v>12390</v>
      </c>
      <c r="O39" s="75">
        <v>0</v>
      </c>
      <c r="P39" s="75">
        <v>0</v>
      </c>
      <c r="Q39" s="75">
        <v>0</v>
      </c>
      <c r="R39" s="75">
        <v>12390</v>
      </c>
      <c r="S39" s="76" t="s">
        <v>112</v>
      </c>
      <c r="T39" s="75">
        <v>0</v>
      </c>
      <c r="U39" s="75">
        <v>94580</v>
      </c>
      <c r="V39" s="75">
        <f>+SUM(D39,M39)</f>
        <v>794931</v>
      </c>
      <c r="W39" s="75">
        <f>+SUM(E39,N39)</f>
        <v>58810</v>
      </c>
      <c r="X39" s="75">
        <f>+SUM(F39,O39)</f>
        <v>0</v>
      </c>
      <c r="Y39" s="75">
        <f>+SUM(G39,P39)</f>
        <v>0</v>
      </c>
      <c r="Z39" s="75">
        <f>+SUM(H39,Q39)</f>
        <v>0</v>
      </c>
      <c r="AA39" s="75">
        <f>+SUM(I39,R39)</f>
        <v>58782</v>
      </c>
      <c r="AB39" s="76" t="s">
        <v>112</v>
      </c>
      <c r="AC39" s="75">
        <f>+SUM(K39,T39)</f>
        <v>28</v>
      </c>
      <c r="AD39" s="75">
        <f>+SUM(L39,U39)</f>
        <v>736121</v>
      </c>
      <c r="AE39" s="75">
        <f>SUM(AF39,+AK39)</f>
        <v>68964</v>
      </c>
      <c r="AF39" s="75">
        <f>SUM(AG39:AJ39)</f>
        <v>68964</v>
      </c>
      <c r="AG39" s="75">
        <v>0</v>
      </c>
      <c r="AH39" s="75">
        <v>68964</v>
      </c>
      <c r="AI39" s="75">
        <v>0</v>
      </c>
      <c r="AJ39" s="75">
        <v>0</v>
      </c>
      <c r="AK39" s="75">
        <v>0</v>
      </c>
      <c r="AL39" s="75">
        <v>0</v>
      </c>
      <c r="AM39" s="75">
        <f>SUM(AN39,AS39,AW39,AX39,BD39)</f>
        <v>610443</v>
      </c>
      <c r="AN39" s="75">
        <f>SUM(AO39:AR39)</f>
        <v>156137</v>
      </c>
      <c r="AO39" s="75">
        <v>33280</v>
      </c>
      <c r="AP39" s="75">
        <v>122857</v>
      </c>
      <c r="AQ39" s="75">
        <v>0</v>
      </c>
      <c r="AR39" s="75">
        <v>0</v>
      </c>
      <c r="AS39" s="75">
        <f>SUM(AT39:AV39)</f>
        <v>27293</v>
      </c>
      <c r="AT39" s="75">
        <v>13183</v>
      </c>
      <c r="AU39" s="75">
        <v>13758</v>
      </c>
      <c r="AV39" s="75">
        <v>352</v>
      </c>
      <c r="AW39" s="75">
        <v>3838</v>
      </c>
      <c r="AX39" s="75">
        <f>SUM(AY39:BB39)</f>
        <v>423175</v>
      </c>
      <c r="AY39" s="75">
        <v>42890</v>
      </c>
      <c r="AZ39" s="75">
        <v>328598</v>
      </c>
      <c r="BA39" s="75">
        <v>49027</v>
      </c>
      <c r="BB39" s="75">
        <v>2660</v>
      </c>
      <c r="BC39" s="75">
        <v>0</v>
      </c>
      <c r="BD39" s="75">
        <v>0</v>
      </c>
      <c r="BE39" s="75">
        <v>8554</v>
      </c>
      <c r="BF39" s="75">
        <f>SUM(AE39,+AM39,+BE39)</f>
        <v>687961</v>
      </c>
      <c r="BG39" s="75">
        <f>SUM(BH39,+BM39)</f>
        <v>0</v>
      </c>
      <c r="BH39" s="75">
        <f>SUM(BI39:BL39)</f>
        <v>0</v>
      </c>
      <c r="BI39" s="75">
        <v>0</v>
      </c>
      <c r="BJ39" s="75">
        <v>0</v>
      </c>
      <c r="BK39" s="75">
        <v>0</v>
      </c>
      <c r="BL39" s="75">
        <v>0</v>
      </c>
      <c r="BM39" s="75">
        <v>0</v>
      </c>
      <c r="BN39" s="75">
        <v>0</v>
      </c>
      <c r="BO39" s="75">
        <f>SUM(BP39,BU39,BY39,BZ39,CF39)</f>
        <v>105803</v>
      </c>
      <c r="BP39" s="75">
        <f>SUM(BQ39:BT39)</f>
        <v>55985</v>
      </c>
      <c r="BQ39" s="75">
        <v>16524</v>
      </c>
      <c r="BR39" s="75">
        <v>28398</v>
      </c>
      <c r="BS39" s="75">
        <v>11063</v>
      </c>
      <c r="BT39" s="75">
        <v>0</v>
      </c>
      <c r="BU39" s="75">
        <f>SUM(BV39:BX39)</f>
        <v>34776</v>
      </c>
      <c r="BV39" s="75">
        <v>2513</v>
      </c>
      <c r="BW39" s="75">
        <v>32263</v>
      </c>
      <c r="BX39" s="75">
        <v>0</v>
      </c>
      <c r="BY39" s="75">
        <v>8927</v>
      </c>
      <c r="BZ39" s="75">
        <f>SUM(CA39:CD39)</f>
        <v>6115</v>
      </c>
      <c r="CA39" s="75">
        <v>0</v>
      </c>
      <c r="CB39" s="75">
        <v>0</v>
      </c>
      <c r="CC39" s="75">
        <v>0</v>
      </c>
      <c r="CD39" s="75">
        <v>6115</v>
      </c>
      <c r="CE39" s="75">
        <v>0</v>
      </c>
      <c r="CF39" s="75">
        <v>0</v>
      </c>
      <c r="CG39" s="75">
        <v>1167</v>
      </c>
      <c r="CH39" s="75">
        <f>SUM(BG39,+BO39,+CG39)</f>
        <v>106970</v>
      </c>
      <c r="CI39" s="75">
        <f>SUM(AE39,+BG39)</f>
        <v>68964</v>
      </c>
      <c r="CJ39" s="75">
        <f>SUM(AF39,+BH39)</f>
        <v>68964</v>
      </c>
      <c r="CK39" s="75">
        <f>SUM(AG39,+BI39)</f>
        <v>0</v>
      </c>
      <c r="CL39" s="75">
        <f>SUM(AH39,+BJ39)</f>
        <v>68964</v>
      </c>
      <c r="CM39" s="75">
        <f>SUM(AI39,+BK39)</f>
        <v>0</v>
      </c>
      <c r="CN39" s="75">
        <f>SUM(AJ39,+BL39)</f>
        <v>0</v>
      </c>
      <c r="CO39" s="75">
        <f>SUM(AK39,+BM39)</f>
        <v>0</v>
      </c>
      <c r="CP39" s="75">
        <f>SUM(AL39,+BN39)</f>
        <v>0</v>
      </c>
      <c r="CQ39" s="75">
        <f>SUM(AM39,+BO39)</f>
        <v>716246</v>
      </c>
      <c r="CR39" s="75">
        <f>SUM(AN39,+BP39)</f>
        <v>212122</v>
      </c>
      <c r="CS39" s="75">
        <f>SUM(AO39,+BQ39)</f>
        <v>49804</v>
      </c>
      <c r="CT39" s="75">
        <f>SUM(AP39,+BR39)</f>
        <v>151255</v>
      </c>
      <c r="CU39" s="75">
        <f>SUM(AQ39,+BS39)</f>
        <v>11063</v>
      </c>
      <c r="CV39" s="75">
        <f>SUM(AR39,+BT39)</f>
        <v>0</v>
      </c>
      <c r="CW39" s="75">
        <f>SUM(AS39,+BU39)</f>
        <v>62069</v>
      </c>
      <c r="CX39" s="75">
        <f>SUM(AT39,+BV39)</f>
        <v>15696</v>
      </c>
      <c r="CY39" s="75">
        <f>SUM(AU39,+BW39)</f>
        <v>46021</v>
      </c>
      <c r="CZ39" s="75">
        <f>SUM(AV39,+BX39)</f>
        <v>352</v>
      </c>
      <c r="DA39" s="75">
        <f>SUM(AW39,+BY39)</f>
        <v>12765</v>
      </c>
      <c r="DB39" s="75">
        <f>SUM(AX39,+BZ39)</f>
        <v>429290</v>
      </c>
      <c r="DC39" s="75">
        <f>SUM(AY39,+CA39)</f>
        <v>42890</v>
      </c>
      <c r="DD39" s="75">
        <f>SUM(AZ39,+CB39)</f>
        <v>328598</v>
      </c>
      <c r="DE39" s="75">
        <f>SUM(BA39,+CC39)</f>
        <v>49027</v>
      </c>
      <c r="DF39" s="75">
        <f>SUM(BB39,+CD39)</f>
        <v>8775</v>
      </c>
      <c r="DG39" s="75">
        <f>SUM(BC39,+CE39)</f>
        <v>0</v>
      </c>
      <c r="DH39" s="75">
        <f>SUM(BD39,+CF39)</f>
        <v>0</v>
      </c>
      <c r="DI39" s="75">
        <f>SUM(BE39,+CG39)</f>
        <v>9721</v>
      </c>
      <c r="DJ39" s="75">
        <f>SUM(BF39,+CH39)</f>
        <v>794931</v>
      </c>
    </row>
    <row r="40" spans="1:114" s="50" customFormat="1" ht="12" customHeight="1">
      <c r="A40" s="53" t="s">
        <v>109</v>
      </c>
      <c r="B40" s="54" t="s">
        <v>177</v>
      </c>
      <c r="C40" s="53" t="s">
        <v>178</v>
      </c>
      <c r="D40" s="75">
        <f>SUM(E40,+L40)</f>
        <v>77887</v>
      </c>
      <c r="E40" s="75">
        <f>SUM(F40:I40)+K40</f>
        <v>7295</v>
      </c>
      <c r="F40" s="75">
        <v>0</v>
      </c>
      <c r="G40" s="75">
        <v>0</v>
      </c>
      <c r="H40" s="75">
        <v>0</v>
      </c>
      <c r="I40" s="75">
        <v>0</v>
      </c>
      <c r="J40" s="76" t="s">
        <v>112</v>
      </c>
      <c r="K40" s="75">
        <v>7295</v>
      </c>
      <c r="L40" s="75">
        <v>70592</v>
      </c>
      <c r="M40" s="75">
        <f>SUM(N40,+U40)</f>
        <v>6502</v>
      </c>
      <c r="N40" s="75">
        <f>SUM(O40:R40)+T40</f>
        <v>3139</v>
      </c>
      <c r="O40" s="75">
        <v>0</v>
      </c>
      <c r="P40" s="75">
        <v>0</v>
      </c>
      <c r="Q40" s="75">
        <v>0</v>
      </c>
      <c r="R40" s="75">
        <v>3139</v>
      </c>
      <c r="S40" s="76" t="s">
        <v>112</v>
      </c>
      <c r="T40" s="75">
        <v>0</v>
      </c>
      <c r="U40" s="75">
        <v>3363</v>
      </c>
      <c r="V40" s="75">
        <f>+SUM(D40,M40)</f>
        <v>84389</v>
      </c>
      <c r="W40" s="75">
        <f>+SUM(E40,N40)</f>
        <v>10434</v>
      </c>
      <c r="X40" s="75">
        <f>+SUM(F40,O40)</f>
        <v>0</v>
      </c>
      <c r="Y40" s="75">
        <f>+SUM(G40,P40)</f>
        <v>0</v>
      </c>
      <c r="Z40" s="75">
        <f>+SUM(H40,Q40)</f>
        <v>0</v>
      </c>
      <c r="AA40" s="75">
        <f>+SUM(I40,R40)</f>
        <v>3139</v>
      </c>
      <c r="AB40" s="76" t="s">
        <v>112</v>
      </c>
      <c r="AC40" s="75">
        <f>+SUM(K40,T40)</f>
        <v>7295</v>
      </c>
      <c r="AD40" s="75">
        <f>+SUM(L40,U40)</f>
        <v>73955</v>
      </c>
      <c r="AE40" s="75">
        <f>SUM(AF40,+AK40)</f>
        <v>0</v>
      </c>
      <c r="AF40" s="75">
        <f>SUM(AG40:AJ40)</f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f>SUM(AN40,AS40,AW40,AX40,BD40)</f>
        <v>63547</v>
      </c>
      <c r="AN40" s="75">
        <f>SUM(AO40:AR40)</f>
        <v>37073</v>
      </c>
      <c r="AO40" s="75">
        <v>8794</v>
      </c>
      <c r="AP40" s="75">
        <v>26125</v>
      </c>
      <c r="AQ40" s="75">
        <v>2154</v>
      </c>
      <c r="AR40" s="75">
        <v>0</v>
      </c>
      <c r="AS40" s="75">
        <f>SUM(AT40:AV40)</f>
        <v>2733</v>
      </c>
      <c r="AT40" s="75">
        <v>482</v>
      </c>
      <c r="AU40" s="75">
        <v>1575</v>
      </c>
      <c r="AV40" s="75">
        <v>676</v>
      </c>
      <c r="AW40" s="75">
        <v>0</v>
      </c>
      <c r="AX40" s="75">
        <f>SUM(AY40:BB40)</f>
        <v>23741</v>
      </c>
      <c r="AY40" s="75">
        <v>522</v>
      </c>
      <c r="AZ40" s="75">
        <v>19497</v>
      </c>
      <c r="BA40" s="75">
        <v>2909</v>
      </c>
      <c r="BB40" s="75">
        <v>813</v>
      </c>
      <c r="BC40" s="75">
        <v>0</v>
      </c>
      <c r="BD40" s="75">
        <v>0</v>
      </c>
      <c r="BE40" s="75">
        <v>14340</v>
      </c>
      <c r="BF40" s="75">
        <f>SUM(AE40,+AM40,+BE40)</f>
        <v>77887</v>
      </c>
      <c r="BG40" s="75">
        <f>SUM(BH40,+BM40)</f>
        <v>0</v>
      </c>
      <c r="BH40" s="75">
        <f>SUM(BI40:BL40)</f>
        <v>0</v>
      </c>
      <c r="BI40" s="75">
        <v>0</v>
      </c>
      <c r="BJ40" s="75">
        <v>0</v>
      </c>
      <c r="BK40" s="75">
        <v>0</v>
      </c>
      <c r="BL40" s="75">
        <v>0</v>
      </c>
      <c r="BM40" s="75">
        <v>0</v>
      </c>
      <c r="BN40" s="75">
        <v>0</v>
      </c>
      <c r="BO40" s="75">
        <f>SUM(BP40,BU40,BY40,BZ40,CF40)</f>
        <v>6502</v>
      </c>
      <c r="BP40" s="75">
        <f>SUM(BQ40:BT40)</f>
        <v>0</v>
      </c>
      <c r="BQ40" s="75">
        <v>0</v>
      </c>
      <c r="BR40" s="75">
        <v>0</v>
      </c>
      <c r="BS40" s="75">
        <v>0</v>
      </c>
      <c r="BT40" s="75">
        <v>0</v>
      </c>
      <c r="BU40" s="75">
        <f>SUM(BV40:BX40)</f>
        <v>26</v>
      </c>
      <c r="BV40" s="75">
        <v>20</v>
      </c>
      <c r="BW40" s="75">
        <v>6</v>
      </c>
      <c r="BX40" s="75">
        <v>0</v>
      </c>
      <c r="BY40" s="75">
        <v>0</v>
      </c>
      <c r="BZ40" s="75">
        <f>SUM(CA40:CD40)</f>
        <v>6476</v>
      </c>
      <c r="CA40" s="75">
        <v>5124</v>
      </c>
      <c r="CB40" s="75">
        <v>1352</v>
      </c>
      <c r="CC40" s="75">
        <v>0</v>
      </c>
      <c r="CD40" s="75">
        <v>0</v>
      </c>
      <c r="CE40" s="75">
        <v>0</v>
      </c>
      <c r="CF40" s="75">
        <v>0</v>
      </c>
      <c r="CG40" s="75">
        <v>0</v>
      </c>
      <c r="CH40" s="75">
        <f>SUM(BG40,+BO40,+CG40)</f>
        <v>6502</v>
      </c>
      <c r="CI40" s="75">
        <f>SUM(AE40,+BG40)</f>
        <v>0</v>
      </c>
      <c r="CJ40" s="75">
        <f>SUM(AF40,+BH40)</f>
        <v>0</v>
      </c>
      <c r="CK40" s="75">
        <f>SUM(AG40,+BI40)</f>
        <v>0</v>
      </c>
      <c r="CL40" s="75">
        <f>SUM(AH40,+BJ40)</f>
        <v>0</v>
      </c>
      <c r="CM40" s="75">
        <f>SUM(AI40,+BK40)</f>
        <v>0</v>
      </c>
      <c r="CN40" s="75">
        <f>SUM(AJ40,+BL40)</f>
        <v>0</v>
      </c>
      <c r="CO40" s="75">
        <f>SUM(AK40,+BM40)</f>
        <v>0</v>
      </c>
      <c r="CP40" s="75">
        <f>SUM(AL40,+BN40)</f>
        <v>0</v>
      </c>
      <c r="CQ40" s="75">
        <f>SUM(AM40,+BO40)</f>
        <v>70049</v>
      </c>
      <c r="CR40" s="75">
        <f>SUM(AN40,+BP40)</f>
        <v>37073</v>
      </c>
      <c r="CS40" s="75">
        <f>SUM(AO40,+BQ40)</f>
        <v>8794</v>
      </c>
      <c r="CT40" s="75">
        <f>SUM(AP40,+BR40)</f>
        <v>26125</v>
      </c>
      <c r="CU40" s="75">
        <f>SUM(AQ40,+BS40)</f>
        <v>2154</v>
      </c>
      <c r="CV40" s="75">
        <f>SUM(AR40,+BT40)</f>
        <v>0</v>
      </c>
      <c r="CW40" s="75">
        <f>SUM(AS40,+BU40)</f>
        <v>2759</v>
      </c>
      <c r="CX40" s="75">
        <f>SUM(AT40,+BV40)</f>
        <v>502</v>
      </c>
      <c r="CY40" s="75">
        <f>SUM(AU40,+BW40)</f>
        <v>1581</v>
      </c>
      <c r="CZ40" s="75">
        <f>SUM(AV40,+BX40)</f>
        <v>676</v>
      </c>
      <c r="DA40" s="75">
        <f>SUM(AW40,+BY40)</f>
        <v>0</v>
      </c>
      <c r="DB40" s="75">
        <f>SUM(AX40,+BZ40)</f>
        <v>30217</v>
      </c>
      <c r="DC40" s="75">
        <f>SUM(AY40,+CA40)</f>
        <v>5646</v>
      </c>
      <c r="DD40" s="75">
        <f>SUM(AZ40,+CB40)</f>
        <v>20849</v>
      </c>
      <c r="DE40" s="75">
        <f>SUM(BA40,+CC40)</f>
        <v>2909</v>
      </c>
      <c r="DF40" s="75">
        <f>SUM(BB40,+CD40)</f>
        <v>813</v>
      </c>
      <c r="DG40" s="75">
        <f>SUM(BC40,+CE40)</f>
        <v>0</v>
      </c>
      <c r="DH40" s="75">
        <f>SUM(BD40,+CF40)</f>
        <v>0</v>
      </c>
      <c r="DI40" s="75">
        <f>SUM(BE40,+CG40)</f>
        <v>14340</v>
      </c>
      <c r="DJ40" s="75">
        <f>SUM(BF40,+CH40)</f>
        <v>84389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7" customWidth="1"/>
    <col min="115" max="16384" width="9" style="47" customWidth="1"/>
  </cols>
  <sheetData>
    <row r="1" spans="1:114" s="55" customFormat="1" ht="17.25">
      <c r="A1" s="124" t="s">
        <v>179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33" t="s">
        <v>52</v>
      </c>
      <c r="B2" s="133" t="s">
        <v>53</v>
      </c>
      <c r="C2" s="179" t="s">
        <v>180</v>
      </c>
      <c r="D2" s="180" t="s">
        <v>181</v>
      </c>
      <c r="E2" s="79"/>
      <c r="F2" s="79"/>
      <c r="G2" s="79"/>
      <c r="H2" s="79"/>
      <c r="I2" s="79"/>
      <c r="J2" s="79"/>
      <c r="K2" s="79"/>
      <c r="L2" s="80"/>
      <c r="M2" s="180" t="s">
        <v>182</v>
      </c>
      <c r="N2" s="79"/>
      <c r="O2" s="79"/>
      <c r="P2" s="79"/>
      <c r="Q2" s="79"/>
      <c r="R2" s="79"/>
      <c r="S2" s="79"/>
      <c r="T2" s="79"/>
      <c r="U2" s="80"/>
      <c r="V2" s="180" t="s">
        <v>183</v>
      </c>
      <c r="W2" s="79"/>
      <c r="X2" s="79"/>
      <c r="Y2" s="79"/>
      <c r="Z2" s="79"/>
      <c r="AA2" s="79"/>
      <c r="AB2" s="79"/>
      <c r="AC2" s="79"/>
      <c r="AD2" s="80"/>
      <c r="AE2" s="181" t="s">
        <v>184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81" t="s">
        <v>185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81" t="s">
        <v>186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55" customFormat="1" ht="13.5">
      <c r="A3" s="134"/>
      <c r="B3" s="134"/>
      <c r="C3" s="136"/>
      <c r="D3" s="182" t="s">
        <v>187</v>
      </c>
      <c r="E3" s="84"/>
      <c r="F3" s="84"/>
      <c r="G3" s="84"/>
      <c r="H3" s="84"/>
      <c r="I3" s="84"/>
      <c r="J3" s="84"/>
      <c r="K3" s="84"/>
      <c r="L3" s="85"/>
      <c r="M3" s="182" t="s">
        <v>187</v>
      </c>
      <c r="N3" s="84"/>
      <c r="O3" s="84"/>
      <c r="P3" s="84"/>
      <c r="Q3" s="84"/>
      <c r="R3" s="84"/>
      <c r="S3" s="84"/>
      <c r="T3" s="84"/>
      <c r="U3" s="85"/>
      <c r="V3" s="182" t="s">
        <v>187</v>
      </c>
      <c r="W3" s="84"/>
      <c r="X3" s="84"/>
      <c r="Y3" s="84"/>
      <c r="Z3" s="84"/>
      <c r="AA3" s="84"/>
      <c r="AB3" s="84"/>
      <c r="AC3" s="84"/>
      <c r="AD3" s="85"/>
      <c r="AE3" s="183" t="s">
        <v>188</v>
      </c>
      <c r="AF3" s="81"/>
      <c r="AG3" s="81"/>
      <c r="AH3" s="81"/>
      <c r="AI3" s="81"/>
      <c r="AJ3" s="81"/>
      <c r="AK3" s="81"/>
      <c r="AL3" s="86"/>
      <c r="AM3" s="82" t="s">
        <v>189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190</v>
      </c>
      <c r="BF3" s="91" t="s">
        <v>183</v>
      </c>
      <c r="BG3" s="183" t="s">
        <v>188</v>
      </c>
      <c r="BH3" s="81"/>
      <c r="BI3" s="81"/>
      <c r="BJ3" s="81"/>
      <c r="BK3" s="81"/>
      <c r="BL3" s="81"/>
      <c r="BM3" s="81"/>
      <c r="BN3" s="86"/>
      <c r="BO3" s="82" t="s">
        <v>189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190</v>
      </c>
      <c r="CH3" s="91" t="s">
        <v>183</v>
      </c>
      <c r="CI3" s="183" t="s">
        <v>188</v>
      </c>
      <c r="CJ3" s="81"/>
      <c r="CK3" s="81"/>
      <c r="CL3" s="81"/>
      <c r="CM3" s="81"/>
      <c r="CN3" s="81"/>
      <c r="CO3" s="81"/>
      <c r="CP3" s="86"/>
      <c r="CQ3" s="82" t="s">
        <v>189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190</v>
      </c>
      <c r="DJ3" s="91" t="s">
        <v>183</v>
      </c>
    </row>
    <row r="4" spans="1:114" s="55" customFormat="1" ht="13.5" customHeight="1">
      <c r="A4" s="134"/>
      <c r="B4" s="134"/>
      <c r="C4" s="136"/>
      <c r="D4" s="68"/>
      <c r="E4" s="182" t="s">
        <v>191</v>
      </c>
      <c r="F4" s="92"/>
      <c r="G4" s="92"/>
      <c r="H4" s="92"/>
      <c r="I4" s="92"/>
      <c r="J4" s="92"/>
      <c r="K4" s="93"/>
      <c r="L4" s="67" t="s">
        <v>192</v>
      </c>
      <c r="M4" s="68"/>
      <c r="N4" s="182" t="s">
        <v>191</v>
      </c>
      <c r="O4" s="92"/>
      <c r="P4" s="92"/>
      <c r="Q4" s="92"/>
      <c r="R4" s="92"/>
      <c r="S4" s="92"/>
      <c r="T4" s="93"/>
      <c r="U4" s="67" t="s">
        <v>192</v>
      </c>
      <c r="V4" s="68"/>
      <c r="W4" s="182" t="s">
        <v>191</v>
      </c>
      <c r="X4" s="92"/>
      <c r="Y4" s="92"/>
      <c r="Z4" s="92"/>
      <c r="AA4" s="92"/>
      <c r="AB4" s="92"/>
      <c r="AC4" s="93"/>
      <c r="AD4" s="67" t="s">
        <v>192</v>
      </c>
      <c r="AE4" s="91" t="s">
        <v>183</v>
      </c>
      <c r="AF4" s="96" t="s">
        <v>193</v>
      </c>
      <c r="AG4" s="90"/>
      <c r="AH4" s="94"/>
      <c r="AI4" s="81"/>
      <c r="AJ4" s="95"/>
      <c r="AK4" s="184" t="s">
        <v>194</v>
      </c>
      <c r="AL4" s="185" t="s">
        <v>195</v>
      </c>
      <c r="AM4" s="91" t="s">
        <v>183</v>
      </c>
      <c r="AN4" s="183" t="s">
        <v>196</v>
      </c>
      <c r="AO4" s="88"/>
      <c r="AP4" s="88"/>
      <c r="AQ4" s="88"/>
      <c r="AR4" s="89"/>
      <c r="AS4" s="183" t="s">
        <v>197</v>
      </c>
      <c r="AT4" s="81"/>
      <c r="AU4" s="81"/>
      <c r="AV4" s="95"/>
      <c r="AW4" s="96" t="s">
        <v>198</v>
      </c>
      <c r="AX4" s="183" t="s">
        <v>199</v>
      </c>
      <c r="AY4" s="87"/>
      <c r="AZ4" s="88"/>
      <c r="BA4" s="88"/>
      <c r="BB4" s="89"/>
      <c r="BC4" s="96" t="s">
        <v>200</v>
      </c>
      <c r="BD4" s="96" t="s">
        <v>201</v>
      </c>
      <c r="BE4" s="91"/>
      <c r="BF4" s="91"/>
      <c r="BG4" s="91" t="s">
        <v>183</v>
      </c>
      <c r="BH4" s="96" t="s">
        <v>193</v>
      </c>
      <c r="BI4" s="90"/>
      <c r="BJ4" s="94"/>
      <c r="BK4" s="81"/>
      <c r="BL4" s="95"/>
      <c r="BM4" s="184" t="s">
        <v>194</v>
      </c>
      <c r="BN4" s="185" t="s">
        <v>195</v>
      </c>
      <c r="BO4" s="91" t="s">
        <v>183</v>
      </c>
      <c r="BP4" s="183" t="s">
        <v>196</v>
      </c>
      <c r="BQ4" s="88"/>
      <c r="BR4" s="88"/>
      <c r="BS4" s="88"/>
      <c r="BT4" s="89"/>
      <c r="BU4" s="183" t="s">
        <v>197</v>
      </c>
      <c r="BV4" s="81"/>
      <c r="BW4" s="81"/>
      <c r="BX4" s="95"/>
      <c r="BY4" s="96" t="s">
        <v>198</v>
      </c>
      <c r="BZ4" s="183" t="s">
        <v>199</v>
      </c>
      <c r="CA4" s="97"/>
      <c r="CB4" s="97"/>
      <c r="CC4" s="98"/>
      <c r="CD4" s="89"/>
      <c r="CE4" s="96" t="s">
        <v>200</v>
      </c>
      <c r="CF4" s="96" t="s">
        <v>201</v>
      </c>
      <c r="CG4" s="91"/>
      <c r="CH4" s="91"/>
      <c r="CI4" s="91" t="s">
        <v>183</v>
      </c>
      <c r="CJ4" s="96" t="s">
        <v>193</v>
      </c>
      <c r="CK4" s="90"/>
      <c r="CL4" s="94"/>
      <c r="CM4" s="81"/>
      <c r="CN4" s="95"/>
      <c r="CO4" s="184" t="s">
        <v>194</v>
      </c>
      <c r="CP4" s="185" t="s">
        <v>195</v>
      </c>
      <c r="CQ4" s="91" t="s">
        <v>183</v>
      </c>
      <c r="CR4" s="183" t="s">
        <v>196</v>
      </c>
      <c r="CS4" s="88"/>
      <c r="CT4" s="88"/>
      <c r="CU4" s="88"/>
      <c r="CV4" s="89"/>
      <c r="CW4" s="183" t="s">
        <v>197</v>
      </c>
      <c r="CX4" s="81"/>
      <c r="CY4" s="81"/>
      <c r="CZ4" s="95"/>
      <c r="DA4" s="96" t="s">
        <v>198</v>
      </c>
      <c r="DB4" s="183" t="s">
        <v>199</v>
      </c>
      <c r="DC4" s="88"/>
      <c r="DD4" s="88"/>
      <c r="DE4" s="88"/>
      <c r="DF4" s="89"/>
      <c r="DG4" s="96" t="s">
        <v>200</v>
      </c>
      <c r="DH4" s="96" t="s">
        <v>201</v>
      </c>
      <c r="DI4" s="91"/>
      <c r="DJ4" s="91"/>
    </row>
    <row r="5" spans="1:114" s="55" customFormat="1" ht="22.5">
      <c r="A5" s="134"/>
      <c r="B5" s="134"/>
      <c r="C5" s="136"/>
      <c r="D5" s="68"/>
      <c r="E5" s="68" t="s">
        <v>183</v>
      </c>
      <c r="F5" s="129" t="s">
        <v>202</v>
      </c>
      <c r="G5" s="129" t="s">
        <v>203</v>
      </c>
      <c r="H5" s="129" t="s">
        <v>204</v>
      </c>
      <c r="I5" s="129" t="s">
        <v>205</v>
      </c>
      <c r="J5" s="129" t="s">
        <v>206</v>
      </c>
      <c r="K5" s="129" t="s">
        <v>190</v>
      </c>
      <c r="L5" s="67"/>
      <c r="M5" s="68"/>
      <c r="N5" s="68" t="s">
        <v>183</v>
      </c>
      <c r="O5" s="129" t="s">
        <v>202</v>
      </c>
      <c r="P5" s="129" t="s">
        <v>203</v>
      </c>
      <c r="Q5" s="129" t="s">
        <v>204</v>
      </c>
      <c r="R5" s="129" t="s">
        <v>205</v>
      </c>
      <c r="S5" s="129" t="s">
        <v>206</v>
      </c>
      <c r="T5" s="129" t="s">
        <v>190</v>
      </c>
      <c r="U5" s="67"/>
      <c r="V5" s="68"/>
      <c r="W5" s="68" t="s">
        <v>183</v>
      </c>
      <c r="X5" s="129" t="s">
        <v>202</v>
      </c>
      <c r="Y5" s="129" t="s">
        <v>203</v>
      </c>
      <c r="Z5" s="129" t="s">
        <v>204</v>
      </c>
      <c r="AA5" s="129" t="s">
        <v>205</v>
      </c>
      <c r="AB5" s="129" t="s">
        <v>206</v>
      </c>
      <c r="AC5" s="129" t="s">
        <v>190</v>
      </c>
      <c r="AD5" s="67"/>
      <c r="AE5" s="91"/>
      <c r="AF5" s="91" t="s">
        <v>183</v>
      </c>
      <c r="AG5" s="184" t="s">
        <v>207</v>
      </c>
      <c r="AH5" s="184" t="s">
        <v>208</v>
      </c>
      <c r="AI5" s="184" t="s">
        <v>209</v>
      </c>
      <c r="AJ5" s="184" t="s">
        <v>190</v>
      </c>
      <c r="AK5" s="99"/>
      <c r="AL5" s="132"/>
      <c r="AM5" s="91"/>
      <c r="AN5" s="91" t="s">
        <v>183</v>
      </c>
      <c r="AO5" s="91" t="s">
        <v>210</v>
      </c>
      <c r="AP5" s="91" t="s">
        <v>211</v>
      </c>
      <c r="AQ5" s="91" t="s">
        <v>212</v>
      </c>
      <c r="AR5" s="91" t="s">
        <v>213</v>
      </c>
      <c r="AS5" s="91" t="s">
        <v>183</v>
      </c>
      <c r="AT5" s="96" t="s">
        <v>214</v>
      </c>
      <c r="AU5" s="96" t="s">
        <v>215</v>
      </c>
      <c r="AV5" s="96" t="s">
        <v>216</v>
      </c>
      <c r="AW5" s="91"/>
      <c r="AX5" s="91" t="s">
        <v>183</v>
      </c>
      <c r="AY5" s="96" t="s">
        <v>214</v>
      </c>
      <c r="AZ5" s="96" t="s">
        <v>215</v>
      </c>
      <c r="BA5" s="96" t="s">
        <v>216</v>
      </c>
      <c r="BB5" s="96" t="s">
        <v>190</v>
      </c>
      <c r="BC5" s="91"/>
      <c r="BD5" s="91"/>
      <c r="BE5" s="91"/>
      <c r="BF5" s="91"/>
      <c r="BG5" s="91"/>
      <c r="BH5" s="91" t="s">
        <v>183</v>
      </c>
      <c r="BI5" s="184" t="s">
        <v>207</v>
      </c>
      <c r="BJ5" s="184" t="s">
        <v>208</v>
      </c>
      <c r="BK5" s="184" t="s">
        <v>209</v>
      </c>
      <c r="BL5" s="184" t="s">
        <v>190</v>
      </c>
      <c r="BM5" s="99"/>
      <c r="BN5" s="132"/>
      <c r="BO5" s="91"/>
      <c r="BP5" s="91" t="s">
        <v>183</v>
      </c>
      <c r="BQ5" s="91" t="s">
        <v>210</v>
      </c>
      <c r="BR5" s="91" t="s">
        <v>211</v>
      </c>
      <c r="BS5" s="91" t="s">
        <v>212</v>
      </c>
      <c r="BT5" s="91" t="s">
        <v>213</v>
      </c>
      <c r="BU5" s="91" t="s">
        <v>183</v>
      </c>
      <c r="BV5" s="96" t="s">
        <v>214</v>
      </c>
      <c r="BW5" s="96" t="s">
        <v>215</v>
      </c>
      <c r="BX5" s="96" t="s">
        <v>216</v>
      </c>
      <c r="BY5" s="91"/>
      <c r="BZ5" s="91" t="s">
        <v>183</v>
      </c>
      <c r="CA5" s="96" t="s">
        <v>214</v>
      </c>
      <c r="CB5" s="96" t="s">
        <v>215</v>
      </c>
      <c r="CC5" s="96" t="s">
        <v>216</v>
      </c>
      <c r="CD5" s="96" t="s">
        <v>190</v>
      </c>
      <c r="CE5" s="91"/>
      <c r="CF5" s="91"/>
      <c r="CG5" s="91"/>
      <c r="CH5" s="91"/>
      <c r="CI5" s="91"/>
      <c r="CJ5" s="91" t="s">
        <v>183</v>
      </c>
      <c r="CK5" s="184" t="s">
        <v>207</v>
      </c>
      <c r="CL5" s="184" t="s">
        <v>208</v>
      </c>
      <c r="CM5" s="184" t="s">
        <v>209</v>
      </c>
      <c r="CN5" s="184" t="s">
        <v>190</v>
      </c>
      <c r="CO5" s="99"/>
      <c r="CP5" s="132"/>
      <c r="CQ5" s="91"/>
      <c r="CR5" s="91" t="s">
        <v>183</v>
      </c>
      <c r="CS5" s="91" t="s">
        <v>210</v>
      </c>
      <c r="CT5" s="91" t="s">
        <v>211</v>
      </c>
      <c r="CU5" s="91" t="s">
        <v>212</v>
      </c>
      <c r="CV5" s="91" t="s">
        <v>213</v>
      </c>
      <c r="CW5" s="91" t="s">
        <v>183</v>
      </c>
      <c r="CX5" s="96" t="s">
        <v>214</v>
      </c>
      <c r="CY5" s="96" t="s">
        <v>215</v>
      </c>
      <c r="CZ5" s="96" t="s">
        <v>216</v>
      </c>
      <c r="DA5" s="91"/>
      <c r="DB5" s="91" t="s">
        <v>183</v>
      </c>
      <c r="DC5" s="96" t="s">
        <v>214</v>
      </c>
      <c r="DD5" s="96" t="s">
        <v>215</v>
      </c>
      <c r="DE5" s="96" t="s">
        <v>216</v>
      </c>
      <c r="DF5" s="96" t="s">
        <v>190</v>
      </c>
      <c r="DG5" s="91"/>
      <c r="DH5" s="91"/>
      <c r="DI5" s="91"/>
      <c r="DJ5" s="91"/>
    </row>
    <row r="6" spans="1:114" s="56" customFormat="1" ht="13.5">
      <c r="A6" s="135"/>
      <c r="B6" s="135"/>
      <c r="C6" s="137"/>
      <c r="D6" s="100" t="s">
        <v>217</v>
      </c>
      <c r="E6" s="100" t="s">
        <v>217</v>
      </c>
      <c r="F6" s="101" t="s">
        <v>217</v>
      </c>
      <c r="G6" s="101" t="s">
        <v>217</v>
      </c>
      <c r="H6" s="101" t="s">
        <v>217</v>
      </c>
      <c r="I6" s="101" t="s">
        <v>217</v>
      </c>
      <c r="J6" s="101" t="s">
        <v>217</v>
      </c>
      <c r="K6" s="101" t="s">
        <v>217</v>
      </c>
      <c r="L6" s="101" t="s">
        <v>217</v>
      </c>
      <c r="M6" s="100" t="s">
        <v>217</v>
      </c>
      <c r="N6" s="100" t="s">
        <v>217</v>
      </c>
      <c r="O6" s="101" t="s">
        <v>217</v>
      </c>
      <c r="P6" s="101" t="s">
        <v>217</v>
      </c>
      <c r="Q6" s="101" t="s">
        <v>217</v>
      </c>
      <c r="R6" s="101" t="s">
        <v>217</v>
      </c>
      <c r="S6" s="101" t="s">
        <v>217</v>
      </c>
      <c r="T6" s="101" t="s">
        <v>217</v>
      </c>
      <c r="U6" s="101" t="s">
        <v>217</v>
      </c>
      <c r="V6" s="100" t="s">
        <v>217</v>
      </c>
      <c r="W6" s="100" t="s">
        <v>217</v>
      </c>
      <c r="X6" s="101" t="s">
        <v>217</v>
      </c>
      <c r="Y6" s="101" t="s">
        <v>217</v>
      </c>
      <c r="Z6" s="101" t="s">
        <v>217</v>
      </c>
      <c r="AA6" s="101" t="s">
        <v>217</v>
      </c>
      <c r="AB6" s="101" t="s">
        <v>217</v>
      </c>
      <c r="AC6" s="101" t="s">
        <v>217</v>
      </c>
      <c r="AD6" s="101" t="s">
        <v>217</v>
      </c>
      <c r="AE6" s="102" t="s">
        <v>217</v>
      </c>
      <c r="AF6" s="102" t="s">
        <v>217</v>
      </c>
      <c r="AG6" s="103" t="s">
        <v>217</v>
      </c>
      <c r="AH6" s="103" t="s">
        <v>217</v>
      </c>
      <c r="AI6" s="103" t="s">
        <v>217</v>
      </c>
      <c r="AJ6" s="103" t="s">
        <v>217</v>
      </c>
      <c r="AK6" s="103" t="s">
        <v>217</v>
      </c>
      <c r="AL6" s="103" t="s">
        <v>217</v>
      </c>
      <c r="AM6" s="102" t="s">
        <v>217</v>
      </c>
      <c r="AN6" s="102" t="s">
        <v>217</v>
      </c>
      <c r="AO6" s="102" t="s">
        <v>217</v>
      </c>
      <c r="AP6" s="102" t="s">
        <v>217</v>
      </c>
      <c r="AQ6" s="102" t="s">
        <v>217</v>
      </c>
      <c r="AR6" s="102" t="s">
        <v>217</v>
      </c>
      <c r="AS6" s="102" t="s">
        <v>217</v>
      </c>
      <c r="AT6" s="102" t="s">
        <v>217</v>
      </c>
      <c r="AU6" s="102" t="s">
        <v>217</v>
      </c>
      <c r="AV6" s="102" t="s">
        <v>217</v>
      </c>
      <c r="AW6" s="102" t="s">
        <v>217</v>
      </c>
      <c r="AX6" s="102" t="s">
        <v>217</v>
      </c>
      <c r="AY6" s="102" t="s">
        <v>217</v>
      </c>
      <c r="AZ6" s="102" t="s">
        <v>217</v>
      </c>
      <c r="BA6" s="102" t="s">
        <v>217</v>
      </c>
      <c r="BB6" s="102" t="s">
        <v>217</v>
      </c>
      <c r="BC6" s="102" t="s">
        <v>217</v>
      </c>
      <c r="BD6" s="102" t="s">
        <v>217</v>
      </c>
      <c r="BE6" s="102" t="s">
        <v>217</v>
      </c>
      <c r="BF6" s="102" t="s">
        <v>217</v>
      </c>
      <c r="BG6" s="102" t="s">
        <v>217</v>
      </c>
      <c r="BH6" s="102" t="s">
        <v>217</v>
      </c>
      <c r="BI6" s="103" t="s">
        <v>217</v>
      </c>
      <c r="BJ6" s="103" t="s">
        <v>217</v>
      </c>
      <c r="BK6" s="103" t="s">
        <v>217</v>
      </c>
      <c r="BL6" s="103" t="s">
        <v>217</v>
      </c>
      <c r="BM6" s="103" t="s">
        <v>217</v>
      </c>
      <c r="BN6" s="103" t="s">
        <v>217</v>
      </c>
      <c r="BO6" s="102" t="s">
        <v>217</v>
      </c>
      <c r="BP6" s="102" t="s">
        <v>217</v>
      </c>
      <c r="BQ6" s="102" t="s">
        <v>217</v>
      </c>
      <c r="BR6" s="102" t="s">
        <v>217</v>
      </c>
      <c r="BS6" s="102" t="s">
        <v>217</v>
      </c>
      <c r="BT6" s="102" t="s">
        <v>217</v>
      </c>
      <c r="BU6" s="102" t="s">
        <v>217</v>
      </c>
      <c r="BV6" s="102" t="s">
        <v>217</v>
      </c>
      <c r="BW6" s="102" t="s">
        <v>217</v>
      </c>
      <c r="BX6" s="102" t="s">
        <v>217</v>
      </c>
      <c r="BY6" s="102" t="s">
        <v>217</v>
      </c>
      <c r="BZ6" s="102" t="s">
        <v>217</v>
      </c>
      <c r="CA6" s="102" t="s">
        <v>217</v>
      </c>
      <c r="CB6" s="102" t="s">
        <v>217</v>
      </c>
      <c r="CC6" s="102" t="s">
        <v>217</v>
      </c>
      <c r="CD6" s="102" t="s">
        <v>217</v>
      </c>
      <c r="CE6" s="102" t="s">
        <v>217</v>
      </c>
      <c r="CF6" s="102" t="s">
        <v>217</v>
      </c>
      <c r="CG6" s="102" t="s">
        <v>217</v>
      </c>
      <c r="CH6" s="102" t="s">
        <v>217</v>
      </c>
      <c r="CI6" s="102" t="s">
        <v>217</v>
      </c>
      <c r="CJ6" s="102" t="s">
        <v>217</v>
      </c>
      <c r="CK6" s="103" t="s">
        <v>217</v>
      </c>
      <c r="CL6" s="103" t="s">
        <v>217</v>
      </c>
      <c r="CM6" s="103" t="s">
        <v>217</v>
      </c>
      <c r="CN6" s="103" t="s">
        <v>217</v>
      </c>
      <c r="CO6" s="103" t="s">
        <v>217</v>
      </c>
      <c r="CP6" s="103" t="s">
        <v>217</v>
      </c>
      <c r="CQ6" s="102" t="s">
        <v>217</v>
      </c>
      <c r="CR6" s="102" t="s">
        <v>217</v>
      </c>
      <c r="CS6" s="103" t="s">
        <v>217</v>
      </c>
      <c r="CT6" s="103" t="s">
        <v>217</v>
      </c>
      <c r="CU6" s="103" t="s">
        <v>217</v>
      </c>
      <c r="CV6" s="103" t="s">
        <v>217</v>
      </c>
      <c r="CW6" s="102" t="s">
        <v>217</v>
      </c>
      <c r="CX6" s="102" t="s">
        <v>217</v>
      </c>
      <c r="CY6" s="102" t="s">
        <v>217</v>
      </c>
      <c r="CZ6" s="102" t="s">
        <v>217</v>
      </c>
      <c r="DA6" s="102" t="s">
        <v>217</v>
      </c>
      <c r="DB6" s="102" t="s">
        <v>217</v>
      </c>
      <c r="DC6" s="102" t="s">
        <v>217</v>
      </c>
      <c r="DD6" s="102" t="s">
        <v>217</v>
      </c>
      <c r="DE6" s="102" t="s">
        <v>217</v>
      </c>
      <c r="DF6" s="102" t="s">
        <v>217</v>
      </c>
      <c r="DG6" s="102" t="s">
        <v>217</v>
      </c>
      <c r="DH6" s="102" t="s">
        <v>217</v>
      </c>
      <c r="DI6" s="102" t="s">
        <v>217</v>
      </c>
      <c r="DJ6" s="102" t="s">
        <v>217</v>
      </c>
    </row>
    <row r="7" spans="1:114" s="50" customFormat="1" ht="12" customHeight="1">
      <c r="A7" s="48" t="s">
        <v>218</v>
      </c>
      <c r="B7" s="63" t="s">
        <v>219</v>
      </c>
      <c r="C7" s="48" t="s">
        <v>183</v>
      </c>
      <c r="D7" s="71">
        <f>SUM(D8:D14)</f>
        <v>1629693</v>
      </c>
      <c r="E7" s="71">
        <f>SUM(E8:E14)</f>
        <v>1399858</v>
      </c>
      <c r="F7" s="71">
        <f>SUM(F8:F14)</f>
        <v>92070</v>
      </c>
      <c r="G7" s="71">
        <f>SUM(G8:G14)</f>
        <v>64100</v>
      </c>
      <c r="H7" s="71">
        <f>SUM(H8:H14)</f>
        <v>316800</v>
      </c>
      <c r="I7" s="71">
        <f>SUM(I8:I14)</f>
        <v>830219</v>
      </c>
      <c r="J7" s="71">
        <f>SUM(J8:J14)</f>
        <v>3853004</v>
      </c>
      <c r="K7" s="71">
        <f>SUM(K8:K14)</f>
        <v>96669</v>
      </c>
      <c r="L7" s="71">
        <f>SUM(L8:L14)</f>
        <v>229835</v>
      </c>
      <c r="M7" s="71">
        <f>SUM(M8:M14)</f>
        <v>136852</v>
      </c>
      <c r="N7" s="71">
        <f>SUM(N8:N14)</f>
        <v>136852</v>
      </c>
      <c r="O7" s="71">
        <f>SUM(O8:O14)</f>
        <v>0</v>
      </c>
      <c r="P7" s="71">
        <f>SUM(P8:P14)</f>
        <v>17400</v>
      </c>
      <c r="Q7" s="71">
        <f>SUM(Q8:Q14)</f>
        <v>71400</v>
      </c>
      <c r="R7" s="71">
        <f>SUM(R8:R14)</f>
        <v>0</v>
      </c>
      <c r="S7" s="71">
        <f>SUM(S8:S14)</f>
        <v>156481</v>
      </c>
      <c r="T7" s="71">
        <f>SUM(T8:T14)</f>
        <v>48052</v>
      </c>
      <c r="U7" s="71">
        <f>SUM(U8:U14)</f>
        <v>0</v>
      </c>
      <c r="V7" s="71">
        <f>SUM(V8:V14)</f>
        <v>1766545</v>
      </c>
      <c r="W7" s="71">
        <f>SUM(W8:W14)</f>
        <v>1536710</v>
      </c>
      <c r="X7" s="71">
        <f>SUM(X8:X14)</f>
        <v>92070</v>
      </c>
      <c r="Y7" s="71">
        <f>SUM(Y8:Y14)</f>
        <v>81500</v>
      </c>
      <c r="Z7" s="71">
        <f>SUM(Z8:Z14)</f>
        <v>388200</v>
      </c>
      <c r="AA7" s="71">
        <f>SUM(AA8:AA14)</f>
        <v>830219</v>
      </c>
      <c r="AB7" s="71">
        <f>SUM(AB8:AB14)</f>
        <v>4009485</v>
      </c>
      <c r="AC7" s="71">
        <f>SUM(AC8:AC14)</f>
        <v>144721</v>
      </c>
      <c r="AD7" s="71">
        <f>SUM(AD8:AD14)</f>
        <v>229835</v>
      </c>
      <c r="AE7" s="71">
        <f>SUM(AE8:AE14)</f>
        <v>516017</v>
      </c>
      <c r="AF7" s="71">
        <f>SUM(AF8:AF14)</f>
        <v>460184</v>
      </c>
      <c r="AG7" s="71">
        <f>SUM(AG8:AG14)</f>
        <v>0</v>
      </c>
      <c r="AH7" s="71">
        <f>SUM(AH8:AH14)</f>
        <v>259444</v>
      </c>
      <c r="AI7" s="71">
        <f>SUM(AI8:AI14)</f>
        <v>200740</v>
      </c>
      <c r="AJ7" s="71">
        <f>SUM(AJ8:AJ14)</f>
        <v>0</v>
      </c>
      <c r="AK7" s="71">
        <f>SUM(AK8:AK14)</f>
        <v>55833</v>
      </c>
      <c r="AL7" s="72" t="s">
        <v>220</v>
      </c>
      <c r="AM7" s="71">
        <f>SUM(AM8:AM14)</f>
        <v>4841378</v>
      </c>
      <c r="AN7" s="71">
        <f>SUM(AN8:AN14)</f>
        <v>1069872</v>
      </c>
      <c r="AO7" s="71">
        <f>SUM(AO8:AO14)</f>
        <v>328025</v>
      </c>
      <c r="AP7" s="71">
        <f>SUM(AP8:AP14)</f>
        <v>0</v>
      </c>
      <c r="AQ7" s="71">
        <f>SUM(AQ8:AQ14)</f>
        <v>741847</v>
      </c>
      <c r="AR7" s="71">
        <f>SUM(AR8:AR14)</f>
        <v>0</v>
      </c>
      <c r="AS7" s="71">
        <f>SUM(AS8:AS14)</f>
        <v>1781397</v>
      </c>
      <c r="AT7" s="71">
        <f>SUM(AT8:AT14)</f>
        <v>0</v>
      </c>
      <c r="AU7" s="71">
        <f>SUM(AU8:AU14)</f>
        <v>1721696</v>
      </c>
      <c r="AV7" s="71">
        <f>SUM(AV8:AV14)</f>
        <v>59701</v>
      </c>
      <c r="AW7" s="71">
        <f>SUM(AW8:AW14)</f>
        <v>1129</v>
      </c>
      <c r="AX7" s="71">
        <f>SUM(AX8:AX14)</f>
        <v>1988980</v>
      </c>
      <c r="AY7" s="71">
        <f>SUM(AY8:AY14)</f>
        <v>0</v>
      </c>
      <c r="AZ7" s="71">
        <f>SUM(AZ8:AZ14)</f>
        <v>1521188</v>
      </c>
      <c r="BA7" s="71">
        <f>SUM(BA8:BA14)</f>
        <v>315365</v>
      </c>
      <c r="BB7" s="71">
        <f>SUM(BB8:BB14)</f>
        <v>152427</v>
      </c>
      <c r="BC7" s="72" t="s">
        <v>220</v>
      </c>
      <c r="BD7" s="71">
        <f>SUM(BD8:BD14)</f>
        <v>0</v>
      </c>
      <c r="BE7" s="71">
        <f>SUM(BE8:BE14)</f>
        <v>125302</v>
      </c>
      <c r="BF7" s="71">
        <f>SUM(BF8:BF14)</f>
        <v>5482697</v>
      </c>
      <c r="BG7" s="71">
        <f>SUM(BG8:BG14)</f>
        <v>121797</v>
      </c>
      <c r="BH7" s="71">
        <f>SUM(BH8:BH14)</f>
        <v>121797</v>
      </c>
      <c r="BI7" s="71">
        <f>SUM(BI8:BI14)</f>
        <v>0</v>
      </c>
      <c r="BJ7" s="71">
        <f>SUM(BJ8:BJ14)</f>
        <v>121797</v>
      </c>
      <c r="BK7" s="71">
        <f>SUM(BK8:BK14)</f>
        <v>0</v>
      </c>
      <c r="BL7" s="71">
        <f>SUM(BL8:BL14)</f>
        <v>0</v>
      </c>
      <c r="BM7" s="71">
        <f>SUM(BM8:BM14)</f>
        <v>0</v>
      </c>
      <c r="BN7" s="72" t="s">
        <v>220</v>
      </c>
      <c r="BO7" s="71">
        <f>SUM(BO8:BO14)</f>
        <v>171536</v>
      </c>
      <c r="BP7" s="71">
        <f>SUM(BP8:BP14)</f>
        <v>36712</v>
      </c>
      <c r="BQ7" s="71">
        <f>SUM(BQ8:BQ14)</f>
        <v>36712</v>
      </c>
      <c r="BR7" s="71">
        <f>SUM(BR8:BR14)</f>
        <v>0</v>
      </c>
      <c r="BS7" s="71">
        <f>SUM(BS8:BS14)</f>
        <v>0</v>
      </c>
      <c r="BT7" s="71">
        <f>SUM(BT8:BT14)</f>
        <v>0</v>
      </c>
      <c r="BU7" s="71">
        <f>SUM(BU8:BU14)</f>
        <v>91909</v>
      </c>
      <c r="BV7" s="71">
        <f>SUM(BV8:BV14)</f>
        <v>0</v>
      </c>
      <c r="BW7" s="71">
        <f>SUM(BW8:BW14)</f>
        <v>91909</v>
      </c>
      <c r="BX7" s="71">
        <f>SUM(BX8:BX14)</f>
        <v>0</v>
      </c>
      <c r="BY7" s="71">
        <f>SUM(BY8:BY14)</f>
        <v>0</v>
      </c>
      <c r="BZ7" s="71">
        <f>SUM(BZ8:BZ14)</f>
        <v>42915</v>
      </c>
      <c r="CA7" s="71">
        <f>SUM(CA8:CA14)</f>
        <v>0</v>
      </c>
      <c r="CB7" s="71">
        <f>SUM(CB8:CB14)</f>
        <v>39358</v>
      </c>
      <c r="CC7" s="71">
        <f>SUM(CC8:CC14)</f>
        <v>3557</v>
      </c>
      <c r="CD7" s="71">
        <f>SUM(CD8:CD14)</f>
        <v>0</v>
      </c>
      <c r="CE7" s="72" t="s">
        <v>220</v>
      </c>
      <c r="CF7" s="71">
        <f>SUM(CF8:CF14)</f>
        <v>0</v>
      </c>
      <c r="CG7" s="71">
        <f>SUM(CG8:CG14)</f>
        <v>0</v>
      </c>
      <c r="CH7" s="71">
        <f>SUM(CH8:CH14)</f>
        <v>293333</v>
      </c>
      <c r="CI7" s="71">
        <f>SUM(CI8:CI14)</f>
        <v>637814</v>
      </c>
      <c r="CJ7" s="71">
        <f>SUM(CJ8:CJ14)</f>
        <v>581981</v>
      </c>
      <c r="CK7" s="71">
        <f>SUM(CK8:CK14)</f>
        <v>0</v>
      </c>
      <c r="CL7" s="71">
        <f>SUM(CL8:CL14)</f>
        <v>381241</v>
      </c>
      <c r="CM7" s="71">
        <f>SUM(CM8:CM14)</f>
        <v>200740</v>
      </c>
      <c r="CN7" s="71">
        <f>SUM(CN8:CN14)</f>
        <v>0</v>
      </c>
      <c r="CO7" s="71">
        <f>SUM(CO8:CO14)</f>
        <v>55833</v>
      </c>
      <c r="CP7" s="72" t="s">
        <v>220</v>
      </c>
      <c r="CQ7" s="71">
        <f>SUM(CQ8:CQ14)</f>
        <v>5012914</v>
      </c>
      <c r="CR7" s="71">
        <f>SUM(CR8:CR14)</f>
        <v>1106584</v>
      </c>
      <c r="CS7" s="71">
        <f>SUM(CS8:CS14)</f>
        <v>364737</v>
      </c>
      <c r="CT7" s="71">
        <f>SUM(CT8:CT14)</f>
        <v>0</v>
      </c>
      <c r="CU7" s="71">
        <f>SUM(CU8:CU14)</f>
        <v>741847</v>
      </c>
      <c r="CV7" s="71">
        <f>SUM(CV8:CV14)</f>
        <v>0</v>
      </c>
      <c r="CW7" s="71">
        <f>SUM(CW8:CW14)</f>
        <v>1873306</v>
      </c>
      <c r="CX7" s="71">
        <f>SUM(CX8:CX14)</f>
        <v>0</v>
      </c>
      <c r="CY7" s="71">
        <f>SUM(CY8:CY14)</f>
        <v>1813605</v>
      </c>
      <c r="CZ7" s="71">
        <f>SUM(CZ8:CZ14)</f>
        <v>59701</v>
      </c>
      <c r="DA7" s="71">
        <f>SUM(DA8:DA14)</f>
        <v>1129</v>
      </c>
      <c r="DB7" s="71">
        <f>SUM(DB8:DB14)</f>
        <v>2031895</v>
      </c>
      <c r="DC7" s="71">
        <f>SUM(DC8:DC14)</f>
        <v>0</v>
      </c>
      <c r="DD7" s="71">
        <f>SUM(DD8:DD14)</f>
        <v>1560546</v>
      </c>
      <c r="DE7" s="71">
        <f>SUM(DE8:DE14)</f>
        <v>318922</v>
      </c>
      <c r="DF7" s="71">
        <f>SUM(DF8:DF14)</f>
        <v>152427</v>
      </c>
      <c r="DG7" s="72" t="s">
        <v>220</v>
      </c>
      <c r="DH7" s="71">
        <f>SUM(DH8:DH14)</f>
        <v>0</v>
      </c>
      <c r="DI7" s="71">
        <f>SUM(DI8:DI14)</f>
        <v>125302</v>
      </c>
      <c r="DJ7" s="71">
        <f>SUM(DJ8:DJ14)</f>
        <v>5776030</v>
      </c>
    </row>
    <row r="8" spans="1:114" s="50" customFormat="1" ht="12" customHeight="1">
      <c r="A8" s="51" t="s">
        <v>218</v>
      </c>
      <c r="B8" s="64" t="s">
        <v>221</v>
      </c>
      <c r="C8" s="51" t="s">
        <v>222</v>
      </c>
      <c r="D8" s="73">
        <f>SUM(E8,+L8)</f>
        <v>420659</v>
      </c>
      <c r="E8" s="73">
        <f>SUM(F8:I8)+K8</f>
        <v>299474</v>
      </c>
      <c r="F8" s="73">
        <v>6135</v>
      </c>
      <c r="G8" s="73">
        <v>600</v>
      </c>
      <c r="H8" s="73">
        <v>0</v>
      </c>
      <c r="I8" s="73">
        <v>263387</v>
      </c>
      <c r="J8" s="73">
        <v>1125532</v>
      </c>
      <c r="K8" s="73">
        <v>29352</v>
      </c>
      <c r="L8" s="73">
        <v>121185</v>
      </c>
      <c r="M8" s="73">
        <f>SUM(N8,+U8)</f>
        <v>0</v>
      </c>
      <c r="N8" s="73">
        <f>SUM(O8:R8)+T8</f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f>+SUM(D8,M8)</f>
        <v>420659</v>
      </c>
      <c r="W8" s="73">
        <f>+SUM(E8,N8)</f>
        <v>299474</v>
      </c>
      <c r="X8" s="73">
        <f>+SUM(F8,O8)</f>
        <v>6135</v>
      </c>
      <c r="Y8" s="73">
        <f>+SUM(G8,P8)</f>
        <v>600</v>
      </c>
      <c r="Z8" s="73">
        <f>+SUM(H8,Q8)</f>
        <v>0</v>
      </c>
      <c r="AA8" s="73">
        <f>+SUM(I8,R8)</f>
        <v>263387</v>
      </c>
      <c r="AB8" s="73">
        <f>+SUM(J8,S8)</f>
        <v>1125532</v>
      </c>
      <c r="AC8" s="73">
        <f>+SUM(K8,T8)</f>
        <v>29352</v>
      </c>
      <c r="AD8" s="73">
        <f>+SUM(L8,U8)</f>
        <v>121185</v>
      </c>
      <c r="AE8" s="73">
        <f>SUM(AF8,+AK8)</f>
        <v>0</v>
      </c>
      <c r="AF8" s="73">
        <f>SUM(AG8:AJ8)</f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220</v>
      </c>
      <c r="AM8" s="73">
        <f>SUM(AN8,AS8,AW8,AX8,BD8)</f>
        <v>1546191</v>
      </c>
      <c r="AN8" s="73">
        <f>SUM(AO8:AR8)</f>
        <v>317256</v>
      </c>
      <c r="AO8" s="73">
        <v>169555</v>
      </c>
      <c r="AP8" s="73">
        <v>0</v>
      </c>
      <c r="AQ8" s="73">
        <v>147701</v>
      </c>
      <c r="AR8" s="73">
        <v>0</v>
      </c>
      <c r="AS8" s="73">
        <f>SUM(AT8:AV8)</f>
        <v>456231</v>
      </c>
      <c r="AT8" s="73">
        <v>0</v>
      </c>
      <c r="AU8" s="73">
        <v>405996</v>
      </c>
      <c r="AV8" s="73">
        <v>50235</v>
      </c>
      <c r="AW8" s="73">
        <v>1129</v>
      </c>
      <c r="AX8" s="73">
        <f>SUM(AY8:BB8)</f>
        <v>771575</v>
      </c>
      <c r="AY8" s="73">
        <v>0</v>
      </c>
      <c r="AZ8" s="73">
        <v>539440</v>
      </c>
      <c r="BA8" s="73">
        <v>232135</v>
      </c>
      <c r="BB8" s="73">
        <v>0</v>
      </c>
      <c r="BC8" s="74" t="s">
        <v>220</v>
      </c>
      <c r="BD8" s="73">
        <v>0</v>
      </c>
      <c r="BE8" s="73">
        <v>0</v>
      </c>
      <c r="BF8" s="73">
        <f>SUM(AE8,+AM8,+BE8)</f>
        <v>1546191</v>
      </c>
      <c r="BG8" s="73">
        <f>SUM(BH8,+BM8)</f>
        <v>0</v>
      </c>
      <c r="BH8" s="73">
        <f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4" t="s">
        <v>220</v>
      </c>
      <c r="BO8" s="73">
        <f>SUM(BP8,BU8,BY8,BZ8,CF8)</f>
        <v>0</v>
      </c>
      <c r="BP8" s="73">
        <f>SUM(BQ8:BT8)</f>
        <v>0</v>
      </c>
      <c r="BQ8" s="73">
        <v>0</v>
      </c>
      <c r="BR8" s="73">
        <v>0</v>
      </c>
      <c r="BS8" s="73">
        <v>0</v>
      </c>
      <c r="BT8" s="73">
        <v>0</v>
      </c>
      <c r="BU8" s="73">
        <f>SUM(BV8:BX8)</f>
        <v>0</v>
      </c>
      <c r="BV8" s="73">
        <v>0</v>
      </c>
      <c r="BW8" s="73">
        <v>0</v>
      </c>
      <c r="BX8" s="73">
        <v>0</v>
      </c>
      <c r="BY8" s="73">
        <v>0</v>
      </c>
      <c r="BZ8" s="73">
        <f>SUM(CA8:CD8)</f>
        <v>0</v>
      </c>
      <c r="CA8" s="73">
        <v>0</v>
      </c>
      <c r="CB8" s="73">
        <v>0</v>
      </c>
      <c r="CC8" s="73">
        <v>0</v>
      </c>
      <c r="CD8" s="73">
        <v>0</v>
      </c>
      <c r="CE8" s="74" t="s">
        <v>220</v>
      </c>
      <c r="CF8" s="73">
        <v>0</v>
      </c>
      <c r="CG8" s="73">
        <v>0</v>
      </c>
      <c r="CH8" s="73">
        <f>SUM(BG8,+BO8,+CG8)</f>
        <v>0</v>
      </c>
      <c r="CI8" s="73">
        <f>SUM(AE8,+BG8)</f>
        <v>0</v>
      </c>
      <c r="CJ8" s="73">
        <f>SUM(AF8,+BH8)</f>
        <v>0</v>
      </c>
      <c r="CK8" s="73">
        <f>SUM(AG8,+BI8)</f>
        <v>0</v>
      </c>
      <c r="CL8" s="73">
        <f>SUM(AH8,+BJ8)</f>
        <v>0</v>
      </c>
      <c r="CM8" s="73">
        <f>SUM(AI8,+BK8)</f>
        <v>0</v>
      </c>
      <c r="CN8" s="73">
        <f>SUM(AJ8,+BL8)</f>
        <v>0</v>
      </c>
      <c r="CO8" s="73">
        <f>SUM(AK8,+BM8)</f>
        <v>0</v>
      </c>
      <c r="CP8" s="74" t="s">
        <v>220</v>
      </c>
      <c r="CQ8" s="73">
        <f>SUM(AM8,+BO8)</f>
        <v>1546191</v>
      </c>
      <c r="CR8" s="73">
        <f>SUM(AN8,+BP8)</f>
        <v>317256</v>
      </c>
      <c r="CS8" s="73">
        <f>SUM(AO8,+BQ8)</f>
        <v>169555</v>
      </c>
      <c r="CT8" s="73">
        <f>SUM(AP8,+BR8)</f>
        <v>0</v>
      </c>
      <c r="CU8" s="73">
        <f>SUM(AQ8,+BS8)</f>
        <v>147701</v>
      </c>
      <c r="CV8" s="73">
        <f>SUM(AR8,+BT8)</f>
        <v>0</v>
      </c>
      <c r="CW8" s="73">
        <f>SUM(AS8,+BU8)</f>
        <v>456231</v>
      </c>
      <c r="CX8" s="73">
        <f>SUM(AT8,+BV8)</f>
        <v>0</v>
      </c>
      <c r="CY8" s="73">
        <f>SUM(AU8,+BW8)</f>
        <v>405996</v>
      </c>
      <c r="CZ8" s="73">
        <f>SUM(AV8,+BX8)</f>
        <v>50235</v>
      </c>
      <c r="DA8" s="73">
        <f>SUM(AW8,+BY8)</f>
        <v>1129</v>
      </c>
      <c r="DB8" s="73">
        <f>SUM(AX8,+BZ8)</f>
        <v>771575</v>
      </c>
      <c r="DC8" s="73">
        <f>SUM(AY8,+CA8)</f>
        <v>0</v>
      </c>
      <c r="DD8" s="73">
        <f>SUM(AZ8,+CB8)</f>
        <v>539440</v>
      </c>
      <c r="DE8" s="73">
        <f>SUM(BA8,+CC8)</f>
        <v>232135</v>
      </c>
      <c r="DF8" s="73">
        <f>SUM(BB8,+CD8)</f>
        <v>0</v>
      </c>
      <c r="DG8" s="74" t="s">
        <v>220</v>
      </c>
      <c r="DH8" s="73">
        <f>SUM(BD8,+CF8)</f>
        <v>0</v>
      </c>
      <c r="DI8" s="73">
        <f>SUM(BE8,+CG8)</f>
        <v>0</v>
      </c>
      <c r="DJ8" s="73">
        <f>SUM(BF8,+CH8)</f>
        <v>1546191</v>
      </c>
    </row>
    <row r="9" spans="1:114" s="50" customFormat="1" ht="12" customHeight="1">
      <c r="A9" s="51" t="s">
        <v>218</v>
      </c>
      <c r="B9" s="64" t="s">
        <v>223</v>
      </c>
      <c r="C9" s="51" t="s">
        <v>224</v>
      </c>
      <c r="D9" s="73">
        <f>SUM(E9,+L9)</f>
        <v>474270</v>
      </c>
      <c r="E9" s="73">
        <f>SUM(F9:I9)+K9</f>
        <v>474270</v>
      </c>
      <c r="F9" s="73">
        <v>5413</v>
      </c>
      <c r="G9" s="73">
        <v>0</v>
      </c>
      <c r="H9" s="73">
        <v>0</v>
      </c>
      <c r="I9" s="73">
        <v>468331</v>
      </c>
      <c r="J9" s="73">
        <v>1853053</v>
      </c>
      <c r="K9" s="73">
        <v>526</v>
      </c>
      <c r="L9" s="73">
        <v>0</v>
      </c>
      <c r="M9" s="73">
        <f>SUM(N9,+U9)</f>
        <v>83100</v>
      </c>
      <c r="N9" s="73">
        <f>SUM(O9:R9)+T9</f>
        <v>83100</v>
      </c>
      <c r="O9" s="73">
        <v>0</v>
      </c>
      <c r="P9" s="73">
        <v>11700</v>
      </c>
      <c r="Q9" s="73">
        <v>71400</v>
      </c>
      <c r="R9" s="73">
        <v>0</v>
      </c>
      <c r="S9" s="73">
        <v>66481</v>
      </c>
      <c r="T9" s="73">
        <v>0</v>
      </c>
      <c r="U9" s="73">
        <v>0</v>
      </c>
      <c r="V9" s="73">
        <f>+SUM(D9,M9)</f>
        <v>557370</v>
      </c>
      <c r="W9" s="73">
        <f>+SUM(E9,N9)</f>
        <v>557370</v>
      </c>
      <c r="X9" s="73">
        <f>+SUM(F9,O9)</f>
        <v>5413</v>
      </c>
      <c r="Y9" s="73">
        <f>+SUM(G9,P9)</f>
        <v>11700</v>
      </c>
      <c r="Z9" s="73">
        <f>+SUM(H9,Q9)</f>
        <v>71400</v>
      </c>
      <c r="AA9" s="73">
        <f>+SUM(I9,R9)</f>
        <v>468331</v>
      </c>
      <c r="AB9" s="73">
        <f>+SUM(J9,S9)</f>
        <v>1919534</v>
      </c>
      <c r="AC9" s="73">
        <f>+SUM(K9,T9)</f>
        <v>526</v>
      </c>
      <c r="AD9" s="73">
        <f>+SUM(L9,U9)</f>
        <v>0</v>
      </c>
      <c r="AE9" s="73">
        <f>SUM(AF9,+AK9)</f>
        <v>0</v>
      </c>
      <c r="AF9" s="73">
        <f>SUM(AG9:AJ9)</f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4" t="s">
        <v>220</v>
      </c>
      <c r="AM9" s="73">
        <f>SUM(AN9,AS9,AW9,AX9,BD9)</f>
        <v>2327323</v>
      </c>
      <c r="AN9" s="73">
        <f>SUM(AO9:AR9)</f>
        <v>585582</v>
      </c>
      <c r="AO9" s="73">
        <v>0</v>
      </c>
      <c r="AP9" s="73">
        <v>0</v>
      </c>
      <c r="AQ9" s="73">
        <v>585582</v>
      </c>
      <c r="AR9" s="73">
        <v>0</v>
      </c>
      <c r="AS9" s="73">
        <f>SUM(AT9:AV9)</f>
        <v>967172</v>
      </c>
      <c r="AT9" s="73">
        <v>0</v>
      </c>
      <c r="AU9" s="73">
        <v>967172</v>
      </c>
      <c r="AV9" s="73">
        <v>0</v>
      </c>
      <c r="AW9" s="73">
        <v>0</v>
      </c>
      <c r="AX9" s="73">
        <f>SUM(AY9:BB9)</f>
        <v>774569</v>
      </c>
      <c r="AY9" s="73">
        <v>0</v>
      </c>
      <c r="AZ9" s="73">
        <v>622142</v>
      </c>
      <c r="BA9" s="73">
        <v>0</v>
      </c>
      <c r="BB9" s="73">
        <v>152427</v>
      </c>
      <c r="BC9" s="74" t="s">
        <v>220</v>
      </c>
      <c r="BD9" s="73">
        <v>0</v>
      </c>
      <c r="BE9" s="73">
        <v>0</v>
      </c>
      <c r="BF9" s="73">
        <f>SUM(AE9,+AM9,+BE9)</f>
        <v>2327323</v>
      </c>
      <c r="BG9" s="73">
        <f>SUM(BH9,+BM9)</f>
        <v>110223</v>
      </c>
      <c r="BH9" s="73">
        <f>SUM(BI9:BL9)</f>
        <v>110223</v>
      </c>
      <c r="BI9" s="73">
        <v>0</v>
      </c>
      <c r="BJ9" s="73">
        <v>110223</v>
      </c>
      <c r="BK9" s="73">
        <v>0</v>
      </c>
      <c r="BL9" s="73">
        <v>0</v>
      </c>
      <c r="BM9" s="73">
        <v>0</v>
      </c>
      <c r="BN9" s="74" t="s">
        <v>220</v>
      </c>
      <c r="BO9" s="73">
        <f>SUM(BP9,BU9,BY9,BZ9,CF9)</f>
        <v>39358</v>
      </c>
      <c r="BP9" s="73">
        <f>SUM(BQ9:BT9)</f>
        <v>0</v>
      </c>
      <c r="BQ9" s="73">
        <v>0</v>
      </c>
      <c r="BR9" s="73">
        <v>0</v>
      </c>
      <c r="BS9" s="73">
        <v>0</v>
      </c>
      <c r="BT9" s="73">
        <v>0</v>
      </c>
      <c r="BU9" s="73">
        <f>SUM(BV9:BX9)</f>
        <v>0</v>
      </c>
      <c r="BV9" s="73">
        <v>0</v>
      </c>
      <c r="BW9" s="73">
        <v>0</v>
      </c>
      <c r="BX9" s="73">
        <v>0</v>
      </c>
      <c r="BY9" s="73">
        <v>0</v>
      </c>
      <c r="BZ9" s="73">
        <f>SUM(CA9:CD9)</f>
        <v>39358</v>
      </c>
      <c r="CA9" s="73">
        <v>0</v>
      </c>
      <c r="CB9" s="73">
        <v>39358</v>
      </c>
      <c r="CC9" s="73">
        <v>0</v>
      </c>
      <c r="CD9" s="73">
        <v>0</v>
      </c>
      <c r="CE9" s="74" t="s">
        <v>220</v>
      </c>
      <c r="CF9" s="73">
        <v>0</v>
      </c>
      <c r="CG9" s="73">
        <v>0</v>
      </c>
      <c r="CH9" s="73">
        <f>SUM(BG9,+BO9,+CG9)</f>
        <v>149581</v>
      </c>
      <c r="CI9" s="73">
        <f>SUM(AE9,+BG9)</f>
        <v>110223</v>
      </c>
      <c r="CJ9" s="73">
        <f>SUM(AF9,+BH9)</f>
        <v>110223</v>
      </c>
      <c r="CK9" s="73">
        <f>SUM(AG9,+BI9)</f>
        <v>0</v>
      </c>
      <c r="CL9" s="73">
        <f>SUM(AH9,+BJ9)</f>
        <v>110223</v>
      </c>
      <c r="CM9" s="73">
        <f>SUM(AI9,+BK9)</f>
        <v>0</v>
      </c>
      <c r="CN9" s="73">
        <f>SUM(AJ9,+BL9)</f>
        <v>0</v>
      </c>
      <c r="CO9" s="73">
        <f>SUM(AK9,+BM9)</f>
        <v>0</v>
      </c>
      <c r="CP9" s="74" t="s">
        <v>220</v>
      </c>
      <c r="CQ9" s="73">
        <f>SUM(AM9,+BO9)</f>
        <v>2366681</v>
      </c>
      <c r="CR9" s="73">
        <f>SUM(AN9,+BP9)</f>
        <v>585582</v>
      </c>
      <c r="CS9" s="73">
        <f>SUM(AO9,+BQ9)</f>
        <v>0</v>
      </c>
      <c r="CT9" s="73">
        <f>SUM(AP9,+BR9)</f>
        <v>0</v>
      </c>
      <c r="CU9" s="73">
        <f>SUM(AQ9,+BS9)</f>
        <v>585582</v>
      </c>
      <c r="CV9" s="73">
        <f>SUM(AR9,+BT9)</f>
        <v>0</v>
      </c>
      <c r="CW9" s="73">
        <f>SUM(AS9,+BU9)</f>
        <v>967172</v>
      </c>
      <c r="CX9" s="73">
        <f>SUM(AT9,+BV9)</f>
        <v>0</v>
      </c>
      <c r="CY9" s="73">
        <f>SUM(AU9,+BW9)</f>
        <v>967172</v>
      </c>
      <c r="CZ9" s="73">
        <f>SUM(AV9,+BX9)</f>
        <v>0</v>
      </c>
      <c r="DA9" s="73">
        <f>SUM(AW9,+BY9)</f>
        <v>0</v>
      </c>
      <c r="DB9" s="73">
        <f>SUM(AX9,+BZ9)</f>
        <v>813927</v>
      </c>
      <c r="DC9" s="73">
        <f>SUM(AY9,+CA9)</f>
        <v>0</v>
      </c>
      <c r="DD9" s="73">
        <f>SUM(AZ9,+CB9)</f>
        <v>661500</v>
      </c>
      <c r="DE9" s="73">
        <f>SUM(BA9,+CC9)</f>
        <v>0</v>
      </c>
      <c r="DF9" s="73">
        <f>SUM(BB9,+CD9)</f>
        <v>152427</v>
      </c>
      <c r="DG9" s="74" t="s">
        <v>220</v>
      </c>
      <c r="DH9" s="73">
        <f>SUM(BD9,+CF9)</f>
        <v>0</v>
      </c>
      <c r="DI9" s="73">
        <f>SUM(BE9,+CG9)</f>
        <v>0</v>
      </c>
      <c r="DJ9" s="73">
        <f>SUM(BF9,+CH9)</f>
        <v>2476904</v>
      </c>
    </row>
    <row r="10" spans="1:114" s="50" customFormat="1" ht="12" customHeight="1">
      <c r="A10" s="51" t="s">
        <v>218</v>
      </c>
      <c r="B10" s="64" t="s">
        <v>225</v>
      </c>
      <c r="C10" s="51" t="s">
        <v>226</v>
      </c>
      <c r="D10" s="73">
        <f>SUM(E10,+L10)</f>
        <v>0</v>
      </c>
      <c r="E10" s="73">
        <f>SUM(F10:I10)+K10</f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f>SUM(N10,+U10)</f>
        <v>53752</v>
      </c>
      <c r="N10" s="73">
        <f>SUM(O10:R10)+T10</f>
        <v>53752</v>
      </c>
      <c r="O10" s="73">
        <v>0</v>
      </c>
      <c r="P10" s="73">
        <v>5700</v>
      </c>
      <c r="Q10" s="73">
        <v>0</v>
      </c>
      <c r="R10" s="73">
        <v>0</v>
      </c>
      <c r="S10" s="73">
        <v>90000</v>
      </c>
      <c r="T10" s="73">
        <v>48052</v>
      </c>
      <c r="U10" s="73">
        <v>0</v>
      </c>
      <c r="V10" s="73">
        <f>+SUM(D10,M10)</f>
        <v>53752</v>
      </c>
      <c r="W10" s="73">
        <f>+SUM(E10,N10)</f>
        <v>53752</v>
      </c>
      <c r="X10" s="73">
        <f>+SUM(F10,O10)</f>
        <v>0</v>
      </c>
      <c r="Y10" s="73">
        <f>+SUM(G10,P10)</f>
        <v>5700</v>
      </c>
      <c r="Z10" s="73">
        <f>+SUM(H10,Q10)</f>
        <v>0</v>
      </c>
      <c r="AA10" s="73">
        <f>+SUM(I10,R10)</f>
        <v>0</v>
      </c>
      <c r="AB10" s="73">
        <f>+SUM(J10,S10)</f>
        <v>90000</v>
      </c>
      <c r="AC10" s="73">
        <f>+SUM(K10,T10)</f>
        <v>48052</v>
      </c>
      <c r="AD10" s="73">
        <f>+SUM(L10,U10)</f>
        <v>0</v>
      </c>
      <c r="AE10" s="73">
        <f>SUM(AF10,+AK10)</f>
        <v>0</v>
      </c>
      <c r="AF10" s="73">
        <f>SUM(AG10:AJ10)</f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4" t="s">
        <v>220</v>
      </c>
      <c r="AM10" s="73">
        <f>SUM(AN10,AS10,AW10,AX10,BD10)</f>
        <v>0</v>
      </c>
      <c r="AN10" s="73">
        <f>SUM(AO10:AR10)</f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f>SUM(AT10:AV10)</f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f>SUM(AY10:BB10)</f>
        <v>0</v>
      </c>
      <c r="AY10" s="73">
        <v>0</v>
      </c>
      <c r="AZ10" s="73">
        <v>0</v>
      </c>
      <c r="BA10" s="73">
        <v>0</v>
      </c>
      <c r="BB10" s="73">
        <v>0</v>
      </c>
      <c r="BC10" s="74" t="s">
        <v>220</v>
      </c>
      <c r="BD10" s="73">
        <v>0</v>
      </c>
      <c r="BE10" s="73">
        <v>0</v>
      </c>
      <c r="BF10" s="73">
        <f>SUM(AE10,+AM10,+BE10)</f>
        <v>0</v>
      </c>
      <c r="BG10" s="73">
        <f>SUM(BH10,+BM10)</f>
        <v>11574</v>
      </c>
      <c r="BH10" s="73">
        <f>SUM(BI10:BL10)</f>
        <v>11574</v>
      </c>
      <c r="BI10" s="73">
        <v>0</v>
      </c>
      <c r="BJ10" s="73">
        <v>11574</v>
      </c>
      <c r="BK10" s="73">
        <v>0</v>
      </c>
      <c r="BL10" s="73">
        <v>0</v>
      </c>
      <c r="BM10" s="73">
        <v>0</v>
      </c>
      <c r="BN10" s="74" t="s">
        <v>220</v>
      </c>
      <c r="BO10" s="73">
        <f>SUM(BP10,BU10,BY10,BZ10,CF10)</f>
        <v>132178</v>
      </c>
      <c r="BP10" s="73">
        <f>SUM(BQ10:BT10)</f>
        <v>36712</v>
      </c>
      <c r="BQ10" s="73">
        <v>36712</v>
      </c>
      <c r="BR10" s="73">
        <v>0</v>
      </c>
      <c r="BS10" s="73">
        <v>0</v>
      </c>
      <c r="BT10" s="73">
        <v>0</v>
      </c>
      <c r="BU10" s="73">
        <f>SUM(BV10:BX10)</f>
        <v>91909</v>
      </c>
      <c r="BV10" s="73">
        <v>0</v>
      </c>
      <c r="BW10" s="73">
        <v>91909</v>
      </c>
      <c r="BX10" s="73"/>
      <c r="BY10" s="73">
        <v>0</v>
      </c>
      <c r="BZ10" s="73">
        <f>SUM(CA10:CD10)</f>
        <v>3557</v>
      </c>
      <c r="CA10" s="73">
        <v>0</v>
      </c>
      <c r="CB10" s="73">
        <v>0</v>
      </c>
      <c r="CC10" s="73">
        <v>3557</v>
      </c>
      <c r="CD10" s="73">
        <v>0</v>
      </c>
      <c r="CE10" s="74" t="s">
        <v>220</v>
      </c>
      <c r="CF10" s="73">
        <v>0</v>
      </c>
      <c r="CG10" s="73">
        <v>0</v>
      </c>
      <c r="CH10" s="73">
        <f>SUM(BG10,+BO10,+CG10)</f>
        <v>143752</v>
      </c>
      <c r="CI10" s="73">
        <f>SUM(AE10,+BG10)</f>
        <v>11574</v>
      </c>
      <c r="CJ10" s="73">
        <f>SUM(AF10,+BH10)</f>
        <v>11574</v>
      </c>
      <c r="CK10" s="73">
        <f>SUM(AG10,+BI10)</f>
        <v>0</v>
      </c>
      <c r="CL10" s="73">
        <f>SUM(AH10,+BJ10)</f>
        <v>11574</v>
      </c>
      <c r="CM10" s="73">
        <f>SUM(AI10,+BK10)</f>
        <v>0</v>
      </c>
      <c r="CN10" s="73">
        <f>SUM(AJ10,+BL10)</f>
        <v>0</v>
      </c>
      <c r="CO10" s="73">
        <f>SUM(AK10,+BM10)</f>
        <v>0</v>
      </c>
      <c r="CP10" s="74" t="s">
        <v>220</v>
      </c>
      <c r="CQ10" s="73">
        <f>SUM(AM10,+BO10)</f>
        <v>132178</v>
      </c>
      <c r="CR10" s="73">
        <f>SUM(AN10,+BP10)</f>
        <v>36712</v>
      </c>
      <c r="CS10" s="73">
        <f>SUM(AO10,+BQ10)</f>
        <v>36712</v>
      </c>
      <c r="CT10" s="73">
        <f>SUM(AP10,+BR10)</f>
        <v>0</v>
      </c>
      <c r="CU10" s="73">
        <f>SUM(AQ10,+BS10)</f>
        <v>0</v>
      </c>
      <c r="CV10" s="73">
        <f>SUM(AR10,+BT10)</f>
        <v>0</v>
      </c>
      <c r="CW10" s="73">
        <f>SUM(AS10,+BU10)</f>
        <v>91909</v>
      </c>
      <c r="CX10" s="73">
        <f>SUM(AT10,+BV10)</f>
        <v>0</v>
      </c>
      <c r="CY10" s="73">
        <f>SUM(AU10,+BW10)</f>
        <v>91909</v>
      </c>
      <c r="CZ10" s="73">
        <f>SUM(AV10,+BX10)</f>
        <v>0</v>
      </c>
      <c r="DA10" s="73">
        <f>SUM(AW10,+BY10)</f>
        <v>0</v>
      </c>
      <c r="DB10" s="73">
        <f>SUM(AX10,+BZ10)</f>
        <v>3557</v>
      </c>
      <c r="DC10" s="73">
        <f>SUM(AY10,+CA10)</f>
        <v>0</v>
      </c>
      <c r="DD10" s="73">
        <f>SUM(AZ10,+CB10)</f>
        <v>0</v>
      </c>
      <c r="DE10" s="73">
        <f>SUM(BA10,+CC10)</f>
        <v>3557</v>
      </c>
      <c r="DF10" s="73">
        <f>SUM(BB10,+CD10)</f>
        <v>0</v>
      </c>
      <c r="DG10" s="74" t="s">
        <v>220</v>
      </c>
      <c r="DH10" s="73">
        <f>SUM(BD10,+CF10)</f>
        <v>0</v>
      </c>
      <c r="DI10" s="73">
        <f>SUM(BE10,+CG10)</f>
        <v>0</v>
      </c>
      <c r="DJ10" s="73">
        <f>SUM(BF10,+CH10)</f>
        <v>143752</v>
      </c>
    </row>
    <row r="11" spans="1:114" s="50" customFormat="1" ht="12" customHeight="1">
      <c r="A11" s="51" t="s">
        <v>218</v>
      </c>
      <c r="B11" s="64" t="s">
        <v>227</v>
      </c>
      <c r="C11" s="51" t="s">
        <v>228</v>
      </c>
      <c r="D11" s="73">
        <f>SUM(E11,+L11)</f>
        <v>458984</v>
      </c>
      <c r="E11" s="73">
        <f>SUM(F11:I11)+K11</f>
        <v>458984</v>
      </c>
      <c r="F11" s="73">
        <v>62000</v>
      </c>
      <c r="G11" s="73">
        <v>61300</v>
      </c>
      <c r="H11" s="73">
        <v>316800</v>
      </c>
      <c r="I11" s="73">
        <v>3856</v>
      </c>
      <c r="J11" s="73">
        <v>445650</v>
      </c>
      <c r="K11" s="73">
        <v>15028</v>
      </c>
      <c r="L11" s="73">
        <v>0</v>
      </c>
      <c r="M11" s="73">
        <f>SUM(N11,+U11)</f>
        <v>0</v>
      </c>
      <c r="N11" s="73">
        <f>SUM(O11:R11)+T11</f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>+SUM(D11,M11)</f>
        <v>458984</v>
      </c>
      <c r="W11" s="73">
        <f>+SUM(E11,N11)</f>
        <v>458984</v>
      </c>
      <c r="X11" s="73">
        <f>+SUM(F11,O11)</f>
        <v>62000</v>
      </c>
      <c r="Y11" s="73">
        <f>+SUM(G11,P11)</f>
        <v>61300</v>
      </c>
      <c r="Z11" s="73">
        <f>+SUM(H11,Q11)</f>
        <v>316800</v>
      </c>
      <c r="AA11" s="73">
        <f>+SUM(I11,R11)</f>
        <v>3856</v>
      </c>
      <c r="AB11" s="73">
        <f>+SUM(J11,S11)</f>
        <v>445650</v>
      </c>
      <c r="AC11" s="73">
        <f>+SUM(K11,T11)</f>
        <v>15028</v>
      </c>
      <c r="AD11" s="73">
        <f>+SUM(L11,U11)</f>
        <v>0</v>
      </c>
      <c r="AE11" s="73">
        <f>SUM(AF11,+AK11)</f>
        <v>453819</v>
      </c>
      <c r="AF11" s="73">
        <f>SUM(AG11:AJ11)</f>
        <v>453819</v>
      </c>
      <c r="AG11" s="73">
        <v>0</v>
      </c>
      <c r="AH11" s="73">
        <v>253079</v>
      </c>
      <c r="AI11" s="73">
        <v>200740</v>
      </c>
      <c r="AJ11" s="73">
        <v>0</v>
      </c>
      <c r="AK11" s="73">
        <v>0</v>
      </c>
      <c r="AL11" s="74" t="s">
        <v>220</v>
      </c>
      <c r="AM11" s="73">
        <f>SUM(AN11,AS11,AW11,AX11,BD11)</f>
        <v>450815</v>
      </c>
      <c r="AN11" s="73">
        <f>SUM(AO11:AR11)</f>
        <v>65784</v>
      </c>
      <c r="AO11" s="73">
        <v>57220</v>
      </c>
      <c r="AP11" s="73">
        <v>0</v>
      </c>
      <c r="AQ11" s="73">
        <v>8564</v>
      </c>
      <c r="AR11" s="73">
        <v>0</v>
      </c>
      <c r="AS11" s="73">
        <f>SUM(AT11:AV11)</f>
        <v>158871</v>
      </c>
      <c r="AT11" s="73">
        <v>0</v>
      </c>
      <c r="AU11" s="73">
        <v>155544</v>
      </c>
      <c r="AV11" s="73">
        <v>3327</v>
      </c>
      <c r="AW11" s="73">
        <v>0</v>
      </c>
      <c r="AX11" s="73">
        <f>SUM(AY11:BB11)</f>
        <v>226160</v>
      </c>
      <c r="AY11" s="73">
        <v>0</v>
      </c>
      <c r="AZ11" s="73">
        <v>186802</v>
      </c>
      <c r="BA11" s="73">
        <v>39358</v>
      </c>
      <c r="BB11" s="73">
        <v>0</v>
      </c>
      <c r="BC11" s="74" t="s">
        <v>220</v>
      </c>
      <c r="BD11" s="73">
        <v>0</v>
      </c>
      <c r="BE11" s="73">
        <v>0</v>
      </c>
      <c r="BF11" s="73">
        <f>SUM(AE11,+AM11,+BE11)</f>
        <v>904634</v>
      </c>
      <c r="BG11" s="73">
        <f>SUM(BH11,+BM11)</f>
        <v>0</v>
      </c>
      <c r="BH11" s="73">
        <f>SUM(BI11:BL11)</f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4" t="s">
        <v>220</v>
      </c>
      <c r="BO11" s="73">
        <f>SUM(BP11,BU11,BY11,BZ11,CF11)</f>
        <v>0</v>
      </c>
      <c r="BP11" s="73">
        <f>SUM(BQ11:BT11)</f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f>SUM(BV11:BX11)</f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f>SUM(CA11:CD11)</f>
        <v>0</v>
      </c>
      <c r="CA11" s="73">
        <v>0</v>
      </c>
      <c r="CB11" s="73">
        <v>0</v>
      </c>
      <c r="CC11" s="73">
        <v>0</v>
      </c>
      <c r="CD11" s="73">
        <v>0</v>
      </c>
      <c r="CE11" s="74" t="s">
        <v>220</v>
      </c>
      <c r="CF11" s="73">
        <v>0</v>
      </c>
      <c r="CG11" s="73">
        <v>0</v>
      </c>
      <c r="CH11" s="73">
        <f>SUM(BG11,+BO11,+CG11)</f>
        <v>0</v>
      </c>
      <c r="CI11" s="73">
        <f>SUM(AE11,+BG11)</f>
        <v>453819</v>
      </c>
      <c r="CJ11" s="73">
        <f>SUM(AF11,+BH11)</f>
        <v>453819</v>
      </c>
      <c r="CK11" s="73">
        <f>SUM(AG11,+BI11)</f>
        <v>0</v>
      </c>
      <c r="CL11" s="73">
        <f>SUM(AH11,+BJ11)</f>
        <v>253079</v>
      </c>
      <c r="CM11" s="73">
        <f>SUM(AI11,+BK11)</f>
        <v>200740</v>
      </c>
      <c r="CN11" s="73">
        <f>SUM(AJ11,+BL11)</f>
        <v>0</v>
      </c>
      <c r="CO11" s="73">
        <f>SUM(AK11,+BM11)</f>
        <v>0</v>
      </c>
      <c r="CP11" s="74" t="s">
        <v>220</v>
      </c>
      <c r="CQ11" s="73">
        <f>SUM(AM11,+BO11)</f>
        <v>450815</v>
      </c>
      <c r="CR11" s="73">
        <f>SUM(AN11,+BP11)</f>
        <v>65784</v>
      </c>
      <c r="CS11" s="73">
        <f>SUM(AO11,+BQ11)</f>
        <v>57220</v>
      </c>
      <c r="CT11" s="73">
        <f>SUM(AP11,+BR11)</f>
        <v>0</v>
      </c>
      <c r="CU11" s="73">
        <f>SUM(AQ11,+BS11)</f>
        <v>8564</v>
      </c>
      <c r="CV11" s="73">
        <f>SUM(AR11,+BT11)</f>
        <v>0</v>
      </c>
      <c r="CW11" s="73">
        <f>SUM(AS11,+BU11)</f>
        <v>158871</v>
      </c>
      <c r="CX11" s="73">
        <f>SUM(AT11,+BV11)</f>
        <v>0</v>
      </c>
      <c r="CY11" s="73">
        <f>SUM(AU11,+BW11)</f>
        <v>155544</v>
      </c>
      <c r="CZ11" s="73">
        <f>SUM(AV11,+BX11)</f>
        <v>3327</v>
      </c>
      <c r="DA11" s="73">
        <f>SUM(AW11,+BY11)</f>
        <v>0</v>
      </c>
      <c r="DB11" s="73">
        <f>SUM(AX11,+BZ11)</f>
        <v>226160</v>
      </c>
      <c r="DC11" s="73">
        <f>SUM(AY11,+CA11)</f>
        <v>0</v>
      </c>
      <c r="DD11" s="73">
        <f>SUM(AZ11,+CB11)</f>
        <v>186802</v>
      </c>
      <c r="DE11" s="73">
        <f>SUM(BA11,+CC11)</f>
        <v>39358</v>
      </c>
      <c r="DF11" s="73">
        <f>SUM(BB11,+CD11)</f>
        <v>0</v>
      </c>
      <c r="DG11" s="74" t="s">
        <v>220</v>
      </c>
      <c r="DH11" s="73">
        <f>SUM(BD11,+CF11)</f>
        <v>0</v>
      </c>
      <c r="DI11" s="73">
        <f>SUM(BE11,+CG11)</f>
        <v>0</v>
      </c>
      <c r="DJ11" s="73">
        <f>SUM(BF11,+CH11)</f>
        <v>904634</v>
      </c>
    </row>
    <row r="12" spans="1:114" s="50" customFormat="1" ht="12" customHeight="1">
      <c r="A12" s="53" t="s">
        <v>218</v>
      </c>
      <c r="B12" s="54" t="s">
        <v>229</v>
      </c>
      <c r="C12" s="53" t="s">
        <v>230</v>
      </c>
      <c r="D12" s="75">
        <f>SUM(E12,+L12)</f>
        <v>97763</v>
      </c>
      <c r="E12" s="75">
        <f>SUM(F12:I12)+K12</f>
        <v>97763</v>
      </c>
      <c r="F12" s="75">
        <v>0</v>
      </c>
      <c r="G12" s="75">
        <v>0</v>
      </c>
      <c r="H12" s="75">
        <v>0</v>
      </c>
      <c r="I12" s="75">
        <v>75657</v>
      </c>
      <c r="J12" s="75">
        <v>260000</v>
      </c>
      <c r="K12" s="75">
        <v>22106</v>
      </c>
      <c r="L12" s="75">
        <v>0</v>
      </c>
      <c r="M12" s="75">
        <f>SUM(N12,+U12)</f>
        <v>0</v>
      </c>
      <c r="N12" s="75">
        <f>SUM(O12:R12)+T12</f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>+SUM(D12,M12)</f>
        <v>97763</v>
      </c>
      <c r="W12" s="75">
        <f>+SUM(E12,N12)</f>
        <v>97763</v>
      </c>
      <c r="X12" s="75">
        <f>+SUM(F12,O12)</f>
        <v>0</v>
      </c>
      <c r="Y12" s="75">
        <f>+SUM(G12,P12)</f>
        <v>0</v>
      </c>
      <c r="Z12" s="75">
        <f>+SUM(H12,Q12)</f>
        <v>0</v>
      </c>
      <c r="AA12" s="75">
        <f>+SUM(I12,R12)</f>
        <v>75657</v>
      </c>
      <c r="AB12" s="75">
        <f>+SUM(J12,S12)</f>
        <v>260000</v>
      </c>
      <c r="AC12" s="75">
        <f>+SUM(K12,T12)</f>
        <v>22106</v>
      </c>
      <c r="AD12" s="75">
        <f>+SUM(L12,U12)</f>
        <v>0</v>
      </c>
      <c r="AE12" s="75">
        <f>SUM(AF12,+AK12)</f>
        <v>4203</v>
      </c>
      <c r="AF12" s="75">
        <f>SUM(AG12:AJ12)</f>
        <v>4203</v>
      </c>
      <c r="AG12" s="75">
        <v>0</v>
      </c>
      <c r="AH12" s="75">
        <v>4203</v>
      </c>
      <c r="AI12" s="75">
        <v>0</v>
      </c>
      <c r="AJ12" s="75">
        <v>0</v>
      </c>
      <c r="AK12" s="75">
        <v>0</v>
      </c>
      <c r="AL12" s="76" t="s">
        <v>220</v>
      </c>
      <c r="AM12" s="75">
        <f>SUM(AN12,AS12,AW12,AX12,BD12)</f>
        <v>331454</v>
      </c>
      <c r="AN12" s="75">
        <f>SUM(AO12:AR12)</f>
        <v>98357</v>
      </c>
      <c r="AO12" s="75">
        <v>98357</v>
      </c>
      <c r="AP12" s="75">
        <v>0</v>
      </c>
      <c r="AQ12" s="75">
        <v>0</v>
      </c>
      <c r="AR12" s="75">
        <v>0</v>
      </c>
      <c r="AS12" s="75">
        <f>SUM(AT12:AV12)</f>
        <v>157647</v>
      </c>
      <c r="AT12" s="75">
        <v>0</v>
      </c>
      <c r="AU12" s="75">
        <v>151508</v>
      </c>
      <c r="AV12" s="75">
        <v>6139</v>
      </c>
      <c r="AW12" s="75">
        <v>0</v>
      </c>
      <c r="AX12" s="75">
        <f>SUM(AY12:BB12)</f>
        <v>75450</v>
      </c>
      <c r="AY12" s="75">
        <v>0</v>
      </c>
      <c r="AZ12" s="75">
        <v>60429</v>
      </c>
      <c r="BA12" s="75">
        <v>15021</v>
      </c>
      <c r="BB12" s="75">
        <v>0</v>
      </c>
      <c r="BC12" s="76" t="s">
        <v>220</v>
      </c>
      <c r="BD12" s="75">
        <v>0</v>
      </c>
      <c r="BE12" s="75">
        <v>22106</v>
      </c>
      <c r="BF12" s="75">
        <f>SUM(AE12,+AM12,+BE12)</f>
        <v>357763</v>
      </c>
      <c r="BG12" s="75">
        <f>SUM(BH12,+BM12)</f>
        <v>0</v>
      </c>
      <c r="BH12" s="75">
        <f>SUM(BI12:BL12)</f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6" t="s">
        <v>220</v>
      </c>
      <c r="BO12" s="75">
        <f>SUM(BP12,BU12,BY12,BZ12,CF12)</f>
        <v>0</v>
      </c>
      <c r="BP12" s="75">
        <f>SUM(BQ12:BT12)</f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f>SUM(BV12:BX12)</f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f>SUM(CA12:CD12)</f>
        <v>0</v>
      </c>
      <c r="CA12" s="75">
        <v>0</v>
      </c>
      <c r="CB12" s="75">
        <v>0</v>
      </c>
      <c r="CC12" s="75">
        <v>0</v>
      </c>
      <c r="CD12" s="75">
        <v>0</v>
      </c>
      <c r="CE12" s="76" t="s">
        <v>220</v>
      </c>
      <c r="CF12" s="75">
        <v>0</v>
      </c>
      <c r="CG12" s="75">
        <v>0</v>
      </c>
      <c r="CH12" s="75">
        <f>SUM(BG12,+BO12,+CG12)</f>
        <v>0</v>
      </c>
      <c r="CI12" s="75">
        <f>SUM(AE12,+BG12)</f>
        <v>4203</v>
      </c>
      <c r="CJ12" s="75">
        <f>SUM(AF12,+BH12)</f>
        <v>4203</v>
      </c>
      <c r="CK12" s="75">
        <f>SUM(AG12,+BI12)</f>
        <v>0</v>
      </c>
      <c r="CL12" s="75">
        <f>SUM(AH12,+BJ12)</f>
        <v>4203</v>
      </c>
      <c r="CM12" s="75">
        <f>SUM(AI12,+BK12)</f>
        <v>0</v>
      </c>
      <c r="CN12" s="75">
        <f>SUM(AJ12,+BL12)</f>
        <v>0</v>
      </c>
      <c r="CO12" s="75">
        <f>SUM(AK12,+BM12)</f>
        <v>0</v>
      </c>
      <c r="CP12" s="76" t="s">
        <v>220</v>
      </c>
      <c r="CQ12" s="75">
        <f>SUM(AM12,+BO12)</f>
        <v>331454</v>
      </c>
      <c r="CR12" s="75">
        <f>SUM(AN12,+BP12)</f>
        <v>98357</v>
      </c>
      <c r="CS12" s="75">
        <f>SUM(AO12,+BQ12)</f>
        <v>98357</v>
      </c>
      <c r="CT12" s="75">
        <f>SUM(AP12,+BR12)</f>
        <v>0</v>
      </c>
      <c r="CU12" s="75">
        <f>SUM(AQ12,+BS12)</f>
        <v>0</v>
      </c>
      <c r="CV12" s="75">
        <f>SUM(AR12,+BT12)</f>
        <v>0</v>
      </c>
      <c r="CW12" s="75">
        <f>SUM(AS12,+BU12)</f>
        <v>157647</v>
      </c>
      <c r="CX12" s="75">
        <f>SUM(AT12,+BV12)</f>
        <v>0</v>
      </c>
      <c r="CY12" s="75">
        <f>SUM(AU12,+BW12)</f>
        <v>151508</v>
      </c>
      <c r="CZ12" s="75">
        <f>SUM(AV12,+BX12)</f>
        <v>6139</v>
      </c>
      <c r="DA12" s="75">
        <f>SUM(AW12,+BY12)</f>
        <v>0</v>
      </c>
      <c r="DB12" s="75">
        <f>SUM(AX12,+BZ12)</f>
        <v>75450</v>
      </c>
      <c r="DC12" s="75">
        <f>SUM(AY12,+CA12)</f>
        <v>0</v>
      </c>
      <c r="DD12" s="75">
        <f>SUM(AZ12,+CB12)</f>
        <v>60429</v>
      </c>
      <c r="DE12" s="75">
        <f>SUM(BA12,+CC12)</f>
        <v>15021</v>
      </c>
      <c r="DF12" s="75">
        <f>SUM(BB12,+CD12)</f>
        <v>0</v>
      </c>
      <c r="DG12" s="76" t="s">
        <v>220</v>
      </c>
      <c r="DH12" s="75">
        <f>SUM(BD12,+CF12)</f>
        <v>0</v>
      </c>
      <c r="DI12" s="75">
        <f>SUM(BE12,+CG12)</f>
        <v>22106</v>
      </c>
      <c r="DJ12" s="75">
        <f>SUM(BF12,+CH12)</f>
        <v>357763</v>
      </c>
    </row>
    <row r="13" spans="1:114" s="50" customFormat="1" ht="12" customHeight="1">
      <c r="A13" s="53" t="s">
        <v>218</v>
      </c>
      <c r="B13" s="54" t="s">
        <v>231</v>
      </c>
      <c r="C13" s="53" t="s">
        <v>232</v>
      </c>
      <c r="D13" s="75">
        <f>SUM(E13,+L13)</f>
        <v>92061</v>
      </c>
      <c r="E13" s="75">
        <f>SUM(F13:I13)+K13</f>
        <v>48645</v>
      </c>
      <c r="F13" s="75">
        <v>0</v>
      </c>
      <c r="G13" s="75">
        <v>0</v>
      </c>
      <c r="H13" s="75">
        <v>0</v>
      </c>
      <c r="I13" s="75">
        <v>18988</v>
      </c>
      <c r="J13" s="75">
        <v>168769</v>
      </c>
      <c r="K13" s="75">
        <v>29657</v>
      </c>
      <c r="L13" s="75">
        <v>43416</v>
      </c>
      <c r="M13" s="75">
        <f>SUM(N13,+U13)</f>
        <v>0</v>
      </c>
      <c r="N13" s="75">
        <f>SUM(O13:R13)+T13</f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>+SUM(D13,M13)</f>
        <v>92061</v>
      </c>
      <c r="W13" s="75">
        <f>+SUM(E13,N13)</f>
        <v>48645</v>
      </c>
      <c r="X13" s="75">
        <f>+SUM(F13,O13)</f>
        <v>0</v>
      </c>
      <c r="Y13" s="75">
        <f>+SUM(G13,P13)</f>
        <v>0</v>
      </c>
      <c r="Z13" s="75">
        <f>+SUM(H13,Q13)</f>
        <v>0</v>
      </c>
      <c r="AA13" s="75">
        <f>+SUM(I13,R13)</f>
        <v>18988</v>
      </c>
      <c r="AB13" s="75">
        <f>+SUM(J13,S13)</f>
        <v>168769</v>
      </c>
      <c r="AC13" s="75">
        <f>+SUM(K13,T13)</f>
        <v>29657</v>
      </c>
      <c r="AD13" s="75">
        <f>+SUM(L13,U13)</f>
        <v>43416</v>
      </c>
      <c r="AE13" s="75">
        <f>SUM(AF13,+AK13)</f>
        <v>2162</v>
      </c>
      <c r="AF13" s="75">
        <f>SUM(AG13:AJ13)</f>
        <v>2162</v>
      </c>
      <c r="AG13" s="75">
        <v>0</v>
      </c>
      <c r="AH13" s="75">
        <v>2162</v>
      </c>
      <c r="AI13" s="75">
        <v>0</v>
      </c>
      <c r="AJ13" s="75">
        <v>0</v>
      </c>
      <c r="AK13" s="75">
        <v>0</v>
      </c>
      <c r="AL13" s="76" t="s">
        <v>220</v>
      </c>
      <c r="AM13" s="75">
        <f>SUM(AN13,AS13,AW13,AX13,BD13)</f>
        <v>185595</v>
      </c>
      <c r="AN13" s="75">
        <f>SUM(AO13:AR13)</f>
        <v>2893</v>
      </c>
      <c r="AO13" s="75">
        <v>2893</v>
      </c>
      <c r="AP13" s="75">
        <v>0</v>
      </c>
      <c r="AQ13" s="75">
        <v>0</v>
      </c>
      <c r="AR13" s="75">
        <v>0</v>
      </c>
      <c r="AS13" s="75">
        <f>SUM(AT13:AV13)</f>
        <v>41476</v>
      </c>
      <c r="AT13" s="75">
        <v>0</v>
      </c>
      <c r="AU13" s="75">
        <v>41476</v>
      </c>
      <c r="AV13" s="75">
        <v>0</v>
      </c>
      <c r="AW13" s="75">
        <v>0</v>
      </c>
      <c r="AX13" s="75">
        <f>SUM(AY13:BB13)</f>
        <v>141226</v>
      </c>
      <c r="AY13" s="75">
        <v>0</v>
      </c>
      <c r="AZ13" s="75">
        <v>112375</v>
      </c>
      <c r="BA13" s="75">
        <v>28851</v>
      </c>
      <c r="BB13" s="75">
        <v>0</v>
      </c>
      <c r="BC13" s="76" t="s">
        <v>220</v>
      </c>
      <c r="BD13" s="75">
        <v>0</v>
      </c>
      <c r="BE13" s="75">
        <v>73073</v>
      </c>
      <c r="BF13" s="75">
        <f>SUM(AE13,+AM13,+BE13)</f>
        <v>260830</v>
      </c>
      <c r="BG13" s="75">
        <f>SUM(BH13,+BM13)</f>
        <v>0</v>
      </c>
      <c r="BH13" s="75">
        <f>SUM(BI13:BL13)</f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6" t="s">
        <v>220</v>
      </c>
      <c r="BO13" s="75">
        <f>SUM(BP13,BU13,BY13,BZ13,CF13)</f>
        <v>0</v>
      </c>
      <c r="BP13" s="75">
        <f>SUM(BQ13:BT13)</f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f>SUM(BV13:BX13)</f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f>SUM(CA13:CD13)</f>
        <v>0</v>
      </c>
      <c r="CA13" s="75">
        <v>0</v>
      </c>
      <c r="CB13" s="75">
        <v>0</v>
      </c>
      <c r="CC13" s="75">
        <v>0</v>
      </c>
      <c r="CD13" s="75">
        <v>0</v>
      </c>
      <c r="CE13" s="76" t="s">
        <v>220</v>
      </c>
      <c r="CF13" s="75">
        <v>0</v>
      </c>
      <c r="CG13" s="75">
        <v>0</v>
      </c>
      <c r="CH13" s="75">
        <f>SUM(BG13,+BO13,+CG13)</f>
        <v>0</v>
      </c>
      <c r="CI13" s="75">
        <f>SUM(AE13,+BG13)</f>
        <v>2162</v>
      </c>
      <c r="CJ13" s="75">
        <f>SUM(AF13,+BH13)</f>
        <v>2162</v>
      </c>
      <c r="CK13" s="75">
        <f>SUM(AG13,+BI13)</f>
        <v>0</v>
      </c>
      <c r="CL13" s="75">
        <f>SUM(AH13,+BJ13)</f>
        <v>2162</v>
      </c>
      <c r="CM13" s="75">
        <f>SUM(AI13,+BK13)</f>
        <v>0</v>
      </c>
      <c r="CN13" s="75">
        <f>SUM(AJ13,+BL13)</f>
        <v>0</v>
      </c>
      <c r="CO13" s="75">
        <f>SUM(AK13,+BM13)</f>
        <v>0</v>
      </c>
      <c r="CP13" s="76" t="s">
        <v>220</v>
      </c>
      <c r="CQ13" s="75">
        <f>SUM(AM13,+BO13)</f>
        <v>185595</v>
      </c>
      <c r="CR13" s="75">
        <f>SUM(AN13,+BP13)</f>
        <v>2893</v>
      </c>
      <c r="CS13" s="75">
        <f>SUM(AO13,+BQ13)</f>
        <v>2893</v>
      </c>
      <c r="CT13" s="75">
        <f>SUM(AP13,+BR13)</f>
        <v>0</v>
      </c>
      <c r="CU13" s="75">
        <f>SUM(AQ13,+BS13)</f>
        <v>0</v>
      </c>
      <c r="CV13" s="75">
        <f>SUM(AR13,+BT13)</f>
        <v>0</v>
      </c>
      <c r="CW13" s="75">
        <f>SUM(AS13,+BU13)</f>
        <v>41476</v>
      </c>
      <c r="CX13" s="75">
        <f>SUM(AT13,+BV13)</f>
        <v>0</v>
      </c>
      <c r="CY13" s="75">
        <f>SUM(AU13,+BW13)</f>
        <v>41476</v>
      </c>
      <c r="CZ13" s="75">
        <f>SUM(AV13,+BX13)</f>
        <v>0</v>
      </c>
      <c r="DA13" s="75">
        <f>SUM(AW13,+BY13)</f>
        <v>0</v>
      </c>
      <c r="DB13" s="75">
        <f>SUM(AX13,+BZ13)</f>
        <v>141226</v>
      </c>
      <c r="DC13" s="75">
        <f>SUM(AY13,+CA13)</f>
        <v>0</v>
      </c>
      <c r="DD13" s="75">
        <f>SUM(AZ13,+CB13)</f>
        <v>112375</v>
      </c>
      <c r="DE13" s="75">
        <f>SUM(BA13,+CC13)</f>
        <v>28851</v>
      </c>
      <c r="DF13" s="75">
        <f>SUM(BB13,+CD13)</f>
        <v>0</v>
      </c>
      <c r="DG13" s="76" t="s">
        <v>220</v>
      </c>
      <c r="DH13" s="75">
        <f>SUM(BD13,+CF13)</f>
        <v>0</v>
      </c>
      <c r="DI13" s="75">
        <f>SUM(BE13,+CG13)</f>
        <v>73073</v>
      </c>
      <c r="DJ13" s="75">
        <f>SUM(BF13,+CH13)</f>
        <v>260830</v>
      </c>
    </row>
    <row r="14" spans="1:114" s="50" customFormat="1" ht="12" customHeight="1">
      <c r="A14" s="53" t="s">
        <v>218</v>
      </c>
      <c r="B14" s="54" t="s">
        <v>233</v>
      </c>
      <c r="C14" s="53" t="s">
        <v>234</v>
      </c>
      <c r="D14" s="75">
        <f>SUM(E14,+L14)</f>
        <v>85956</v>
      </c>
      <c r="E14" s="75">
        <f>SUM(F14:I14)+K14</f>
        <v>20722</v>
      </c>
      <c r="F14" s="75">
        <v>18522</v>
      </c>
      <c r="G14" s="75">
        <v>2200</v>
      </c>
      <c r="H14" s="75">
        <v>0</v>
      </c>
      <c r="I14" s="75">
        <v>0</v>
      </c>
      <c r="J14" s="75">
        <v>0</v>
      </c>
      <c r="K14" s="75">
        <v>0</v>
      </c>
      <c r="L14" s="75">
        <v>65234</v>
      </c>
      <c r="M14" s="75">
        <f>SUM(N14,+U14)</f>
        <v>0</v>
      </c>
      <c r="N14" s="75">
        <f>SUM(O14:R14)+T14</f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>+SUM(D14,M14)</f>
        <v>85956</v>
      </c>
      <c r="W14" s="75">
        <f>+SUM(E14,N14)</f>
        <v>20722</v>
      </c>
      <c r="X14" s="75">
        <f>+SUM(F14,O14)</f>
        <v>18522</v>
      </c>
      <c r="Y14" s="75">
        <f>+SUM(G14,P14)</f>
        <v>2200</v>
      </c>
      <c r="Z14" s="75">
        <f>+SUM(H14,Q14)</f>
        <v>0</v>
      </c>
      <c r="AA14" s="75">
        <f>+SUM(I14,R14)</f>
        <v>0</v>
      </c>
      <c r="AB14" s="75">
        <f>+SUM(J14,S14)</f>
        <v>0</v>
      </c>
      <c r="AC14" s="75">
        <f>+SUM(K14,T14)</f>
        <v>0</v>
      </c>
      <c r="AD14" s="75">
        <f>+SUM(L14,U14)</f>
        <v>65234</v>
      </c>
      <c r="AE14" s="75">
        <f>SUM(AF14,+AK14)</f>
        <v>55833</v>
      </c>
      <c r="AF14" s="75">
        <f>SUM(AG14:AJ14)</f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55833</v>
      </c>
      <c r="AL14" s="76" t="s">
        <v>220</v>
      </c>
      <c r="AM14" s="75">
        <f>SUM(AN14,AS14,AW14,AX14,BD14)</f>
        <v>0</v>
      </c>
      <c r="AN14" s="75">
        <f>SUM(AO14:AR14)</f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f>SUM(AT14:AV14)</f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f>SUM(AY14:BB14)</f>
        <v>0</v>
      </c>
      <c r="AY14" s="75">
        <v>0</v>
      </c>
      <c r="AZ14" s="75">
        <v>0</v>
      </c>
      <c r="BA14" s="75">
        <v>0</v>
      </c>
      <c r="BB14" s="75">
        <v>0</v>
      </c>
      <c r="BC14" s="76" t="s">
        <v>220</v>
      </c>
      <c r="BD14" s="75">
        <v>0</v>
      </c>
      <c r="BE14" s="75">
        <v>30123</v>
      </c>
      <c r="BF14" s="75">
        <f>SUM(AE14,+AM14,+BE14)</f>
        <v>85956</v>
      </c>
      <c r="BG14" s="75">
        <f>SUM(BH14,+BM14)</f>
        <v>0</v>
      </c>
      <c r="BH14" s="75">
        <f>SUM(BI14:BL14)</f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6" t="s">
        <v>220</v>
      </c>
      <c r="BO14" s="75">
        <f>SUM(BP14,BU14,BY14,BZ14,CF14)</f>
        <v>0</v>
      </c>
      <c r="BP14" s="75">
        <f>SUM(BQ14:BT14)</f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f>SUM(BV14:BX14)</f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f>SUM(CA14:CD14)</f>
        <v>0</v>
      </c>
      <c r="CA14" s="75">
        <v>0</v>
      </c>
      <c r="CB14" s="75">
        <v>0</v>
      </c>
      <c r="CC14" s="75">
        <v>0</v>
      </c>
      <c r="CD14" s="75">
        <v>0</v>
      </c>
      <c r="CE14" s="76" t="s">
        <v>220</v>
      </c>
      <c r="CF14" s="75">
        <v>0</v>
      </c>
      <c r="CG14" s="75">
        <v>0</v>
      </c>
      <c r="CH14" s="75">
        <f>SUM(BG14,+BO14,+CG14)</f>
        <v>0</v>
      </c>
      <c r="CI14" s="75">
        <f>SUM(AE14,+BG14)</f>
        <v>55833</v>
      </c>
      <c r="CJ14" s="75">
        <f>SUM(AF14,+BH14)</f>
        <v>0</v>
      </c>
      <c r="CK14" s="75">
        <f>SUM(AG14,+BI14)</f>
        <v>0</v>
      </c>
      <c r="CL14" s="75">
        <f>SUM(AH14,+BJ14)</f>
        <v>0</v>
      </c>
      <c r="CM14" s="75">
        <f>SUM(AI14,+BK14)</f>
        <v>0</v>
      </c>
      <c r="CN14" s="75">
        <f>SUM(AJ14,+BL14)</f>
        <v>0</v>
      </c>
      <c r="CO14" s="75">
        <f>SUM(AK14,+BM14)</f>
        <v>55833</v>
      </c>
      <c r="CP14" s="76" t="s">
        <v>220</v>
      </c>
      <c r="CQ14" s="75">
        <f>SUM(AM14,+BO14)</f>
        <v>0</v>
      </c>
      <c r="CR14" s="75">
        <f>SUM(AN14,+BP14)</f>
        <v>0</v>
      </c>
      <c r="CS14" s="75">
        <f>SUM(AO14,+BQ14)</f>
        <v>0</v>
      </c>
      <c r="CT14" s="75">
        <f>SUM(AP14,+BR14)</f>
        <v>0</v>
      </c>
      <c r="CU14" s="75">
        <f>SUM(AQ14,+BS14)</f>
        <v>0</v>
      </c>
      <c r="CV14" s="75">
        <f>SUM(AR14,+BT14)</f>
        <v>0</v>
      </c>
      <c r="CW14" s="75">
        <f>SUM(AS14,+BU14)</f>
        <v>0</v>
      </c>
      <c r="CX14" s="75">
        <f>SUM(AT14,+BV14)</f>
        <v>0</v>
      </c>
      <c r="CY14" s="75">
        <f>SUM(AU14,+BW14)</f>
        <v>0</v>
      </c>
      <c r="CZ14" s="75">
        <f>SUM(AV14,+BX14)</f>
        <v>0</v>
      </c>
      <c r="DA14" s="75">
        <f>SUM(AW14,+BY14)</f>
        <v>0</v>
      </c>
      <c r="DB14" s="75">
        <f>SUM(AX14,+BZ14)</f>
        <v>0</v>
      </c>
      <c r="DC14" s="75">
        <f>SUM(AY14,+CA14)</f>
        <v>0</v>
      </c>
      <c r="DD14" s="75">
        <f>SUM(AZ14,+CB14)</f>
        <v>0</v>
      </c>
      <c r="DE14" s="75">
        <f>SUM(BA14,+CC14)</f>
        <v>0</v>
      </c>
      <c r="DF14" s="75">
        <f>SUM(BB14,+CD14)</f>
        <v>0</v>
      </c>
      <c r="DG14" s="76" t="s">
        <v>220</v>
      </c>
      <c r="DH14" s="75">
        <f>SUM(BD14,+CF14)</f>
        <v>0</v>
      </c>
      <c r="DI14" s="75">
        <f>SUM(BE14,+CG14)</f>
        <v>30123</v>
      </c>
      <c r="DJ14" s="75">
        <f>SUM(BF14,+CH14)</f>
        <v>85956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7" customWidth="1"/>
    <col min="31" max="16384" width="9" style="47" customWidth="1"/>
  </cols>
  <sheetData>
    <row r="1" spans="1:30" s="45" customFormat="1" ht="17.25">
      <c r="A1" s="124" t="s">
        <v>235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38" t="s">
        <v>236</v>
      </c>
      <c r="B2" s="133" t="s">
        <v>237</v>
      </c>
      <c r="C2" s="138" t="s">
        <v>238</v>
      </c>
      <c r="D2" s="186" t="s">
        <v>239</v>
      </c>
      <c r="E2" s="104"/>
      <c r="F2" s="104"/>
      <c r="G2" s="104"/>
      <c r="H2" s="104"/>
      <c r="I2" s="104"/>
      <c r="J2" s="104"/>
      <c r="K2" s="104"/>
      <c r="L2" s="105"/>
      <c r="M2" s="186" t="s">
        <v>240</v>
      </c>
      <c r="N2" s="104"/>
      <c r="O2" s="104"/>
      <c r="P2" s="104"/>
      <c r="Q2" s="104"/>
      <c r="R2" s="104"/>
      <c r="S2" s="104"/>
      <c r="T2" s="104"/>
      <c r="U2" s="105"/>
      <c r="V2" s="186" t="s">
        <v>241</v>
      </c>
      <c r="W2" s="104"/>
      <c r="X2" s="104"/>
      <c r="Y2" s="104"/>
      <c r="Z2" s="104"/>
      <c r="AA2" s="104"/>
      <c r="AB2" s="104"/>
      <c r="AC2" s="104"/>
      <c r="AD2" s="105"/>
    </row>
    <row r="3" spans="1:30" s="45" customFormat="1" ht="13.5">
      <c r="A3" s="139"/>
      <c r="B3" s="134"/>
      <c r="C3" s="139"/>
      <c r="D3" s="187" t="s">
        <v>242</v>
      </c>
      <c r="E3" s="106"/>
      <c r="F3" s="106"/>
      <c r="G3" s="106"/>
      <c r="H3" s="106"/>
      <c r="I3" s="106"/>
      <c r="J3" s="106"/>
      <c r="K3" s="106"/>
      <c r="L3" s="107"/>
      <c r="M3" s="187" t="s">
        <v>242</v>
      </c>
      <c r="N3" s="106"/>
      <c r="O3" s="106"/>
      <c r="P3" s="106"/>
      <c r="Q3" s="106"/>
      <c r="R3" s="106"/>
      <c r="S3" s="106"/>
      <c r="T3" s="106"/>
      <c r="U3" s="107"/>
      <c r="V3" s="187" t="s">
        <v>242</v>
      </c>
      <c r="W3" s="106"/>
      <c r="X3" s="106"/>
      <c r="Y3" s="106"/>
      <c r="Z3" s="106"/>
      <c r="AA3" s="106"/>
      <c r="AB3" s="106"/>
      <c r="AC3" s="106"/>
      <c r="AD3" s="107"/>
    </row>
    <row r="4" spans="1:30" s="45" customFormat="1" ht="13.5">
      <c r="A4" s="139"/>
      <c r="B4" s="134"/>
      <c r="C4" s="139"/>
      <c r="D4" s="108"/>
      <c r="E4" s="187" t="s">
        <v>243</v>
      </c>
      <c r="F4" s="109"/>
      <c r="G4" s="109"/>
      <c r="H4" s="109"/>
      <c r="I4" s="109"/>
      <c r="J4" s="109"/>
      <c r="K4" s="110"/>
      <c r="L4" s="69" t="s">
        <v>244</v>
      </c>
      <c r="M4" s="108"/>
      <c r="N4" s="187" t="s">
        <v>243</v>
      </c>
      <c r="O4" s="109"/>
      <c r="P4" s="109"/>
      <c r="Q4" s="109"/>
      <c r="R4" s="109"/>
      <c r="S4" s="109"/>
      <c r="T4" s="110"/>
      <c r="U4" s="69" t="s">
        <v>245</v>
      </c>
      <c r="V4" s="108"/>
      <c r="W4" s="187" t="s">
        <v>246</v>
      </c>
      <c r="X4" s="109"/>
      <c r="Y4" s="109"/>
      <c r="Z4" s="109"/>
      <c r="AA4" s="109"/>
      <c r="AB4" s="109"/>
      <c r="AC4" s="110"/>
      <c r="AD4" s="69" t="s">
        <v>245</v>
      </c>
    </row>
    <row r="5" spans="1:30" s="45" customFormat="1" ht="23.25" customHeight="1">
      <c r="A5" s="139"/>
      <c r="B5" s="134"/>
      <c r="C5" s="139"/>
      <c r="D5" s="108"/>
      <c r="E5" s="108" t="s">
        <v>241</v>
      </c>
      <c r="F5" s="130" t="s">
        <v>247</v>
      </c>
      <c r="G5" s="130" t="s">
        <v>248</v>
      </c>
      <c r="H5" s="130" t="s">
        <v>249</v>
      </c>
      <c r="I5" s="130" t="s">
        <v>250</v>
      </c>
      <c r="J5" s="130" t="s">
        <v>251</v>
      </c>
      <c r="K5" s="130" t="s">
        <v>252</v>
      </c>
      <c r="L5" s="69"/>
      <c r="M5" s="108"/>
      <c r="N5" s="108" t="s">
        <v>253</v>
      </c>
      <c r="O5" s="130" t="s">
        <v>254</v>
      </c>
      <c r="P5" s="130" t="s">
        <v>255</v>
      </c>
      <c r="Q5" s="130" t="s">
        <v>249</v>
      </c>
      <c r="R5" s="130" t="s">
        <v>250</v>
      </c>
      <c r="S5" s="130" t="s">
        <v>256</v>
      </c>
      <c r="T5" s="130" t="s">
        <v>257</v>
      </c>
      <c r="U5" s="69"/>
      <c r="V5" s="108"/>
      <c r="W5" s="108" t="s">
        <v>241</v>
      </c>
      <c r="X5" s="130" t="s">
        <v>258</v>
      </c>
      <c r="Y5" s="130" t="s">
        <v>255</v>
      </c>
      <c r="Z5" s="130" t="s">
        <v>249</v>
      </c>
      <c r="AA5" s="130" t="s">
        <v>259</v>
      </c>
      <c r="AB5" s="130" t="s">
        <v>260</v>
      </c>
      <c r="AC5" s="130" t="s">
        <v>252</v>
      </c>
      <c r="AD5" s="69"/>
    </row>
    <row r="6" spans="1:30" s="46" customFormat="1" ht="13.5">
      <c r="A6" s="140"/>
      <c r="B6" s="135"/>
      <c r="C6" s="140"/>
      <c r="D6" s="111" t="s">
        <v>261</v>
      </c>
      <c r="E6" s="111" t="s">
        <v>261</v>
      </c>
      <c r="F6" s="112" t="s">
        <v>261</v>
      </c>
      <c r="G6" s="112" t="s">
        <v>108</v>
      </c>
      <c r="H6" s="112" t="s">
        <v>262</v>
      </c>
      <c r="I6" s="112" t="s">
        <v>108</v>
      </c>
      <c r="J6" s="112" t="s">
        <v>261</v>
      </c>
      <c r="K6" s="112" t="s">
        <v>261</v>
      </c>
      <c r="L6" s="112" t="s">
        <v>261</v>
      </c>
      <c r="M6" s="111" t="s">
        <v>108</v>
      </c>
      <c r="N6" s="111" t="s">
        <v>262</v>
      </c>
      <c r="O6" s="112" t="s">
        <v>108</v>
      </c>
      <c r="P6" s="112" t="s">
        <v>261</v>
      </c>
      <c r="Q6" s="112" t="s">
        <v>261</v>
      </c>
      <c r="R6" s="112" t="s">
        <v>261</v>
      </c>
      <c r="S6" s="112" t="s">
        <v>108</v>
      </c>
      <c r="T6" s="112" t="s">
        <v>262</v>
      </c>
      <c r="U6" s="112" t="s">
        <v>108</v>
      </c>
      <c r="V6" s="111" t="s">
        <v>261</v>
      </c>
      <c r="W6" s="111" t="s">
        <v>261</v>
      </c>
      <c r="X6" s="112" t="s">
        <v>261</v>
      </c>
      <c r="Y6" s="112" t="s">
        <v>108</v>
      </c>
      <c r="Z6" s="112" t="s">
        <v>262</v>
      </c>
      <c r="AA6" s="112" t="s">
        <v>108</v>
      </c>
      <c r="AB6" s="112" t="s">
        <v>261</v>
      </c>
      <c r="AC6" s="112" t="s">
        <v>261</v>
      </c>
      <c r="AD6" s="112" t="s">
        <v>261</v>
      </c>
    </row>
    <row r="7" spans="1:30" s="50" customFormat="1" ht="12" customHeight="1">
      <c r="A7" s="48" t="s">
        <v>109</v>
      </c>
      <c r="B7" s="63" t="s">
        <v>263</v>
      </c>
      <c r="C7" s="48" t="s">
        <v>59</v>
      </c>
      <c r="D7" s="71">
        <f>SUM(D8:D47)</f>
        <v>126058705</v>
      </c>
      <c r="E7" s="71">
        <f>SUM(E8:E47)</f>
        <v>40765992</v>
      </c>
      <c r="F7" s="71">
        <f>SUM(F8:F47)</f>
        <v>2832777</v>
      </c>
      <c r="G7" s="71">
        <f>SUM(G8:G47)</f>
        <v>159368</v>
      </c>
      <c r="H7" s="71">
        <f>SUM(H8:H47)</f>
        <v>7876396</v>
      </c>
      <c r="I7" s="71">
        <f>SUM(I8:I47)</f>
        <v>13653166</v>
      </c>
      <c r="J7" s="71">
        <f>SUM(J8:J47)</f>
        <v>3853004</v>
      </c>
      <c r="K7" s="71">
        <f>SUM(K8:K47)</f>
        <v>16244285</v>
      </c>
      <c r="L7" s="71">
        <f>SUM(L8:L47)</f>
        <v>85292713</v>
      </c>
      <c r="M7" s="71">
        <f>SUM(M8:M47)</f>
        <v>7296120</v>
      </c>
      <c r="N7" s="71">
        <f>SUM(N8:N47)</f>
        <v>1783456</v>
      </c>
      <c r="O7" s="71">
        <f>SUM(O8:O47)</f>
        <v>160467</v>
      </c>
      <c r="P7" s="71">
        <f>SUM(P8:P47)</f>
        <v>28671</v>
      </c>
      <c r="Q7" s="71">
        <f>SUM(Q8:Q47)</f>
        <v>709100</v>
      </c>
      <c r="R7" s="71">
        <f>SUM(R8:R47)</f>
        <v>666707</v>
      </c>
      <c r="S7" s="71">
        <f>SUM(S8:S47)</f>
        <v>156481</v>
      </c>
      <c r="T7" s="71">
        <f>SUM(T8:T47)</f>
        <v>218511</v>
      </c>
      <c r="U7" s="71">
        <f>SUM(U8:U47)</f>
        <v>5512664</v>
      </c>
      <c r="V7" s="71">
        <f>SUM(V8:V47)</f>
        <v>133354825</v>
      </c>
      <c r="W7" s="71">
        <f>SUM(W8:W47)</f>
        <v>42549448</v>
      </c>
      <c r="X7" s="71">
        <f>SUM(X8:X47)</f>
        <v>2993244</v>
      </c>
      <c r="Y7" s="71">
        <f>SUM(Y8:Y47)</f>
        <v>188039</v>
      </c>
      <c r="Z7" s="71">
        <f>SUM(Z8:Z47)</f>
        <v>8585496</v>
      </c>
      <c r="AA7" s="71">
        <f>SUM(AA8:AA47)</f>
        <v>14319873</v>
      </c>
      <c r="AB7" s="71">
        <f>SUM(AB8:AB47)</f>
        <v>4009485</v>
      </c>
      <c r="AC7" s="71">
        <f>SUM(AC8:AC47)</f>
        <v>16462796</v>
      </c>
      <c r="AD7" s="71">
        <f>SUM(AD8:AD47)</f>
        <v>90805377</v>
      </c>
    </row>
    <row r="8" spans="1:30" s="50" customFormat="1" ht="12" customHeight="1">
      <c r="A8" s="51" t="s">
        <v>264</v>
      </c>
      <c r="B8" s="64" t="s">
        <v>265</v>
      </c>
      <c r="C8" s="51" t="s">
        <v>266</v>
      </c>
      <c r="D8" s="73">
        <f>SUM(E8,+L8)</f>
        <v>43096679</v>
      </c>
      <c r="E8" s="73">
        <f>+SUM(F8:I8,K8)</f>
        <v>12595653</v>
      </c>
      <c r="F8" s="73">
        <v>708973</v>
      </c>
      <c r="G8" s="73">
        <v>0</v>
      </c>
      <c r="H8" s="73">
        <v>377000</v>
      </c>
      <c r="I8" s="73">
        <v>4646627</v>
      </c>
      <c r="J8" s="74">
        <v>0</v>
      </c>
      <c r="K8" s="73">
        <v>6863053</v>
      </c>
      <c r="L8" s="73">
        <v>30501026</v>
      </c>
      <c r="M8" s="73">
        <f>SUM(N8,+U8)</f>
        <v>1313019</v>
      </c>
      <c r="N8" s="73">
        <f>+SUM(O8:R8,T8)</f>
        <v>83092</v>
      </c>
      <c r="O8" s="73">
        <v>0</v>
      </c>
      <c r="P8" s="73">
        <v>0</v>
      </c>
      <c r="Q8" s="73">
        <v>0</v>
      </c>
      <c r="R8" s="73">
        <v>64221</v>
      </c>
      <c r="S8" s="74">
        <v>0</v>
      </c>
      <c r="T8" s="73">
        <v>18871</v>
      </c>
      <c r="U8" s="73">
        <v>1229927</v>
      </c>
      <c r="V8" s="73">
        <f>+SUM(D8,M8)</f>
        <v>44409698</v>
      </c>
      <c r="W8" s="73">
        <f>+SUM(E8,N8)</f>
        <v>12678745</v>
      </c>
      <c r="X8" s="73">
        <f>+SUM(F8,O8)</f>
        <v>708973</v>
      </c>
      <c r="Y8" s="73">
        <f>+SUM(G8,P8)</f>
        <v>0</v>
      </c>
      <c r="Z8" s="73">
        <f>+SUM(H8,Q8)</f>
        <v>377000</v>
      </c>
      <c r="AA8" s="73">
        <f>+SUM(I8,R8)</f>
        <v>4710848</v>
      </c>
      <c r="AB8" s="74">
        <v>0</v>
      </c>
      <c r="AC8" s="73">
        <f>+SUM(K8,T8)</f>
        <v>6881924</v>
      </c>
      <c r="AD8" s="73">
        <f>+SUM(L8,U8)</f>
        <v>31730953</v>
      </c>
    </row>
    <row r="9" spans="1:30" s="50" customFormat="1" ht="12" customHeight="1">
      <c r="A9" s="51" t="s">
        <v>109</v>
      </c>
      <c r="B9" s="64" t="s">
        <v>267</v>
      </c>
      <c r="C9" s="51" t="s">
        <v>116</v>
      </c>
      <c r="D9" s="73">
        <f>SUM(E9,+L9)</f>
        <v>21310801</v>
      </c>
      <c r="E9" s="73">
        <f>+SUM(F9:I9,K9)</f>
        <v>9329346</v>
      </c>
      <c r="F9" s="73">
        <v>1209711</v>
      </c>
      <c r="G9" s="73">
        <v>29328</v>
      </c>
      <c r="H9" s="73">
        <v>4153136</v>
      </c>
      <c r="I9" s="73">
        <v>1844947</v>
      </c>
      <c r="J9" s="74">
        <v>0</v>
      </c>
      <c r="K9" s="73">
        <v>2092224</v>
      </c>
      <c r="L9" s="73">
        <v>11981455</v>
      </c>
      <c r="M9" s="73">
        <f>SUM(N9,+U9)</f>
        <v>946368</v>
      </c>
      <c r="N9" s="73">
        <f>+SUM(O9:R9,T9)</f>
        <v>162159</v>
      </c>
      <c r="O9" s="73">
        <v>0</v>
      </c>
      <c r="P9" s="73">
        <v>0</v>
      </c>
      <c r="Q9" s="73">
        <v>60000</v>
      </c>
      <c r="R9" s="73">
        <v>99586</v>
      </c>
      <c r="S9" s="74">
        <v>0</v>
      </c>
      <c r="T9" s="73">
        <v>2573</v>
      </c>
      <c r="U9" s="73">
        <v>784209</v>
      </c>
      <c r="V9" s="73">
        <f>+SUM(D9,M9)</f>
        <v>22257169</v>
      </c>
      <c r="W9" s="73">
        <f>+SUM(E9,N9)</f>
        <v>9491505</v>
      </c>
      <c r="X9" s="73">
        <f>+SUM(F9,O9)</f>
        <v>1209711</v>
      </c>
      <c r="Y9" s="73">
        <f>+SUM(G9,P9)</f>
        <v>29328</v>
      </c>
      <c r="Z9" s="73">
        <f>+SUM(H9,Q9)</f>
        <v>4213136</v>
      </c>
      <c r="AA9" s="73">
        <f>+SUM(I9,R9)</f>
        <v>1944533</v>
      </c>
      <c r="AB9" s="74">
        <v>0</v>
      </c>
      <c r="AC9" s="73">
        <f>+SUM(K9,T9)</f>
        <v>2094797</v>
      </c>
      <c r="AD9" s="73">
        <f>+SUM(L9,U9)</f>
        <v>12765664</v>
      </c>
    </row>
    <row r="10" spans="1:30" s="50" customFormat="1" ht="12" customHeight="1">
      <c r="A10" s="51" t="s">
        <v>264</v>
      </c>
      <c r="B10" s="64" t="s">
        <v>268</v>
      </c>
      <c r="C10" s="51" t="s">
        <v>269</v>
      </c>
      <c r="D10" s="73">
        <f>SUM(E10,+L10)</f>
        <v>8806774</v>
      </c>
      <c r="E10" s="73">
        <f>+SUM(F10:I10,K10)</f>
        <v>3357567</v>
      </c>
      <c r="F10" s="73">
        <v>17061</v>
      </c>
      <c r="G10" s="73">
        <v>0</v>
      </c>
      <c r="H10" s="73">
        <v>736100</v>
      </c>
      <c r="I10" s="73">
        <v>1098881</v>
      </c>
      <c r="J10" s="74">
        <v>0</v>
      </c>
      <c r="K10" s="73">
        <v>1505525</v>
      </c>
      <c r="L10" s="73">
        <v>5449207</v>
      </c>
      <c r="M10" s="73">
        <f>SUM(N10,+U10)</f>
        <v>1429907</v>
      </c>
      <c r="N10" s="73">
        <f>+SUM(O10:R10,T10)</f>
        <v>779656</v>
      </c>
      <c r="O10" s="73">
        <v>159551</v>
      </c>
      <c r="P10" s="73">
        <v>0</v>
      </c>
      <c r="Q10" s="73">
        <v>577700</v>
      </c>
      <c r="R10" s="73">
        <v>41704</v>
      </c>
      <c r="S10" s="74">
        <v>0</v>
      </c>
      <c r="T10" s="73">
        <v>701</v>
      </c>
      <c r="U10" s="73">
        <v>650251</v>
      </c>
      <c r="V10" s="73">
        <f>+SUM(D10,M10)</f>
        <v>10236681</v>
      </c>
      <c r="W10" s="73">
        <f>+SUM(E10,N10)</f>
        <v>4137223</v>
      </c>
      <c r="X10" s="73">
        <f>+SUM(F10,O10)</f>
        <v>176612</v>
      </c>
      <c r="Y10" s="73">
        <f>+SUM(G10,P10)</f>
        <v>0</v>
      </c>
      <c r="Z10" s="73">
        <f>+SUM(H10,Q10)</f>
        <v>1313800</v>
      </c>
      <c r="AA10" s="73">
        <f>+SUM(I10,R10)</f>
        <v>1140585</v>
      </c>
      <c r="AB10" s="74">
        <v>0</v>
      </c>
      <c r="AC10" s="73">
        <f>+SUM(K10,T10)</f>
        <v>1506226</v>
      </c>
      <c r="AD10" s="73">
        <f>+SUM(L10,U10)</f>
        <v>6099458</v>
      </c>
    </row>
    <row r="11" spans="1:30" s="50" customFormat="1" ht="12" customHeight="1">
      <c r="A11" s="51" t="s">
        <v>109</v>
      </c>
      <c r="B11" s="64" t="s">
        <v>270</v>
      </c>
      <c r="C11" s="51" t="s">
        <v>120</v>
      </c>
      <c r="D11" s="73">
        <f>SUM(E11,+L11)</f>
        <v>8682018</v>
      </c>
      <c r="E11" s="73">
        <f>+SUM(F11:I11,K11)</f>
        <v>2658206</v>
      </c>
      <c r="F11" s="73">
        <v>0</v>
      </c>
      <c r="G11" s="73">
        <v>7658</v>
      </c>
      <c r="H11" s="73">
        <v>390760</v>
      </c>
      <c r="I11" s="73">
        <v>473553</v>
      </c>
      <c r="J11" s="74">
        <v>0</v>
      </c>
      <c r="K11" s="73">
        <v>1786235</v>
      </c>
      <c r="L11" s="73">
        <v>6023812</v>
      </c>
      <c r="M11" s="73">
        <f>SUM(N11,+U11)</f>
        <v>410084</v>
      </c>
      <c r="N11" s="73">
        <f>+SUM(O11:R11,T11)</f>
        <v>43427</v>
      </c>
      <c r="O11" s="73">
        <v>916</v>
      </c>
      <c r="P11" s="73">
        <v>916</v>
      </c>
      <c r="Q11" s="73">
        <v>0</v>
      </c>
      <c r="R11" s="73">
        <v>41531</v>
      </c>
      <c r="S11" s="74">
        <v>0</v>
      </c>
      <c r="T11" s="73">
        <v>64</v>
      </c>
      <c r="U11" s="73">
        <v>366657</v>
      </c>
      <c r="V11" s="73">
        <f>+SUM(D11,M11)</f>
        <v>9092102</v>
      </c>
      <c r="W11" s="73">
        <f>+SUM(E11,N11)</f>
        <v>2701633</v>
      </c>
      <c r="X11" s="73">
        <f>+SUM(F11,O11)</f>
        <v>916</v>
      </c>
      <c r="Y11" s="73">
        <f>+SUM(G11,P11)</f>
        <v>8574</v>
      </c>
      <c r="Z11" s="73">
        <f>+SUM(H11,Q11)</f>
        <v>390760</v>
      </c>
      <c r="AA11" s="73">
        <f>+SUM(I11,R11)</f>
        <v>515084</v>
      </c>
      <c r="AB11" s="74">
        <v>0</v>
      </c>
      <c r="AC11" s="73">
        <f>+SUM(K11,T11)</f>
        <v>1786299</v>
      </c>
      <c r="AD11" s="73">
        <f>+SUM(L11,U11)</f>
        <v>6390469</v>
      </c>
    </row>
    <row r="12" spans="1:30" s="50" customFormat="1" ht="12" customHeight="1">
      <c r="A12" s="53" t="s">
        <v>264</v>
      </c>
      <c r="B12" s="54" t="s">
        <v>271</v>
      </c>
      <c r="C12" s="53" t="s">
        <v>272</v>
      </c>
      <c r="D12" s="75">
        <f>SUM(E12,+L12)</f>
        <v>2963459</v>
      </c>
      <c r="E12" s="75">
        <f>+SUM(F12:I12,K12)</f>
        <v>849132</v>
      </c>
      <c r="F12" s="75">
        <v>0</v>
      </c>
      <c r="G12" s="75">
        <v>0</v>
      </c>
      <c r="H12" s="75">
        <v>133400</v>
      </c>
      <c r="I12" s="75">
        <v>509075</v>
      </c>
      <c r="J12" s="76">
        <v>0</v>
      </c>
      <c r="K12" s="75">
        <v>206657</v>
      </c>
      <c r="L12" s="75">
        <v>2114327</v>
      </c>
      <c r="M12" s="75">
        <f>SUM(N12,+U12)</f>
        <v>134802</v>
      </c>
      <c r="N12" s="75">
        <f>+SUM(O12:R12,T12)</f>
        <v>6601</v>
      </c>
      <c r="O12" s="75">
        <v>0</v>
      </c>
      <c r="P12" s="75">
        <v>0</v>
      </c>
      <c r="Q12" s="75">
        <v>0</v>
      </c>
      <c r="R12" s="75">
        <v>6601</v>
      </c>
      <c r="S12" s="76">
        <v>0</v>
      </c>
      <c r="T12" s="75">
        <v>0</v>
      </c>
      <c r="U12" s="75">
        <v>128201</v>
      </c>
      <c r="V12" s="75">
        <f>+SUM(D12,M12)</f>
        <v>3098261</v>
      </c>
      <c r="W12" s="75">
        <f>+SUM(E12,N12)</f>
        <v>855733</v>
      </c>
      <c r="X12" s="75">
        <f>+SUM(F12,O12)</f>
        <v>0</v>
      </c>
      <c r="Y12" s="75">
        <f>+SUM(G12,P12)</f>
        <v>0</v>
      </c>
      <c r="Z12" s="75">
        <f>+SUM(H12,Q12)</f>
        <v>133400</v>
      </c>
      <c r="AA12" s="75">
        <f>+SUM(I12,R12)</f>
        <v>515676</v>
      </c>
      <c r="AB12" s="76">
        <v>0</v>
      </c>
      <c r="AC12" s="75">
        <f>+SUM(K12,T12)</f>
        <v>206657</v>
      </c>
      <c r="AD12" s="75">
        <f>+SUM(L12,U12)</f>
        <v>2242528</v>
      </c>
    </row>
    <row r="13" spans="1:30" s="50" customFormat="1" ht="12" customHeight="1">
      <c r="A13" s="53" t="s">
        <v>109</v>
      </c>
      <c r="B13" s="54" t="s">
        <v>273</v>
      </c>
      <c r="C13" s="53" t="s">
        <v>124</v>
      </c>
      <c r="D13" s="75">
        <f>SUM(E13,+L13)</f>
        <v>6135364</v>
      </c>
      <c r="E13" s="75">
        <f>+SUM(F13:I13,K13)</f>
        <v>2810533</v>
      </c>
      <c r="F13" s="75">
        <v>702957</v>
      </c>
      <c r="G13" s="75">
        <v>0</v>
      </c>
      <c r="H13" s="75">
        <v>1565700</v>
      </c>
      <c r="I13" s="75">
        <v>384478</v>
      </c>
      <c r="J13" s="76">
        <v>0</v>
      </c>
      <c r="K13" s="75">
        <v>157398</v>
      </c>
      <c r="L13" s="75">
        <v>3324831</v>
      </c>
      <c r="M13" s="75">
        <f>SUM(N13,+U13)</f>
        <v>97338</v>
      </c>
      <c r="N13" s="75">
        <f>+SUM(O13:R13,T13)</f>
        <v>13195</v>
      </c>
      <c r="O13" s="75">
        <v>0</v>
      </c>
      <c r="P13" s="75">
        <v>0</v>
      </c>
      <c r="Q13" s="75">
        <v>0</v>
      </c>
      <c r="R13" s="75">
        <v>13192</v>
      </c>
      <c r="S13" s="76">
        <v>0</v>
      </c>
      <c r="T13" s="75">
        <v>3</v>
      </c>
      <c r="U13" s="75">
        <v>84143</v>
      </c>
      <c r="V13" s="75">
        <f>+SUM(D13,M13)</f>
        <v>6232702</v>
      </c>
      <c r="W13" s="75">
        <f>+SUM(E13,N13)</f>
        <v>2823728</v>
      </c>
      <c r="X13" s="75">
        <f>+SUM(F13,O13)</f>
        <v>702957</v>
      </c>
      <c r="Y13" s="75">
        <f>+SUM(G13,P13)</f>
        <v>0</v>
      </c>
      <c r="Z13" s="75">
        <f>+SUM(H13,Q13)</f>
        <v>1565700</v>
      </c>
      <c r="AA13" s="75">
        <f>+SUM(I13,R13)</f>
        <v>397670</v>
      </c>
      <c r="AB13" s="76">
        <v>0</v>
      </c>
      <c r="AC13" s="75">
        <f>+SUM(K13,T13)</f>
        <v>157401</v>
      </c>
      <c r="AD13" s="75">
        <f>+SUM(L13,U13)</f>
        <v>3408974</v>
      </c>
    </row>
    <row r="14" spans="1:30" s="50" customFormat="1" ht="12" customHeight="1">
      <c r="A14" s="53" t="s">
        <v>264</v>
      </c>
      <c r="B14" s="54" t="s">
        <v>274</v>
      </c>
      <c r="C14" s="53" t="s">
        <v>275</v>
      </c>
      <c r="D14" s="75">
        <f>SUM(E14,+L14)</f>
        <v>6632482</v>
      </c>
      <c r="E14" s="75">
        <f>+SUM(F14:I14,K14)</f>
        <v>2466668</v>
      </c>
      <c r="F14" s="75">
        <v>12000</v>
      </c>
      <c r="G14" s="75">
        <v>0</v>
      </c>
      <c r="H14" s="75">
        <v>132700</v>
      </c>
      <c r="I14" s="75">
        <v>1438439</v>
      </c>
      <c r="J14" s="76">
        <v>0</v>
      </c>
      <c r="K14" s="75">
        <v>883529</v>
      </c>
      <c r="L14" s="75">
        <v>4165814</v>
      </c>
      <c r="M14" s="75">
        <f>SUM(N14,+U14)</f>
        <v>159578</v>
      </c>
      <c r="N14" s="75">
        <f>+SUM(O14:R14,T14)</f>
        <v>0</v>
      </c>
      <c r="O14" s="75">
        <v>0</v>
      </c>
      <c r="P14" s="75">
        <v>0</v>
      </c>
      <c r="Q14" s="75">
        <v>0</v>
      </c>
      <c r="R14" s="75">
        <v>0</v>
      </c>
      <c r="S14" s="76">
        <v>0</v>
      </c>
      <c r="T14" s="75">
        <v>0</v>
      </c>
      <c r="U14" s="75">
        <v>159578</v>
      </c>
      <c r="V14" s="75">
        <f>+SUM(D14,M14)</f>
        <v>6792060</v>
      </c>
      <c r="W14" s="75">
        <f>+SUM(E14,N14)</f>
        <v>2466668</v>
      </c>
      <c r="X14" s="75">
        <f>+SUM(F14,O14)</f>
        <v>12000</v>
      </c>
      <c r="Y14" s="75">
        <f>+SUM(G14,P14)</f>
        <v>0</v>
      </c>
      <c r="Z14" s="75">
        <f>+SUM(H14,Q14)</f>
        <v>132700</v>
      </c>
      <c r="AA14" s="75">
        <f>+SUM(I14,R14)</f>
        <v>1438439</v>
      </c>
      <c r="AB14" s="76">
        <v>0</v>
      </c>
      <c r="AC14" s="75">
        <f>+SUM(K14,T14)</f>
        <v>883529</v>
      </c>
      <c r="AD14" s="75">
        <f>+SUM(L14,U14)</f>
        <v>4325392</v>
      </c>
    </row>
    <row r="15" spans="1:30" s="50" customFormat="1" ht="12" customHeight="1">
      <c r="A15" s="53" t="s">
        <v>109</v>
      </c>
      <c r="B15" s="54" t="s">
        <v>276</v>
      </c>
      <c r="C15" s="53" t="s">
        <v>128</v>
      </c>
      <c r="D15" s="75">
        <f>SUM(E15,+L15)</f>
        <v>2344087</v>
      </c>
      <c r="E15" s="75">
        <f>+SUM(F15:I15,K15)</f>
        <v>600956</v>
      </c>
      <c r="F15" s="75">
        <v>1852</v>
      </c>
      <c r="G15" s="75">
        <v>13811</v>
      </c>
      <c r="H15" s="75">
        <v>21800</v>
      </c>
      <c r="I15" s="75">
        <v>377193</v>
      </c>
      <c r="J15" s="76">
        <v>0</v>
      </c>
      <c r="K15" s="75">
        <v>186300</v>
      </c>
      <c r="L15" s="75">
        <v>1743131</v>
      </c>
      <c r="M15" s="75">
        <f>SUM(N15,+U15)</f>
        <v>543981</v>
      </c>
      <c r="N15" s="75">
        <f>+SUM(O15:R15,T15)</f>
        <v>276770</v>
      </c>
      <c r="O15" s="75">
        <v>0</v>
      </c>
      <c r="P15" s="75">
        <v>0</v>
      </c>
      <c r="Q15" s="75">
        <v>0</v>
      </c>
      <c r="R15" s="75">
        <v>276770</v>
      </c>
      <c r="S15" s="76">
        <v>0</v>
      </c>
      <c r="T15" s="75">
        <v>0</v>
      </c>
      <c r="U15" s="75">
        <v>267211</v>
      </c>
      <c r="V15" s="75">
        <f>+SUM(D15,M15)</f>
        <v>2888068</v>
      </c>
      <c r="W15" s="75">
        <f>+SUM(E15,N15)</f>
        <v>877726</v>
      </c>
      <c r="X15" s="75">
        <f>+SUM(F15,O15)</f>
        <v>1852</v>
      </c>
      <c r="Y15" s="75">
        <f>+SUM(G15,P15)</f>
        <v>13811</v>
      </c>
      <c r="Z15" s="75">
        <f>+SUM(H15,Q15)</f>
        <v>21800</v>
      </c>
      <c r="AA15" s="75">
        <f>+SUM(I15,R15)</f>
        <v>653963</v>
      </c>
      <c r="AB15" s="76">
        <v>0</v>
      </c>
      <c r="AC15" s="75">
        <f>+SUM(K15,T15)</f>
        <v>186300</v>
      </c>
      <c r="AD15" s="75">
        <f>+SUM(L15,U15)</f>
        <v>2010342</v>
      </c>
    </row>
    <row r="16" spans="1:30" s="50" customFormat="1" ht="12" customHeight="1">
      <c r="A16" s="53" t="s">
        <v>264</v>
      </c>
      <c r="B16" s="54" t="s">
        <v>277</v>
      </c>
      <c r="C16" s="53" t="s">
        <v>278</v>
      </c>
      <c r="D16" s="75">
        <f>SUM(E16,+L16)</f>
        <v>3206041</v>
      </c>
      <c r="E16" s="75">
        <f>+SUM(F16:I16,K16)</f>
        <v>890009</v>
      </c>
      <c r="F16" s="75">
        <v>1917</v>
      </c>
      <c r="G16" s="75">
        <v>0</v>
      </c>
      <c r="H16" s="75">
        <v>0</v>
      </c>
      <c r="I16" s="75">
        <v>303241</v>
      </c>
      <c r="J16" s="76">
        <v>0</v>
      </c>
      <c r="K16" s="75">
        <v>584851</v>
      </c>
      <c r="L16" s="75">
        <v>2316032</v>
      </c>
      <c r="M16" s="75">
        <f>SUM(N16,+U16)</f>
        <v>254925</v>
      </c>
      <c r="N16" s="75">
        <f>+SUM(O16:R16,T16)</f>
        <v>31504</v>
      </c>
      <c r="O16" s="75">
        <v>0</v>
      </c>
      <c r="P16" s="75">
        <v>0</v>
      </c>
      <c r="Q16" s="75">
        <v>0</v>
      </c>
      <c r="R16" s="75">
        <v>31504</v>
      </c>
      <c r="S16" s="76">
        <v>0</v>
      </c>
      <c r="T16" s="75">
        <v>0</v>
      </c>
      <c r="U16" s="75">
        <v>223421</v>
      </c>
      <c r="V16" s="75">
        <f>+SUM(D16,M16)</f>
        <v>3460966</v>
      </c>
      <c r="W16" s="75">
        <f>+SUM(E16,N16)</f>
        <v>921513</v>
      </c>
      <c r="X16" s="75">
        <f>+SUM(F16,O16)</f>
        <v>1917</v>
      </c>
      <c r="Y16" s="75">
        <f>+SUM(G16,P16)</f>
        <v>0</v>
      </c>
      <c r="Z16" s="75">
        <f>+SUM(H16,Q16)</f>
        <v>0</v>
      </c>
      <c r="AA16" s="75">
        <f>+SUM(I16,R16)</f>
        <v>334745</v>
      </c>
      <c r="AB16" s="76">
        <v>0</v>
      </c>
      <c r="AC16" s="75">
        <f>+SUM(K16,T16)</f>
        <v>584851</v>
      </c>
      <c r="AD16" s="75">
        <f>+SUM(L16,U16)</f>
        <v>2539453</v>
      </c>
    </row>
    <row r="17" spans="1:30" s="50" customFormat="1" ht="12" customHeight="1">
      <c r="A17" s="53" t="s">
        <v>109</v>
      </c>
      <c r="B17" s="54" t="s">
        <v>279</v>
      </c>
      <c r="C17" s="53" t="s">
        <v>132</v>
      </c>
      <c r="D17" s="75">
        <f>SUM(E17,+L17)</f>
        <v>1042212</v>
      </c>
      <c r="E17" s="75">
        <f>+SUM(F17:I17,K17)</f>
        <v>239947</v>
      </c>
      <c r="F17" s="75">
        <v>34079</v>
      </c>
      <c r="G17" s="75">
        <v>1344</v>
      </c>
      <c r="H17" s="75">
        <v>0</v>
      </c>
      <c r="I17" s="75">
        <v>62309</v>
      </c>
      <c r="J17" s="76">
        <v>0</v>
      </c>
      <c r="K17" s="75">
        <v>142215</v>
      </c>
      <c r="L17" s="75">
        <v>802265</v>
      </c>
      <c r="M17" s="75">
        <f>SUM(N17,+U17)</f>
        <v>26066</v>
      </c>
      <c r="N17" s="75">
        <f>+SUM(O17:R17,T17)</f>
        <v>3495</v>
      </c>
      <c r="O17" s="75">
        <v>0</v>
      </c>
      <c r="P17" s="75">
        <v>0</v>
      </c>
      <c r="Q17" s="75">
        <v>0</v>
      </c>
      <c r="R17" s="75">
        <v>914</v>
      </c>
      <c r="S17" s="76">
        <v>0</v>
      </c>
      <c r="T17" s="75">
        <v>2581</v>
      </c>
      <c r="U17" s="75">
        <v>22571</v>
      </c>
      <c r="V17" s="75">
        <f>+SUM(D17,M17)</f>
        <v>1068278</v>
      </c>
      <c r="W17" s="75">
        <f>+SUM(E17,N17)</f>
        <v>243442</v>
      </c>
      <c r="X17" s="75">
        <f>+SUM(F17,O17)</f>
        <v>34079</v>
      </c>
      <c r="Y17" s="75">
        <f>+SUM(G17,P17)</f>
        <v>1344</v>
      </c>
      <c r="Z17" s="75">
        <f>+SUM(H17,Q17)</f>
        <v>0</v>
      </c>
      <c r="AA17" s="75">
        <f>+SUM(I17,R17)</f>
        <v>63223</v>
      </c>
      <c r="AB17" s="76">
        <v>0</v>
      </c>
      <c r="AC17" s="75">
        <f>+SUM(K17,T17)</f>
        <v>144796</v>
      </c>
      <c r="AD17" s="75">
        <f>+SUM(L17,U17)</f>
        <v>824836</v>
      </c>
    </row>
    <row r="18" spans="1:30" s="50" customFormat="1" ht="12" customHeight="1">
      <c r="A18" s="53" t="s">
        <v>264</v>
      </c>
      <c r="B18" s="54" t="s">
        <v>280</v>
      </c>
      <c r="C18" s="53" t="s">
        <v>281</v>
      </c>
      <c r="D18" s="75">
        <f>SUM(E18,+L18)</f>
        <v>850725</v>
      </c>
      <c r="E18" s="75">
        <f>+SUM(F18:I18,K18)</f>
        <v>152922</v>
      </c>
      <c r="F18" s="75">
        <v>11749</v>
      </c>
      <c r="G18" s="75">
        <v>21632</v>
      </c>
      <c r="H18" s="75">
        <v>49000</v>
      </c>
      <c r="I18" s="75">
        <v>64030</v>
      </c>
      <c r="J18" s="76">
        <v>0</v>
      </c>
      <c r="K18" s="75">
        <v>6511</v>
      </c>
      <c r="L18" s="75">
        <v>697803</v>
      </c>
      <c r="M18" s="75">
        <f>SUM(N18,+U18)</f>
        <v>397532</v>
      </c>
      <c r="N18" s="75">
        <f>+SUM(O18:R18,T18)</f>
        <v>16928</v>
      </c>
      <c r="O18" s="75">
        <v>0</v>
      </c>
      <c r="P18" s="75">
        <v>0</v>
      </c>
      <c r="Q18" s="75">
        <v>0</v>
      </c>
      <c r="R18" s="75">
        <v>16900</v>
      </c>
      <c r="S18" s="76">
        <v>0</v>
      </c>
      <c r="T18" s="75">
        <v>28</v>
      </c>
      <c r="U18" s="75">
        <v>380604</v>
      </c>
      <c r="V18" s="75">
        <f>+SUM(D18,M18)</f>
        <v>1248257</v>
      </c>
      <c r="W18" s="75">
        <f>+SUM(E18,N18)</f>
        <v>169850</v>
      </c>
      <c r="X18" s="75">
        <f>+SUM(F18,O18)</f>
        <v>11749</v>
      </c>
      <c r="Y18" s="75">
        <f>+SUM(G18,P18)</f>
        <v>21632</v>
      </c>
      <c r="Z18" s="75">
        <f>+SUM(H18,Q18)</f>
        <v>49000</v>
      </c>
      <c r="AA18" s="75">
        <f>+SUM(I18,R18)</f>
        <v>80930</v>
      </c>
      <c r="AB18" s="76">
        <v>0</v>
      </c>
      <c r="AC18" s="75">
        <f>+SUM(K18,T18)</f>
        <v>6539</v>
      </c>
      <c r="AD18" s="75">
        <f>+SUM(L18,U18)</f>
        <v>1078407</v>
      </c>
    </row>
    <row r="19" spans="1:30" s="50" customFormat="1" ht="12" customHeight="1">
      <c r="A19" s="53" t="s">
        <v>109</v>
      </c>
      <c r="B19" s="54" t="s">
        <v>282</v>
      </c>
      <c r="C19" s="53" t="s">
        <v>136</v>
      </c>
      <c r="D19" s="75">
        <f>SUM(E19,+L19)</f>
        <v>1677561</v>
      </c>
      <c r="E19" s="75">
        <f>+SUM(F19:I19,K19)</f>
        <v>109052</v>
      </c>
      <c r="F19" s="75">
        <v>0</v>
      </c>
      <c r="G19" s="75">
        <v>0</v>
      </c>
      <c r="H19" s="75">
        <v>0</v>
      </c>
      <c r="I19" s="75">
        <v>33189</v>
      </c>
      <c r="J19" s="76">
        <v>0</v>
      </c>
      <c r="K19" s="75">
        <v>75863</v>
      </c>
      <c r="L19" s="75">
        <v>1568509</v>
      </c>
      <c r="M19" s="75">
        <f>SUM(N19,+U19)</f>
        <v>29124</v>
      </c>
      <c r="N19" s="75">
        <f>+SUM(O19:R19,T19)</f>
        <v>9680</v>
      </c>
      <c r="O19" s="75">
        <v>0</v>
      </c>
      <c r="P19" s="75">
        <v>0</v>
      </c>
      <c r="Q19" s="75">
        <v>0</v>
      </c>
      <c r="R19" s="75">
        <v>9680</v>
      </c>
      <c r="S19" s="76">
        <v>0</v>
      </c>
      <c r="T19" s="75">
        <v>0</v>
      </c>
      <c r="U19" s="75">
        <v>19444</v>
      </c>
      <c r="V19" s="75">
        <f>+SUM(D19,M19)</f>
        <v>1706685</v>
      </c>
      <c r="W19" s="75">
        <f>+SUM(E19,N19)</f>
        <v>118732</v>
      </c>
      <c r="X19" s="75">
        <f>+SUM(F19,O19)</f>
        <v>0</v>
      </c>
      <c r="Y19" s="75">
        <f>+SUM(G19,P19)</f>
        <v>0</v>
      </c>
      <c r="Z19" s="75">
        <f>+SUM(H19,Q19)</f>
        <v>0</v>
      </c>
      <c r="AA19" s="75">
        <f>+SUM(I19,R19)</f>
        <v>42869</v>
      </c>
      <c r="AB19" s="76">
        <v>0</v>
      </c>
      <c r="AC19" s="75">
        <f>+SUM(K19,T19)</f>
        <v>75863</v>
      </c>
      <c r="AD19" s="75">
        <f>+SUM(L19,U19)</f>
        <v>1587953</v>
      </c>
    </row>
    <row r="20" spans="1:30" s="50" customFormat="1" ht="12" customHeight="1">
      <c r="A20" s="53" t="s">
        <v>264</v>
      </c>
      <c r="B20" s="54" t="s">
        <v>283</v>
      </c>
      <c r="C20" s="53" t="s">
        <v>284</v>
      </c>
      <c r="D20" s="75">
        <f>SUM(E20,+L20)</f>
        <v>3177281</v>
      </c>
      <c r="E20" s="75">
        <f>+SUM(F20:I20,K20)</f>
        <v>977201</v>
      </c>
      <c r="F20" s="75">
        <v>0</v>
      </c>
      <c r="G20" s="75">
        <v>0</v>
      </c>
      <c r="H20" s="75">
        <v>0</v>
      </c>
      <c r="I20" s="75">
        <v>528084</v>
      </c>
      <c r="J20" s="76">
        <v>0</v>
      </c>
      <c r="K20" s="75">
        <v>449117</v>
      </c>
      <c r="L20" s="75">
        <v>2200080</v>
      </c>
      <c r="M20" s="75">
        <f>SUM(N20,+U20)</f>
        <v>155345</v>
      </c>
      <c r="N20" s="75">
        <f>+SUM(O20:R20,T20)</f>
        <v>10303</v>
      </c>
      <c r="O20" s="75">
        <v>0</v>
      </c>
      <c r="P20" s="75">
        <v>0</v>
      </c>
      <c r="Q20" s="75">
        <v>0</v>
      </c>
      <c r="R20" s="75">
        <v>9709</v>
      </c>
      <c r="S20" s="76">
        <v>0</v>
      </c>
      <c r="T20" s="75">
        <v>594</v>
      </c>
      <c r="U20" s="75">
        <v>145042</v>
      </c>
      <c r="V20" s="75">
        <f>+SUM(D20,M20)</f>
        <v>3332626</v>
      </c>
      <c r="W20" s="75">
        <f>+SUM(E20,N20)</f>
        <v>987504</v>
      </c>
      <c r="X20" s="75">
        <f>+SUM(F20,O20)</f>
        <v>0</v>
      </c>
      <c r="Y20" s="75">
        <f>+SUM(G20,P20)</f>
        <v>0</v>
      </c>
      <c r="Z20" s="75">
        <f>+SUM(H20,Q20)</f>
        <v>0</v>
      </c>
      <c r="AA20" s="75">
        <f>+SUM(I20,R20)</f>
        <v>537793</v>
      </c>
      <c r="AB20" s="76">
        <v>0</v>
      </c>
      <c r="AC20" s="75">
        <f>+SUM(K20,T20)</f>
        <v>449711</v>
      </c>
      <c r="AD20" s="75">
        <f>+SUM(L20,U20)</f>
        <v>2345122</v>
      </c>
    </row>
    <row r="21" spans="1:30" s="50" customFormat="1" ht="12" customHeight="1">
      <c r="A21" s="53" t="s">
        <v>109</v>
      </c>
      <c r="B21" s="54" t="s">
        <v>285</v>
      </c>
      <c r="C21" s="53" t="s">
        <v>140</v>
      </c>
      <c r="D21" s="75">
        <f>SUM(E21,+L21)</f>
        <v>3003671</v>
      </c>
      <c r="E21" s="75">
        <f>+SUM(F21:I21,K21)</f>
        <v>1151701</v>
      </c>
      <c r="F21" s="75">
        <v>0</v>
      </c>
      <c r="G21" s="75">
        <v>1277</v>
      </c>
      <c r="H21" s="75">
        <v>0</v>
      </c>
      <c r="I21" s="75">
        <v>758918</v>
      </c>
      <c r="J21" s="76">
        <v>0</v>
      </c>
      <c r="K21" s="75">
        <v>391506</v>
      </c>
      <c r="L21" s="75">
        <v>1851970</v>
      </c>
      <c r="M21" s="75">
        <f>SUM(N21,+U21)</f>
        <v>41321</v>
      </c>
      <c r="N21" s="75">
        <f>+SUM(O21:R21,T21)</f>
        <v>5367</v>
      </c>
      <c r="O21" s="75">
        <v>0</v>
      </c>
      <c r="P21" s="75">
        <v>0</v>
      </c>
      <c r="Q21" s="75">
        <v>0</v>
      </c>
      <c r="R21" s="75">
        <v>5367</v>
      </c>
      <c r="S21" s="76">
        <v>0</v>
      </c>
      <c r="T21" s="75">
        <v>0</v>
      </c>
      <c r="U21" s="75">
        <v>35954</v>
      </c>
      <c r="V21" s="75">
        <f>+SUM(D21,M21)</f>
        <v>3044992</v>
      </c>
      <c r="W21" s="75">
        <f>+SUM(E21,N21)</f>
        <v>1157068</v>
      </c>
      <c r="X21" s="75">
        <f>+SUM(F21,O21)</f>
        <v>0</v>
      </c>
      <c r="Y21" s="75">
        <f>+SUM(G21,P21)</f>
        <v>1277</v>
      </c>
      <c r="Z21" s="75">
        <f>+SUM(H21,Q21)</f>
        <v>0</v>
      </c>
      <c r="AA21" s="75">
        <f>+SUM(I21,R21)</f>
        <v>764285</v>
      </c>
      <c r="AB21" s="76">
        <v>0</v>
      </c>
      <c r="AC21" s="75">
        <f>+SUM(K21,T21)</f>
        <v>391506</v>
      </c>
      <c r="AD21" s="75">
        <f>+SUM(L21,U21)</f>
        <v>1887924</v>
      </c>
    </row>
    <row r="22" spans="1:30" s="50" customFormat="1" ht="12" customHeight="1">
      <c r="A22" s="53" t="s">
        <v>264</v>
      </c>
      <c r="B22" s="54" t="s">
        <v>286</v>
      </c>
      <c r="C22" s="53" t="s">
        <v>287</v>
      </c>
      <c r="D22" s="75">
        <f>SUM(E22,+L22)</f>
        <v>1139882</v>
      </c>
      <c r="E22" s="75">
        <f>+SUM(F22:I22,K22)</f>
        <v>56205</v>
      </c>
      <c r="F22" s="75">
        <v>0</v>
      </c>
      <c r="G22" s="75">
        <v>0</v>
      </c>
      <c r="H22" s="75">
        <v>0</v>
      </c>
      <c r="I22" s="75">
        <v>25611</v>
      </c>
      <c r="J22" s="76">
        <v>0</v>
      </c>
      <c r="K22" s="75">
        <v>30594</v>
      </c>
      <c r="L22" s="75">
        <v>1083677</v>
      </c>
      <c r="M22" s="75">
        <f>SUM(N22,+U22)</f>
        <v>139326</v>
      </c>
      <c r="N22" s="75">
        <f>+SUM(O22:R22,T22)</f>
        <v>4452</v>
      </c>
      <c r="O22" s="75">
        <v>0</v>
      </c>
      <c r="P22" s="75">
        <v>0</v>
      </c>
      <c r="Q22" s="75">
        <v>0</v>
      </c>
      <c r="R22" s="75">
        <v>4452</v>
      </c>
      <c r="S22" s="76">
        <v>0</v>
      </c>
      <c r="T22" s="75">
        <v>0</v>
      </c>
      <c r="U22" s="75">
        <v>134874</v>
      </c>
      <c r="V22" s="75">
        <f>+SUM(D22,M22)</f>
        <v>1279208</v>
      </c>
      <c r="W22" s="75">
        <f>+SUM(E22,N22)</f>
        <v>60657</v>
      </c>
      <c r="X22" s="75">
        <f>+SUM(F22,O22)</f>
        <v>0</v>
      </c>
      <c r="Y22" s="75">
        <f>+SUM(G22,P22)</f>
        <v>0</v>
      </c>
      <c r="Z22" s="75">
        <f>+SUM(H22,Q22)</f>
        <v>0</v>
      </c>
      <c r="AA22" s="75">
        <f>+SUM(I22,R22)</f>
        <v>30063</v>
      </c>
      <c r="AB22" s="76">
        <v>0</v>
      </c>
      <c r="AC22" s="75">
        <f>+SUM(K22,T22)</f>
        <v>30594</v>
      </c>
      <c r="AD22" s="75">
        <f>+SUM(L22,U22)</f>
        <v>1218551</v>
      </c>
    </row>
    <row r="23" spans="1:30" s="50" customFormat="1" ht="12" customHeight="1">
      <c r="A23" s="53" t="s">
        <v>109</v>
      </c>
      <c r="B23" s="54" t="s">
        <v>288</v>
      </c>
      <c r="C23" s="53" t="s">
        <v>144</v>
      </c>
      <c r="D23" s="75">
        <f>SUM(E23,+L23)</f>
        <v>1412207</v>
      </c>
      <c r="E23" s="75">
        <f>+SUM(F23:I23,K23)</f>
        <v>17910</v>
      </c>
      <c r="F23" s="75">
        <v>3686</v>
      </c>
      <c r="G23" s="75">
        <v>0</v>
      </c>
      <c r="H23" s="75">
        <v>0</v>
      </c>
      <c r="I23" s="75">
        <v>14084</v>
      </c>
      <c r="J23" s="76">
        <v>0</v>
      </c>
      <c r="K23" s="75">
        <v>140</v>
      </c>
      <c r="L23" s="75">
        <v>1394297</v>
      </c>
      <c r="M23" s="75">
        <f>SUM(N23,+U23)</f>
        <v>54009</v>
      </c>
      <c r="N23" s="75">
        <f>+SUM(O23:R23,T23)</f>
        <v>2583</v>
      </c>
      <c r="O23" s="75">
        <v>0</v>
      </c>
      <c r="P23" s="75">
        <v>0</v>
      </c>
      <c r="Q23" s="75">
        <v>0</v>
      </c>
      <c r="R23" s="75">
        <v>2583</v>
      </c>
      <c r="S23" s="76">
        <v>0</v>
      </c>
      <c r="T23" s="75">
        <v>0</v>
      </c>
      <c r="U23" s="75">
        <v>51426</v>
      </c>
      <c r="V23" s="75">
        <f>+SUM(D23,M23)</f>
        <v>1466216</v>
      </c>
      <c r="W23" s="75">
        <f>+SUM(E23,N23)</f>
        <v>20493</v>
      </c>
      <c r="X23" s="75">
        <f>+SUM(F23,O23)</f>
        <v>3686</v>
      </c>
      <c r="Y23" s="75">
        <f>+SUM(G23,P23)</f>
        <v>0</v>
      </c>
      <c r="Z23" s="75">
        <f>+SUM(H23,Q23)</f>
        <v>0</v>
      </c>
      <c r="AA23" s="75">
        <f>+SUM(I23,R23)</f>
        <v>16667</v>
      </c>
      <c r="AB23" s="76">
        <v>0</v>
      </c>
      <c r="AC23" s="75">
        <f>+SUM(K23,T23)</f>
        <v>140</v>
      </c>
      <c r="AD23" s="75">
        <f>+SUM(L23,U23)</f>
        <v>1445723</v>
      </c>
    </row>
    <row r="24" spans="1:30" s="50" customFormat="1" ht="12" customHeight="1">
      <c r="A24" s="53" t="s">
        <v>264</v>
      </c>
      <c r="B24" s="54" t="s">
        <v>289</v>
      </c>
      <c r="C24" s="53" t="s">
        <v>290</v>
      </c>
      <c r="D24" s="75">
        <f>SUM(E24,+L24)</f>
        <v>1640297</v>
      </c>
      <c r="E24" s="75">
        <f>+SUM(F24:I24,K24)</f>
        <v>132798</v>
      </c>
      <c r="F24" s="75">
        <v>0</v>
      </c>
      <c r="G24" s="75">
        <v>0</v>
      </c>
      <c r="H24" s="75">
        <v>0</v>
      </c>
      <c r="I24" s="75">
        <v>18652</v>
      </c>
      <c r="J24" s="76">
        <v>0</v>
      </c>
      <c r="K24" s="75">
        <v>114146</v>
      </c>
      <c r="L24" s="75">
        <v>1507499</v>
      </c>
      <c r="M24" s="75">
        <f>SUM(N24,+U24)</f>
        <v>91026</v>
      </c>
      <c r="N24" s="75">
        <f>+SUM(O24:R24,T24)</f>
        <v>2279</v>
      </c>
      <c r="O24" s="75">
        <v>0</v>
      </c>
      <c r="P24" s="75">
        <v>0</v>
      </c>
      <c r="Q24" s="75">
        <v>0</v>
      </c>
      <c r="R24" s="75">
        <v>2279</v>
      </c>
      <c r="S24" s="76">
        <v>0</v>
      </c>
      <c r="T24" s="75">
        <v>0</v>
      </c>
      <c r="U24" s="75">
        <v>88747</v>
      </c>
      <c r="V24" s="75">
        <f>+SUM(D24,M24)</f>
        <v>1731323</v>
      </c>
      <c r="W24" s="75">
        <f>+SUM(E24,N24)</f>
        <v>135077</v>
      </c>
      <c r="X24" s="75">
        <f>+SUM(F24,O24)</f>
        <v>0</v>
      </c>
      <c r="Y24" s="75">
        <f>+SUM(G24,P24)</f>
        <v>0</v>
      </c>
      <c r="Z24" s="75">
        <f>+SUM(H24,Q24)</f>
        <v>0</v>
      </c>
      <c r="AA24" s="75">
        <f>+SUM(I24,R24)</f>
        <v>20931</v>
      </c>
      <c r="AB24" s="76">
        <v>0</v>
      </c>
      <c r="AC24" s="75">
        <f>+SUM(K24,T24)</f>
        <v>114146</v>
      </c>
      <c r="AD24" s="75">
        <f>+SUM(L24,U24)</f>
        <v>1596246</v>
      </c>
    </row>
    <row r="25" spans="1:30" s="50" customFormat="1" ht="12" customHeight="1">
      <c r="A25" s="53" t="s">
        <v>109</v>
      </c>
      <c r="B25" s="54" t="s">
        <v>291</v>
      </c>
      <c r="C25" s="53" t="s">
        <v>148</v>
      </c>
      <c r="D25" s="75">
        <f>SUM(E25,+L25)</f>
        <v>650168</v>
      </c>
      <c r="E25" s="75">
        <f>+SUM(F25:I25,K25)</f>
        <v>89763</v>
      </c>
      <c r="F25" s="75">
        <v>0</v>
      </c>
      <c r="G25" s="75">
        <v>0</v>
      </c>
      <c r="H25" s="75">
        <v>0</v>
      </c>
      <c r="I25" s="75">
        <v>47699</v>
      </c>
      <c r="J25" s="76">
        <v>0</v>
      </c>
      <c r="K25" s="75">
        <v>42064</v>
      </c>
      <c r="L25" s="75">
        <v>560405</v>
      </c>
      <c r="M25" s="75">
        <f>SUM(N25,+U25)</f>
        <v>78256</v>
      </c>
      <c r="N25" s="75">
        <f>+SUM(O25:R25,T25)</f>
        <v>4049</v>
      </c>
      <c r="O25" s="75">
        <v>0</v>
      </c>
      <c r="P25" s="75">
        <v>0</v>
      </c>
      <c r="Q25" s="75">
        <v>0</v>
      </c>
      <c r="R25" s="75">
        <v>4049</v>
      </c>
      <c r="S25" s="76">
        <v>0</v>
      </c>
      <c r="T25" s="75">
        <v>0</v>
      </c>
      <c r="U25" s="75">
        <v>74207</v>
      </c>
      <c r="V25" s="75">
        <f>+SUM(D25,M25)</f>
        <v>728424</v>
      </c>
      <c r="W25" s="75">
        <f>+SUM(E25,N25)</f>
        <v>93812</v>
      </c>
      <c r="X25" s="75">
        <f>+SUM(F25,O25)</f>
        <v>0</v>
      </c>
      <c r="Y25" s="75">
        <f>+SUM(G25,P25)</f>
        <v>0</v>
      </c>
      <c r="Z25" s="75">
        <f>+SUM(H25,Q25)</f>
        <v>0</v>
      </c>
      <c r="AA25" s="75">
        <f>+SUM(I25,R25)</f>
        <v>51748</v>
      </c>
      <c r="AB25" s="76">
        <v>0</v>
      </c>
      <c r="AC25" s="75">
        <f>+SUM(K25,T25)</f>
        <v>42064</v>
      </c>
      <c r="AD25" s="75">
        <f>+SUM(L25,U25)</f>
        <v>634612</v>
      </c>
    </row>
    <row r="26" spans="1:30" s="50" customFormat="1" ht="12" customHeight="1">
      <c r="A26" s="53" t="s">
        <v>264</v>
      </c>
      <c r="B26" s="54" t="s">
        <v>292</v>
      </c>
      <c r="C26" s="53" t="s">
        <v>293</v>
      </c>
      <c r="D26" s="75">
        <f>SUM(E26,+L26)</f>
        <v>889878</v>
      </c>
      <c r="E26" s="75">
        <f>+SUM(F26:I26,K26)</f>
        <v>49129</v>
      </c>
      <c r="F26" s="75">
        <v>0</v>
      </c>
      <c r="G26" s="75">
        <v>0</v>
      </c>
      <c r="H26" s="75">
        <v>0</v>
      </c>
      <c r="I26" s="75">
        <v>14626</v>
      </c>
      <c r="J26" s="76">
        <v>0</v>
      </c>
      <c r="K26" s="75">
        <v>34503</v>
      </c>
      <c r="L26" s="75">
        <v>840749</v>
      </c>
      <c r="M26" s="75">
        <f>SUM(N26,+U26)</f>
        <v>68642</v>
      </c>
      <c r="N26" s="75">
        <f>+SUM(O26:R26,T26)</f>
        <v>2709</v>
      </c>
      <c r="O26" s="75">
        <v>0</v>
      </c>
      <c r="P26" s="75">
        <v>0</v>
      </c>
      <c r="Q26" s="75">
        <v>0</v>
      </c>
      <c r="R26" s="75">
        <v>2709</v>
      </c>
      <c r="S26" s="76">
        <v>0</v>
      </c>
      <c r="T26" s="75">
        <v>0</v>
      </c>
      <c r="U26" s="75">
        <v>65933</v>
      </c>
      <c r="V26" s="75">
        <f>+SUM(D26,M26)</f>
        <v>958520</v>
      </c>
      <c r="W26" s="75">
        <f>+SUM(E26,N26)</f>
        <v>51838</v>
      </c>
      <c r="X26" s="75">
        <f>+SUM(F26,O26)</f>
        <v>0</v>
      </c>
      <c r="Y26" s="75">
        <f>+SUM(G26,P26)</f>
        <v>0</v>
      </c>
      <c r="Z26" s="75">
        <f>+SUM(H26,Q26)</f>
        <v>0</v>
      </c>
      <c r="AA26" s="75">
        <f>+SUM(I26,R26)</f>
        <v>17335</v>
      </c>
      <c r="AB26" s="76">
        <v>0</v>
      </c>
      <c r="AC26" s="75">
        <f>+SUM(K26,T26)</f>
        <v>34503</v>
      </c>
      <c r="AD26" s="75">
        <f>+SUM(L26,U26)</f>
        <v>906682</v>
      </c>
    </row>
    <row r="27" spans="1:30" s="50" customFormat="1" ht="12" customHeight="1">
      <c r="A27" s="53" t="s">
        <v>109</v>
      </c>
      <c r="B27" s="54" t="s">
        <v>151</v>
      </c>
      <c r="C27" s="53" t="s">
        <v>152</v>
      </c>
      <c r="D27" s="75">
        <f>SUM(E27,+L27)</f>
        <v>737949</v>
      </c>
      <c r="E27" s="75">
        <f>+SUM(F27:I27,K27)</f>
        <v>69315</v>
      </c>
      <c r="F27" s="75">
        <v>0</v>
      </c>
      <c r="G27" s="75">
        <v>0</v>
      </c>
      <c r="H27" s="75">
        <v>0</v>
      </c>
      <c r="I27" s="75">
        <v>58225</v>
      </c>
      <c r="J27" s="76">
        <v>0</v>
      </c>
      <c r="K27" s="75">
        <v>11090</v>
      </c>
      <c r="L27" s="75">
        <v>668634</v>
      </c>
      <c r="M27" s="75">
        <f>SUM(N27,+U27)</f>
        <v>51744</v>
      </c>
      <c r="N27" s="75">
        <f>+SUM(O27:R27,T27)</f>
        <v>761</v>
      </c>
      <c r="O27" s="75">
        <v>0</v>
      </c>
      <c r="P27" s="75">
        <v>0</v>
      </c>
      <c r="Q27" s="75">
        <v>0</v>
      </c>
      <c r="R27" s="75">
        <v>761</v>
      </c>
      <c r="S27" s="76">
        <v>0</v>
      </c>
      <c r="T27" s="75">
        <v>0</v>
      </c>
      <c r="U27" s="75">
        <v>50983</v>
      </c>
      <c r="V27" s="75">
        <f>+SUM(D27,M27)</f>
        <v>789693</v>
      </c>
      <c r="W27" s="75">
        <f>+SUM(E27,N27)</f>
        <v>70076</v>
      </c>
      <c r="X27" s="75">
        <f>+SUM(F27,O27)</f>
        <v>0</v>
      </c>
      <c r="Y27" s="75">
        <f>+SUM(G27,P27)</f>
        <v>0</v>
      </c>
      <c r="Z27" s="75">
        <f>+SUM(H27,Q27)</f>
        <v>0</v>
      </c>
      <c r="AA27" s="75">
        <f>+SUM(I27,R27)</f>
        <v>58986</v>
      </c>
      <c r="AB27" s="76">
        <v>0</v>
      </c>
      <c r="AC27" s="75">
        <f>+SUM(K27,T27)</f>
        <v>11090</v>
      </c>
      <c r="AD27" s="75">
        <f>+SUM(L27,U27)</f>
        <v>719617</v>
      </c>
    </row>
    <row r="28" spans="1:30" s="50" customFormat="1" ht="12" customHeight="1">
      <c r="A28" s="53" t="s">
        <v>109</v>
      </c>
      <c r="B28" s="54" t="s">
        <v>153</v>
      </c>
      <c r="C28" s="53" t="s">
        <v>154</v>
      </c>
      <c r="D28" s="75">
        <f>SUM(E28,+L28)</f>
        <v>973649</v>
      </c>
      <c r="E28" s="75">
        <f>+SUM(F28:I28,K28)</f>
        <v>478001</v>
      </c>
      <c r="F28" s="75">
        <v>0</v>
      </c>
      <c r="G28" s="75">
        <v>0</v>
      </c>
      <c r="H28" s="75">
        <v>0</v>
      </c>
      <c r="I28" s="75">
        <v>4402</v>
      </c>
      <c r="J28" s="76">
        <v>0</v>
      </c>
      <c r="K28" s="75">
        <v>473599</v>
      </c>
      <c r="L28" s="75">
        <v>495648</v>
      </c>
      <c r="M28" s="75">
        <f>SUM(N28,+U28)</f>
        <v>147916</v>
      </c>
      <c r="N28" s="75">
        <f>+SUM(O28:R28,T28)</f>
        <v>89926</v>
      </c>
      <c r="O28" s="75">
        <v>0</v>
      </c>
      <c r="P28" s="75">
        <v>0</v>
      </c>
      <c r="Q28" s="75">
        <v>0</v>
      </c>
      <c r="R28" s="75">
        <v>2347</v>
      </c>
      <c r="S28" s="76">
        <v>0</v>
      </c>
      <c r="T28" s="75">
        <v>87579</v>
      </c>
      <c r="U28" s="75">
        <v>57990</v>
      </c>
      <c r="V28" s="75">
        <f>+SUM(D28,M28)</f>
        <v>1121565</v>
      </c>
      <c r="W28" s="75">
        <f>+SUM(E28,N28)</f>
        <v>567927</v>
      </c>
      <c r="X28" s="75">
        <f>+SUM(F28,O28)</f>
        <v>0</v>
      </c>
      <c r="Y28" s="75">
        <f>+SUM(G28,P28)</f>
        <v>0</v>
      </c>
      <c r="Z28" s="75">
        <f>+SUM(H28,Q28)</f>
        <v>0</v>
      </c>
      <c r="AA28" s="75">
        <f>+SUM(I28,R28)</f>
        <v>6749</v>
      </c>
      <c r="AB28" s="76">
        <v>0</v>
      </c>
      <c r="AC28" s="75">
        <f>+SUM(K28,T28)</f>
        <v>561178</v>
      </c>
      <c r="AD28" s="75">
        <f>+SUM(L28,U28)</f>
        <v>553638</v>
      </c>
    </row>
    <row r="29" spans="1:30" s="50" customFormat="1" ht="12" customHeight="1">
      <c r="A29" s="53" t="s">
        <v>109</v>
      </c>
      <c r="B29" s="54" t="s">
        <v>155</v>
      </c>
      <c r="C29" s="53" t="s">
        <v>156</v>
      </c>
      <c r="D29" s="75">
        <f>SUM(E29,+L29)</f>
        <v>511689</v>
      </c>
      <c r="E29" s="75">
        <f>+SUM(F29:I29,K29)</f>
        <v>53928</v>
      </c>
      <c r="F29" s="75">
        <v>10051</v>
      </c>
      <c r="G29" s="75">
        <v>20218</v>
      </c>
      <c r="H29" s="75">
        <v>0</v>
      </c>
      <c r="I29" s="75">
        <v>7748</v>
      </c>
      <c r="J29" s="76">
        <v>0</v>
      </c>
      <c r="K29" s="75">
        <v>15911</v>
      </c>
      <c r="L29" s="75">
        <v>457761</v>
      </c>
      <c r="M29" s="75">
        <f>SUM(N29,+U29)</f>
        <v>169671</v>
      </c>
      <c r="N29" s="75">
        <f>+SUM(O29:R29,T29)</f>
        <v>70570</v>
      </c>
      <c r="O29" s="75">
        <v>0</v>
      </c>
      <c r="P29" s="75">
        <v>10355</v>
      </c>
      <c r="Q29" s="75">
        <v>0</v>
      </c>
      <c r="R29" s="75">
        <v>2750</v>
      </c>
      <c r="S29" s="76">
        <v>0</v>
      </c>
      <c r="T29" s="75">
        <v>57465</v>
      </c>
      <c r="U29" s="75">
        <v>99101</v>
      </c>
      <c r="V29" s="75">
        <f>+SUM(D29,M29)</f>
        <v>681360</v>
      </c>
      <c r="W29" s="75">
        <f>+SUM(E29,N29)</f>
        <v>124498</v>
      </c>
      <c r="X29" s="75">
        <f>+SUM(F29,O29)</f>
        <v>10051</v>
      </c>
      <c r="Y29" s="75">
        <f>+SUM(G29,P29)</f>
        <v>30573</v>
      </c>
      <c r="Z29" s="75">
        <f>+SUM(H29,Q29)</f>
        <v>0</v>
      </c>
      <c r="AA29" s="75">
        <f>+SUM(I29,R29)</f>
        <v>10498</v>
      </c>
      <c r="AB29" s="76">
        <v>0</v>
      </c>
      <c r="AC29" s="75">
        <f>+SUM(K29,T29)</f>
        <v>73376</v>
      </c>
      <c r="AD29" s="75">
        <f>+SUM(L29,U29)</f>
        <v>556862</v>
      </c>
    </row>
    <row r="30" spans="1:30" s="50" customFormat="1" ht="12" customHeight="1">
      <c r="A30" s="53" t="s">
        <v>109</v>
      </c>
      <c r="B30" s="54" t="s">
        <v>157</v>
      </c>
      <c r="C30" s="53" t="s">
        <v>158</v>
      </c>
      <c r="D30" s="75">
        <f>SUM(E30,+L30)</f>
        <v>649664</v>
      </c>
      <c r="E30" s="75">
        <f>+SUM(F30:I30,K30)</f>
        <v>117352</v>
      </c>
      <c r="F30" s="75">
        <v>26671</v>
      </c>
      <c r="G30" s="75">
        <v>0</v>
      </c>
      <c r="H30" s="75">
        <v>0</v>
      </c>
      <c r="I30" s="75">
        <v>36343</v>
      </c>
      <c r="J30" s="76">
        <v>0</v>
      </c>
      <c r="K30" s="75">
        <v>54338</v>
      </c>
      <c r="L30" s="75">
        <v>532312</v>
      </c>
      <c r="M30" s="75">
        <f>SUM(N30,+U30)</f>
        <v>65012</v>
      </c>
      <c r="N30" s="75">
        <f>+SUM(O30:R30,T30)</f>
        <v>1046</v>
      </c>
      <c r="O30" s="75">
        <v>0</v>
      </c>
      <c r="P30" s="75">
        <v>0</v>
      </c>
      <c r="Q30" s="75">
        <v>0</v>
      </c>
      <c r="R30" s="75">
        <v>1046</v>
      </c>
      <c r="S30" s="76">
        <v>0</v>
      </c>
      <c r="T30" s="75">
        <v>0</v>
      </c>
      <c r="U30" s="75">
        <v>63966</v>
      </c>
      <c r="V30" s="75">
        <f>+SUM(D30,M30)</f>
        <v>714676</v>
      </c>
      <c r="W30" s="75">
        <f>+SUM(E30,N30)</f>
        <v>118398</v>
      </c>
      <c r="X30" s="75">
        <f>+SUM(F30,O30)</f>
        <v>26671</v>
      </c>
      <c r="Y30" s="75">
        <f>+SUM(G30,P30)</f>
        <v>0</v>
      </c>
      <c r="Z30" s="75">
        <f>+SUM(H30,Q30)</f>
        <v>0</v>
      </c>
      <c r="AA30" s="75">
        <f>+SUM(I30,R30)</f>
        <v>37389</v>
      </c>
      <c r="AB30" s="76">
        <v>0</v>
      </c>
      <c r="AC30" s="75">
        <f>+SUM(K30,T30)</f>
        <v>54338</v>
      </c>
      <c r="AD30" s="75">
        <f>+SUM(L30,U30)</f>
        <v>596278</v>
      </c>
    </row>
    <row r="31" spans="1:30" s="50" customFormat="1" ht="12" customHeight="1">
      <c r="A31" s="53" t="s">
        <v>109</v>
      </c>
      <c r="B31" s="54" t="s">
        <v>159</v>
      </c>
      <c r="C31" s="53" t="s">
        <v>160</v>
      </c>
      <c r="D31" s="75">
        <f>SUM(E31,+L31)</f>
        <v>118221</v>
      </c>
      <c r="E31" s="75">
        <f>+SUM(F31:I31,K31)</f>
        <v>2081</v>
      </c>
      <c r="F31" s="75">
        <v>0</v>
      </c>
      <c r="G31" s="75">
        <v>0</v>
      </c>
      <c r="H31" s="75">
        <v>0</v>
      </c>
      <c r="I31" s="75">
        <v>229</v>
      </c>
      <c r="J31" s="76">
        <v>0</v>
      </c>
      <c r="K31" s="75">
        <v>1852</v>
      </c>
      <c r="L31" s="75">
        <v>116140</v>
      </c>
      <c r="M31" s="75">
        <f>SUM(N31,+U31)</f>
        <v>10656</v>
      </c>
      <c r="N31" s="75">
        <f>+SUM(O31:R31,T31)</f>
        <v>398</v>
      </c>
      <c r="O31" s="75">
        <v>0</v>
      </c>
      <c r="P31" s="75">
        <v>0</v>
      </c>
      <c r="Q31" s="75">
        <v>0</v>
      </c>
      <c r="R31" s="75">
        <v>398</v>
      </c>
      <c r="S31" s="76">
        <v>0</v>
      </c>
      <c r="T31" s="75">
        <v>0</v>
      </c>
      <c r="U31" s="75">
        <v>10258</v>
      </c>
      <c r="V31" s="75">
        <f>+SUM(D31,M31)</f>
        <v>128877</v>
      </c>
      <c r="W31" s="75">
        <f>+SUM(E31,N31)</f>
        <v>2479</v>
      </c>
      <c r="X31" s="75">
        <f>+SUM(F31,O31)</f>
        <v>0</v>
      </c>
      <c r="Y31" s="75">
        <f>+SUM(G31,P31)</f>
        <v>0</v>
      </c>
      <c r="Z31" s="75">
        <f>+SUM(H31,Q31)</f>
        <v>0</v>
      </c>
      <c r="AA31" s="75">
        <f>+SUM(I31,R31)</f>
        <v>627</v>
      </c>
      <c r="AB31" s="76">
        <v>0</v>
      </c>
      <c r="AC31" s="75">
        <f>+SUM(K31,T31)</f>
        <v>1852</v>
      </c>
      <c r="AD31" s="75">
        <f>+SUM(L31,U31)</f>
        <v>126398</v>
      </c>
    </row>
    <row r="32" spans="1:30" s="50" customFormat="1" ht="12" customHeight="1">
      <c r="A32" s="53" t="s">
        <v>109</v>
      </c>
      <c r="B32" s="54" t="s">
        <v>161</v>
      </c>
      <c r="C32" s="53" t="s">
        <v>162</v>
      </c>
      <c r="D32" s="75">
        <f>SUM(E32,+L32)</f>
        <v>184464</v>
      </c>
      <c r="E32" s="75">
        <f>+SUM(F32:I32,K32)</f>
        <v>6082</v>
      </c>
      <c r="F32" s="75">
        <v>0</v>
      </c>
      <c r="G32" s="75">
        <v>0</v>
      </c>
      <c r="H32" s="75">
        <v>0</v>
      </c>
      <c r="I32" s="75">
        <v>664</v>
      </c>
      <c r="J32" s="76">
        <v>0</v>
      </c>
      <c r="K32" s="75">
        <v>5418</v>
      </c>
      <c r="L32" s="75">
        <v>178382</v>
      </c>
      <c r="M32" s="75">
        <f>SUM(N32,+U32)</f>
        <v>6304</v>
      </c>
      <c r="N32" s="75">
        <f>+SUM(O32:R32,T32)</f>
        <v>418</v>
      </c>
      <c r="O32" s="75">
        <v>0</v>
      </c>
      <c r="P32" s="75">
        <v>0</v>
      </c>
      <c r="Q32" s="75">
        <v>0</v>
      </c>
      <c r="R32" s="75">
        <v>418</v>
      </c>
      <c r="S32" s="76">
        <v>0</v>
      </c>
      <c r="T32" s="75">
        <v>0</v>
      </c>
      <c r="U32" s="75">
        <v>5886</v>
      </c>
      <c r="V32" s="75">
        <f>+SUM(D32,M32)</f>
        <v>190768</v>
      </c>
      <c r="W32" s="75">
        <f>+SUM(E32,N32)</f>
        <v>6500</v>
      </c>
      <c r="X32" s="75">
        <f>+SUM(F32,O32)</f>
        <v>0</v>
      </c>
      <c r="Y32" s="75">
        <f>+SUM(G32,P32)</f>
        <v>0</v>
      </c>
      <c r="Z32" s="75">
        <f>+SUM(H32,Q32)</f>
        <v>0</v>
      </c>
      <c r="AA32" s="75">
        <f>+SUM(I32,R32)</f>
        <v>1082</v>
      </c>
      <c r="AB32" s="76">
        <v>0</v>
      </c>
      <c r="AC32" s="75">
        <f>+SUM(K32,T32)</f>
        <v>5418</v>
      </c>
      <c r="AD32" s="75">
        <f>+SUM(L32,U32)</f>
        <v>184268</v>
      </c>
    </row>
    <row r="33" spans="1:30" s="50" customFormat="1" ht="12" customHeight="1">
      <c r="A33" s="53" t="s">
        <v>109</v>
      </c>
      <c r="B33" s="54" t="s">
        <v>163</v>
      </c>
      <c r="C33" s="53" t="s">
        <v>164</v>
      </c>
      <c r="D33" s="75">
        <f>SUM(E33,+L33)</f>
        <v>137617</v>
      </c>
      <c r="E33" s="75">
        <f>+SUM(F33:I33,K33)</f>
        <v>658</v>
      </c>
      <c r="F33" s="75">
        <v>0</v>
      </c>
      <c r="G33" s="75">
        <v>0</v>
      </c>
      <c r="H33" s="75">
        <v>0</v>
      </c>
      <c r="I33" s="75">
        <v>658</v>
      </c>
      <c r="J33" s="76">
        <v>0</v>
      </c>
      <c r="K33" s="75">
        <v>0</v>
      </c>
      <c r="L33" s="75">
        <v>136959</v>
      </c>
      <c r="M33" s="75">
        <f>SUM(N33,+U33)</f>
        <v>9599</v>
      </c>
      <c r="N33" s="75">
        <f>+SUM(O33:R33,T33)</f>
        <v>1334</v>
      </c>
      <c r="O33" s="75">
        <v>0</v>
      </c>
      <c r="P33" s="75">
        <v>0</v>
      </c>
      <c r="Q33" s="75">
        <v>0</v>
      </c>
      <c r="R33" s="75">
        <v>1334</v>
      </c>
      <c r="S33" s="76">
        <v>0</v>
      </c>
      <c r="T33" s="75">
        <v>0</v>
      </c>
      <c r="U33" s="75">
        <v>8265</v>
      </c>
      <c r="V33" s="75">
        <f>+SUM(D33,M33)</f>
        <v>147216</v>
      </c>
      <c r="W33" s="75">
        <f>+SUM(E33,N33)</f>
        <v>1992</v>
      </c>
      <c r="X33" s="75">
        <f>+SUM(F33,O33)</f>
        <v>0</v>
      </c>
      <c r="Y33" s="75">
        <f>+SUM(G33,P33)</f>
        <v>0</v>
      </c>
      <c r="Z33" s="75">
        <f>+SUM(H33,Q33)</f>
        <v>0</v>
      </c>
      <c r="AA33" s="75">
        <f>+SUM(I33,R33)</f>
        <v>1992</v>
      </c>
      <c r="AB33" s="76">
        <v>0</v>
      </c>
      <c r="AC33" s="75">
        <f>+SUM(K33,T33)</f>
        <v>0</v>
      </c>
      <c r="AD33" s="75">
        <f>+SUM(L33,U33)</f>
        <v>145224</v>
      </c>
    </row>
    <row r="34" spans="1:30" s="50" customFormat="1" ht="12" customHeight="1">
      <c r="A34" s="53" t="s">
        <v>109</v>
      </c>
      <c r="B34" s="54" t="s">
        <v>165</v>
      </c>
      <c r="C34" s="53" t="s">
        <v>166</v>
      </c>
      <c r="D34" s="75">
        <f>SUM(E34,+L34)</f>
        <v>164366</v>
      </c>
      <c r="E34" s="75">
        <f>+SUM(F34:I34,K34)</f>
        <v>8018</v>
      </c>
      <c r="F34" s="75">
        <v>0</v>
      </c>
      <c r="G34" s="75">
        <v>0</v>
      </c>
      <c r="H34" s="75">
        <v>0</v>
      </c>
      <c r="I34" s="75">
        <v>1135</v>
      </c>
      <c r="J34" s="76">
        <v>0</v>
      </c>
      <c r="K34" s="75">
        <v>6883</v>
      </c>
      <c r="L34" s="75">
        <v>156348</v>
      </c>
      <c r="M34" s="75">
        <f>SUM(N34,+U34)</f>
        <v>18910</v>
      </c>
      <c r="N34" s="75">
        <f>+SUM(O34:R34,T34)</f>
        <v>2481</v>
      </c>
      <c r="O34" s="75">
        <v>0</v>
      </c>
      <c r="P34" s="75">
        <v>0</v>
      </c>
      <c r="Q34" s="75">
        <v>0</v>
      </c>
      <c r="R34" s="75">
        <v>2481</v>
      </c>
      <c r="S34" s="76">
        <v>0</v>
      </c>
      <c r="T34" s="75">
        <v>0</v>
      </c>
      <c r="U34" s="75">
        <v>16429</v>
      </c>
      <c r="V34" s="75">
        <f>+SUM(D34,M34)</f>
        <v>183276</v>
      </c>
      <c r="W34" s="75">
        <f>+SUM(E34,N34)</f>
        <v>10499</v>
      </c>
      <c r="X34" s="75">
        <f>+SUM(F34,O34)</f>
        <v>0</v>
      </c>
      <c r="Y34" s="75">
        <f>+SUM(G34,P34)</f>
        <v>0</v>
      </c>
      <c r="Z34" s="75">
        <f>+SUM(H34,Q34)</f>
        <v>0</v>
      </c>
      <c r="AA34" s="75">
        <f>+SUM(I34,R34)</f>
        <v>3616</v>
      </c>
      <c r="AB34" s="76">
        <v>0</v>
      </c>
      <c r="AC34" s="75">
        <f>+SUM(K34,T34)</f>
        <v>6883</v>
      </c>
      <c r="AD34" s="75">
        <f>+SUM(L34,U34)</f>
        <v>172777</v>
      </c>
    </row>
    <row r="35" spans="1:30" s="50" customFormat="1" ht="12" customHeight="1">
      <c r="A35" s="53" t="s">
        <v>109</v>
      </c>
      <c r="B35" s="54" t="s">
        <v>167</v>
      </c>
      <c r="C35" s="53" t="s">
        <v>168</v>
      </c>
      <c r="D35" s="75">
        <f>SUM(E35,+L35)</f>
        <v>186861</v>
      </c>
      <c r="E35" s="75">
        <f>+SUM(F35:I35,K35)</f>
        <v>2398</v>
      </c>
      <c r="F35" s="75">
        <v>0</v>
      </c>
      <c r="G35" s="75">
        <v>0</v>
      </c>
      <c r="H35" s="75">
        <v>0</v>
      </c>
      <c r="I35" s="75">
        <v>2398</v>
      </c>
      <c r="J35" s="76">
        <v>0</v>
      </c>
      <c r="K35" s="75">
        <v>0</v>
      </c>
      <c r="L35" s="75">
        <v>184463</v>
      </c>
      <c r="M35" s="75">
        <f>SUM(N35,+U35)</f>
        <v>17773</v>
      </c>
      <c r="N35" s="75">
        <f>+SUM(O35:R35,T35)</f>
        <v>1391</v>
      </c>
      <c r="O35" s="75">
        <v>0</v>
      </c>
      <c r="P35" s="75">
        <v>0</v>
      </c>
      <c r="Q35" s="75">
        <v>0</v>
      </c>
      <c r="R35" s="75">
        <v>1391</v>
      </c>
      <c r="S35" s="76">
        <v>0</v>
      </c>
      <c r="T35" s="75">
        <v>0</v>
      </c>
      <c r="U35" s="75">
        <v>16382</v>
      </c>
      <c r="V35" s="75">
        <f>+SUM(D35,M35)</f>
        <v>204634</v>
      </c>
      <c r="W35" s="75">
        <f>+SUM(E35,N35)</f>
        <v>3789</v>
      </c>
      <c r="X35" s="75">
        <f>+SUM(F35,O35)</f>
        <v>0</v>
      </c>
      <c r="Y35" s="75">
        <f>+SUM(G35,P35)</f>
        <v>0</v>
      </c>
      <c r="Z35" s="75">
        <f>+SUM(H35,Q35)</f>
        <v>0</v>
      </c>
      <c r="AA35" s="75">
        <f>+SUM(I35,R35)</f>
        <v>3789</v>
      </c>
      <c r="AB35" s="76">
        <v>0</v>
      </c>
      <c r="AC35" s="75">
        <f>+SUM(K35,T35)</f>
        <v>0</v>
      </c>
      <c r="AD35" s="75">
        <f>+SUM(L35,U35)</f>
        <v>200845</v>
      </c>
    </row>
    <row r="36" spans="1:30" s="50" customFormat="1" ht="12" customHeight="1">
      <c r="A36" s="53" t="s">
        <v>109</v>
      </c>
      <c r="B36" s="54" t="s">
        <v>169</v>
      </c>
      <c r="C36" s="53" t="s">
        <v>170</v>
      </c>
      <c r="D36" s="75">
        <f>SUM(E36,+L36)</f>
        <v>672972</v>
      </c>
      <c r="E36" s="75">
        <f>+SUM(F36:I36,K36)</f>
        <v>36849</v>
      </c>
      <c r="F36" s="75">
        <v>0</v>
      </c>
      <c r="G36" s="75">
        <v>0</v>
      </c>
      <c r="H36" s="75">
        <v>0</v>
      </c>
      <c r="I36" s="75">
        <v>19177</v>
      </c>
      <c r="J36" s="76">
        <v>0</v>
      </c>
      <c r="K36" s="75">
        <v>17672</v>
      </c>
      <c r="L36" s="75">
        <v>636123</v>
      </c>
      <c r="M36" s="75">
        <f>SUM(N36,+U36)</f>
        <v>60917</v>
      </c>
      <c r="N36" s="75">
        <f>+SUM(O36:R36,T36)</f>
        <v>3005</v>
      </c>
      <c r="O36" s="75">
        <v>0</v>
      </c>
      <c r="P36" s="75">
        <v>0</v>
      </c>
      <c r="Q36" s="75">
        <v>0</v>
      </c>
      <c r="R36" s="75">
        <v>3005</v>
      </c>
      <c r="S36" s="76">
        <v>0</v>
      </c>
      <c r="T36" s="75">
        <v>0</v>
      </c>
      <c r="U36" s="75">
        <v>57912</v>
      </c>
      <c r="V36" s="75">
        <f>+SUM(D36,M36)</f>
        <v>733889</v>
      </c>
      <c r="W36" s="75">
        <f>+SUM(E36,N36)</f>
        <v>39854</v>
      </c>
      <c r="X36" s="75">
        <f>+SUM(F36,O36)</f>
        <v>0</v>
      </c>
      <c r="Y36" s="75">
        <f>+SUM(G36,P36)</f>
        <v>0</v>
      </c>
      <c r="Z36" s="75">
        <f>+SUM(H36,Q36)</f>
        <v>0</v>
      </c>
      <c r="AA36" s="75">
        <f>+SUM(I36,R36)</f>
        <v>22182</v>
      </c>
      <c r="AB36" s="76">
        <v>0</v>
      </c>
      <c r="AC36" s="75">
        <f>+SUM(K36,T36)</f>
        <v>17672</v>
      </c>
      <c r="AD36" s="75">
        <f>+SUM(L36,U36)</f>
        <v>694035</v>
      </c>
    </row>
    <row r="37" spans="1:30" s="50" customFormat="1" ht="12" customHeight="1">
      <c r="A37" s="53" t="s">
        <v>109</v>
      </c>
      <c r="B37" s="54" t="s">
        <v>171</v>
      </c>
      <c r="C37" s="53" t="s">
        <v>172</v>
      </c>
      <c r="D37" s="75">
        <f>SUM(E37,+L37)</f>
        <v>140414</v>
      </c>
      <c r="E37" s="75">
        <f>+SUM(F37:I37,K37)</f>
        <v>1188</v>
      </c>
      <c r="F37" s="75">
        <v>0</v>
      </c>
      <c r="G37" s="75">
        <v>0</v>
      </c>
      <c r="H37" s="75">
        <v>0</v>
      </c>
      <c r="I37" s="75">
        <v>776</v>
      </c>
      <c r="J37" s="76">
        <v>0</v>
      </c>
      <c r="K37" s="75">
        <v>412</v>
      </c>
      <c r="L37" s="75">
        <v>139226</v>
      </c>
      <c r="M37" s="75">
        <f>SUM(N37,+U37)</f>
        <v>50880</v>
      </c>
      <c r="N37" s="75">
        <f>+SUM(O37:R37,T37)</f>
        <v>569</v>
      </c>
      <c r="O37" s="75">
        <v>0</v>
      </c>
      <c r="P37" s="75">
        <v>0</v>
      </c>
      <c r="Q37" s="75">
        <v>0</v>
      </c>
      <c r="R37" s="75">
        <v>569</v>
      </c>
      <c r="S37" s="76">
        <v>0</v>
      </c>
      <c r="T37" s="75">
        <v>0</v>
      </c>
      <c r="U37" s="75">
        <v>50311</v>
      </c>
      <c r="V37" s="75">
        <f>+SUM(D37,M37)</f>
        <v>191294</v>
      </c>
      <c r="W37" s="75">
        <f>+SUM(E37,N37)</f>
        <v>1757</v>
      </c>
      <c r="X37" s="75">
        <f>+SUM(F37,O37)</f>
        <v>0</v>
      </c>
      <c r="Y37" s="75">
        <f>+SUM(G37,P37)</f>
        <v>0</v>
      </c>
      <c r="Z37" s="75">
        <f>+SUM(H37,Q37)</f>
        <v>0</v>
      </c>
      <c r="AA37" s="75">
        <f>+SUM(I37,R37)</f>
        <v>1345</v>
      </c>
      <c r="AB37" s="76">
        <v>0</v>
      </c>
      <c r="AC37" s="75">
        <f>+SUM(K37,T37)</f>
        <v>412</v>
      </c>
      <c r="AD37" s="75">
        <f>+SUM(L37,U37)</f>
        <v>189537</v>
      </c>
    </row>
    <row r="38" spans="1:30" s="50" customFormat="1" ht="12" customHeight="1">
      <c r="A38" s="53" t="s">
        <v>109</v>
      </c>
      <c r="B38" s="54" t="s">
        <v>173</v>
      </c>
      <c r="C38" s="53" t="s">
        <v>174</v>
      </c>
      <c r="D38" s="75">
        <f>SUM(E38,+L38)</f>
        <v>523711</v>
      </c>
      <c r="E38" s="75">
        <f>+SUM(F38:I38,K38)</f>
        <v>1851</v>
      </c>
      <c r="F38" s="75">
        <v>0</v>
      </c>
      <c r="G38" s="75">
        <v>0</v>
      </c>
      <c r="H38" s="75">
        <v>0</v>
      </c>
      <c r="I38" s="75">
        <v>1164</v>
      </c>
      <c r="J38" s="76">
        <v>0</v>
      </c>
      <c r="K38" s="75">
        <v>687</v>
      </c>
      <c r="L38" s="75">
        <v>521860</v>
      </c>
      <c r="M38" s="75">
        <f>SUM(N38,+U38)</f>
        <v>65765</v>
      </c>
      <c r="N38" s="75">
        <f>+SUM(O38:R38,T38)</f>
        <v>927</v>
      </c>
      <c r="O38" s="75">
        <v>0</v>
      </c>
      <c r="P38" s="75">
        <v>0</v>
      </c>
      <c r="Q38" s="75">
        <v>0</v>
      </c>
      <c r="R38" s="75">
        <v>927</v>
      </c>
      <c r="S38" s="76">
        <v>0</v>
      </c>
      <c r="T38" s="75">
        <v>0</v>
      </c>
      <c r="U38" s="75">
        <v>64838</v>
      </c>
      <c r="V38" s="75">
        <f>+SUM(D38,M38)</f>
        <v>589476</v>
      </c>
      <c r="W38" s="75">
        <f>+SUM(E38,N38)</f>
        <v>2778</v>
      </c>
      <c r="X38" s="75">
        <f>+SUM(F38,O38)</f>
        <v>0</v>
      </c>
      <c r="Y38" s="75">
        <f>+SUM(G38,P38)</f>
        <v>0</v>
      </c>
      <c r="Z38" s="75">
        <f>+SUM(H38,Q38)</f>
        <v>0</v>
      </c>
      <c r="AA38" s="75">
        <f>+SUM(I38,R38)</f>
        <v>2091</v>
      </c>
      <c r="AB38" s="76">
        <v>0</v>
      </c>
      <c r="AC38" s="75">
        <f>+SUM(K38,T38)</f>
        <v>687</v>
      </c>
      <c r="AD38" s="75">
        <f>+SUM(L38,U38)</f>
        <v>586698</v>
      </c>
    </row>
    <row r="39" spans="1:30" s="50" customFormat="1" ht="12" customHeight="1">
      <c r="A39" s="53" t="s">
        <v>109</v>
      </c>
      <c r="B39" s="54" t="s">
        <v>175</v>
      </c>
      <c r="C39" s="53" t="s">
        <v>176</v>
      </c>
      <c r="D39" s="75">
        <f>SUM(E39,+L39)</f>
        <v>687961</v>
      </c>
      <c r="E39" s="75">
        <f>+SUM(F39:I39,K39)</f>
        <v>46420</v>
      </c>
      <c r="F39" s="75">
        <v>0</v>
      </c>
      <c r="G39" s="75">
        <v>0</v>
      </c>
      <c r="H39" s="75">
        <v>0</v>
      </c>
      <c r="I39" s="75">
        <v>46392</v>
      </c>
      <c r="J39" s="76">
        <v>0</v>
      </c>
      <c r="K39" s="75">
        <v>28</v>
      </c>
      <c r="L39" s="75">
        <v>641541</v>
      </c>
      <c r="M39" s="75">
        <f>SUM(N39,+U39)</f>
        <v>106970</v>
      </c>
      <c r="N39" s="75">
        <f>+SUM(O39:R39,T39)</f>
        <v>12390</v>
      </c>
      <c r="O39" s="75">
        <v>0</v>
      </c>
      <c r="P39" s="75">
        <v>0</v>
      </c>
      <c r="Q39" s="75">
        <v>0</v>
      </c>
      <c r="R39" s="75">
        <v>12390</v>
      </c>
      <c r="S39" s="76">
        <v>0</v>
      </c>
      <c r="T39" s="75">
        <v>0</v>
      </c>
      <c r="U39" s="75">
        <v>94580</v>
      </c>
      <c r="V39" s="75">
        <f>+SUM(D39,M39)</f>
        <v>794931</v>
      </c>
      <c r="W39" s="75">
        <f>+SUM(E39,N39)</f>
        <v>58810</v>
      </c>
      <c r="X39" s="75">
        <f>+SUM(F39,O39)</f>
        <v>0</v>
      </c>
      <c r="Y39" s="75">
        <f>+SUM(G39,P39)</f>
        <v>0</v>
      </c>
      <c r="Z39" s="75">
        <f>+SUM(H39,Q39)</f>
        <v>0</v>
      </c>
      <c r="AA39" s="75">
        <f>+SUM(I39,R39)</f>
        <v>58782</v>
      </c>
      <c r="AB39" s="76">
        <v>0</v>
      </c>
      <c r="AC39" s="75">
        <f>+SUM(K39,T39)</f>
        <v>28</v>
      </c>
      <c r="AD39" s="75">
        <f>+SUM(L39,U39)</f>
        <v>736121</v>
      </c>
    </row>
    <row r="40" spans="1:30" s="50" customFormat="1" ht="12" customHeight="1">
      <c r="A40" s="53" t="s">
        <v>109</v>
      </c>
      <c r="B40" s="54" t="s">
        <v>177</v>
      </c>
      <c r="C40" s="53" t="s">
        <v>178</v>
      </c>
      <c r="D40" s="75">
        <f>SUM(E40,+L40)</f>
        <v>77887</v>
      </c>
      <c r="E40" s="75">
        <f>+SUM(F40:I40,K40)</f>
        <v>7295</v>
      </c>
      <c r="F40" s="75">
        <v>0</v>
      </c>
      <c r="G40" s="75">
        <v>0</v>
      </c>
      <c r="H40" s="75">
        <v>0</v>
      </c>
      <c r="I40" s="75">
        <v>0</v>
      </c>
      <c r="J40" s="76">
        <v>0</v>
      </c>
      <c r="K40" s="75">
        <v>7295</v>
      </c>
      <c r="L40" s="75">
        <v>70592</v>
      </c>
      <c r="M40" s="75">
        <f>SUM(N40,+U40)</f>
        <v>6502</v>
      </c>
      <c r="N40" s="75">
        <f>+SUM(O40:R40,T40)</f>
        <v>3139</v>
      </c>
      <c r="O40" s="75">
        <v>0</v>
      </c>
      <c r="P40" s="75">
        <v>0</v>
      </c>
      <c r="Q40" s="75">
        <v>0</v>
      </c>
      <c r="R40" s="75">
        <v>3139</v>
      </c>
      <c r="S40" s="76">
        <v>0</v>
      </c>
      <c r="T40" s="75">
        <v>0</v>
      </c>
      <c r="U40" s="75">
        <v>3363</v>
      </c>
      <c r="V40" s="75">
        <f>+SUM(D40,M40)</f>
        <v>84389</v>
      </c>
      <c r="W40" s="75">
        <f>+SUM(E40,N40)</f>
        <v>10434</v>
      </c>
      <c r="X40" s="75">
        <f>+SUM(F40,O40)</f>
        <v>0</v>
      </c>
      <c r="Y40" s="75">
        <f>+SUM(G40,P40)</f>
        <v>0</v>
      </c>
      <c r="Z40" s="75">
        <f>+SUM(H40,Q40)</f>
        <v>0</v>
      </c>
      <c r="AA40" s="75">
        <f>+SUM(I40,R40)</f>
        <v>3139</v>
      </c>
      <c r="AB40" s="76">
        <v>0</v>
      </c>
      <c r="AC40" s="75">
        <f>+SUM(K40,T40)</f>
        <v>7295</v>
      </c>
      <c r="AD40" s="75">
        <f>+SUM(L40,U40)</f>
        <v>73955</v>
      </c>
    </row>
    <row r="41" spans="1:30" s="50" customFormat="1" ht="12" customHeight="1">
      <c r="A41" s="53" t="s">
        <v>109</v>
      </c>
      <c r="B41" s="54" t="s">
        <v>294</v>
      </c>
      <c r="C41" s="53" t="s">
        <v>295</v>
      </c>
      <c r="D41" s="75">
        <f>SUM(E41,+L41)</f>
        <v>420659</v>
      </c>
      <c r="E41" s="75">
        <f>+SUM(F41:I41,K41)</f>
        <v>299474</v>
      </c>
      <c r="F41" s="75">
        <v>6135</v>
      </c>
      <c r="G41" s="75">
        <v>600</v>
      </c>
      <c r="H41" s="75">
        <v>0</v>
      </c>
      <c r="I41" s="75">
        <v>263387</v>
      </c>
      <c r="J41" s="76">
        <v>1125532</v>
      </c>
      <c r="K41" s="75">
        <v>29352</v>
      </c>
      <c r="L41" s="75">
        <v>121185</v>
      </c>
      <c r="M41" s="75">
        <f>SUM(N41,+U41)</f>
        <v>0</v>
      </c>
      <c r="N41" s="75">
        <f>+SUM(O41:R41,T41)</f>
        <v>0</v>
      </c>
      <c r="O41" s="75">
        <v>0</v>
      </c>
      <c r="P41" s="75">
        <v>0</v>
      </c>
      <c r="Q41" s="75">
        <v>0</v>
      </c>
      <c r="R41" s="75">
        <v>0</v>
      </c>
      <c r="S41" s="76">
        <v>0</v>
      </c>
      <c r="T41" s="75">
        <v>0</v>
      </c>
      <c r="U41" s="75">
        <v>0</v>
      </c>
      <c r="V41" s="75">
        <f>+SUM(D41,M41)</f>
        <v>420659</v>
      </c>
      <c r="W41" s="75">
        <f>+SUM(E41,N41)</f>
        <v>299474</v>
      </c>
      <c r="X41" s="75">
        <f>+SUM(F41,O41)</f>
        <v>6135</v>
      </c>
      <c r="Y41" s="75">
        <f>+SUM(G41,P41)</f>
        <v>600</v>
      </c>
      <c r="Z41" s="75">
        <f>+SUM(H41,Q41)</f>
        <v>0</v>
      </c>
      <c r="AA41" s="75">
        <f>+SUM(I41,R41)</f>
        <v>263387</v>
      </c>
      <c r="AB41" s="76">
        <f>+SUM(J41,S41)</f>
        <v>1125532</v>
      </c>
      <c r="AC41" s="75">
        <f>+SUM(K41,T41)</f>
        <v>29352</v>
      </c>
      <c r="AD41" s="75">
        <f>+SUM(L41,U41)</f>
        <v>121185</v>
      </c>
    </row>
    <row r="42" spans="1:30" s="50" customFormat="1" ht="12" customHeight="1">
      <c r="A42" s="53" t="s">
        <v>109</v>
      </c>
      <c r="B42" s="54" t="s">
        <v>296</v>
      </c>
      <c r="C42" s="53" t="s">
        <v>297</v>
      </c>
      <c r="D42" s="75">
        <f>SUM(E42,+L42)</f>
        <v>474270</v>
      </c>
      <c r="E42" s="75">
        <f>+SUM(F42:I42,K42)</f>
        <v>474270</v>
      </c>
      <c r="F42" s="75">
        <v>5413</v>
      </c>
      <c r="G42" s="75">
        <v>0</v>
      </c>
      <c r="H42" s="75">
        <v>0</v>
      </c>
      <c r="I42" s="75">
        <v>468331</v>
      </c>
      <c r="J42" s="76">
        <v>1853053</v>
      </c>
      <c r="K42" s="75">
        <v>526</v>
      </c>
      <c r="L42" s="75">
        <v>0</v>
      </c>
      <c r="M42" s="75">
        <f>SUM(N42,+U42)</f>
        <v>83100</v>
      </c>
      <c r="N42" s="75">
        <f>+SUM(O42:R42,T42)</f>
        <v>83100</v>
      </c>
      <c r="O42" s="75">
        <v>0</v>
      </c>
      <c r="P42" s="75">
        <v>11700</v>
      </c>
      <c r="Q42" s="75">
        <v>71400</v>
      </c>
      <c r="R42" s="75">
        <v>0</v>
      </c>
      <c r="S42" s="76">
        <v>66481</v>
      </c>
      <c r="T42" s="75">
        <v>0</v>
      </c>
      <c r="U42" s="75">
        <v>0</v>
      </c>
      <c r="V42" s="75">
        <f>+SUM(D42,M42)</f>
        <v>557370</v>
      </c>
      <c r="W42" s="75">
        <f>+SUM(E42,N42)</f>
        <v>557370</v>
      </c>
      <c r="X42" s="75">
        <f>+SUM(F42,O42)</f>
        <v>5413</v>
      </c>
      <c r="Y42" s="75">
        <f>+SUM(G42,P42)</f>
        <v>11700</v>
      </c>
      <c r="Z42" s="75">
        <f>+SUM(H42,Q42)</f>
        <v>71400</v>
      </c>
      <c r="AA42" s="75">
        <f>+SUM(I42,R42)</f>
        <v>468331</v>
      </c>
      <c r="AB42" s="76">
        <f>+SUM(J42,S42)</f>
        <v>1919534</v>
      </c>
      <c r="AC42" s="75">
        <f>+SUM(K42,T42)</f>
        <v>526</v>
      </c>
      <c r="AD42" s="75">
        <f>+SUM(L42,U42)</f>
        <v>0</v>
      </c>
    </row>
    <row r="43" spans="1:30" s="50" customFormat="1" ht="12" customHeight="1">
      <c r="A43" s="53" t="s">
        <v>109</v>
      </c>
      <c r="B43" s="54" t="s">
        <v>298</v>
      </c>
      <c r="C43" s="53" t="s">
        <v>299</v>
      </c>
      <c r="D43" s="75">
        <f>SUM(E43,+L43)</f>
        <v>0</v>
      </c>
      <c r="E43" s="75">
        <f>+SUM(F43:I43,K43)</f>
        <v>0</v>
      </c>
      <c r="F43" s="75">
        <v>0</v>
      </c>
      <c r="G43" s="75">
        <v>0</v>
      </c>
      <c r="H43" s="75">
        <v>0</v>
      </c>
      <c r="I43" s="75">
        <v>0</v>
      </c>
      <c r="J43" s="76">
        <v>0</v>
      </c>
      <c r="K43" s="75">
        <v>0</v>
      </c>
      <c r="L43" s="75">
        <v>0</v>
      </c>
      <c r="M43" s="75">
        <f>SUM(N43,+U43)</f>
        <v>53752</v>
      </c>
      <c r="N43" s="75">
        <f>+SUM(O43:R43,T43)</f>
        <v>53752</v>
      </c>
      <c r="O43" s="75">
        <v>0</v>
      </c>
      <c r="P43" s="75">
        <v>5700</v>
      </c>
      <c r="Q43" s="75">
        <v>0</v>
      </c>
      <c r="R43" s="75">
        <v>0</v>
      </c>
      <c r="S43" s="76">
        <v>90000</v>
      </c>
      <c r="T43" s="75">
        <v>48052</v>
      </c>
      <c r="U43" s="75">
        <v>0</v>
      </c>
      <c r="V43" s="75">
        <f>+SUM(D43,M43)</f>
        <v>53752</v>
      </c>
      <c r="W43" s="75">
        <f>+SUM(E43,N43)</f>
        <v>53752</v>
      </c>
      <c r="X43" s="75">
        <f>+SUM(F43,O43)</f>
        <v>0</v>
      </c>
      <c r="Y43" s="75">
        <f>+SUM(G43,P43)</f>
        <v>5700</v>
      </c>
      <c r="Z43" s="75">
        <f>+SUM(H43,Q43)</f>
        <v>0</v>
      </c>
      <c r="AA43" s="75">
        <f>+SUM(I43,R43)</f>
        <v>0</v>
      </c>
      <c r="AB43" s="76">
        <f>+SUM(J43,S43)</f>
        <v>90000</v>
      </c>
      <c r="AC43" s="75">
        <f>+SUM(K43,T43)</f>
        <v>48052</v>
      </c>
      <c r="AD43" s="75">
        <f>+SUM(L43,U43)</f>
        <v>0</v>
      </c>
    </row>
    <row r="44" spans="1:30" s="50" customFormat="1" ht="12" customHeight="1">
      <c r="A44" s="53" t="s">
        <v>109</v>
      </c>
      <c r="B44" s="54" t="s">
        <v>300</v>
      </c>
      <c r="C44" s="53" t="s">
        <v>301</v>
      </c>
      <c r="D44" s="75">
        <f>SUM(E44,+L44)</f>
        <v>458984</v>
      </c>
      <c r="E44" s="75">
        <f>+SUM(F44:I44,K44)</f>
        <v>458984</v>
      </c>
      <c r="F44" s="75">
        <v>62000</v>
      </c>
      <c r="G44" s="75">
        <v>61300</v>
      </c>
      <c r="H44" s="75">
        <v>316800</v>
      </c>
      <c r="I44" s="75">
        <v>3856</v>
      </c>
      <c r="J44" s="76">
        <v>445650</v>
      </c>
      <c r="K44" s="75">
        <v>15028</v>
      </c>
      <c r="L44" s="75">
        <v>0</v>
      </c>
      <c r="M44" s="75">
        <f>SUM(N44,+U44)</f>
        <v>0</v>
      </c>
      <c r="N44" s="75">
        <f>+SUM(O44:R44,T44)</f>
        <v>0</v>
      </c>
      <c r="O44" s="75">
        <v>0</v>
      </c>
      <c r="P44" s="75">
        <v>0</v>
      </c>
      <c r="Q44" s="75">
        <v>0</v>
      </c>
      <c r="R44" s="75">
        <v>0</v>
      </c>
      <c r="S44" s="76">
        <v>0</v>
      </c>
      <c r="T44" s="75">
        <v>0</v>
      </c>
      <c r="U44" s="75">
        <v>0</v>
      </c>
      <c r="V44" s="75">
        <f>+SUM(D44,M44)</f>
        <v>458984</v>
      </c>
      <c r="W44" s="75">
        <f>+SUM(E44,N44)</f>
        <v>458984</v>
      </c>
      <c r="X44" s="75">
        <f>+SUM(F44,O44)</f>
        <v>62000</v>
      </c>
      <c r="Y44" s="75">
        <f>+SUM(G44,P44)</f>
        <v>61300</v>
      </c>
      <c r="Z44" s="75">
        <f>+SUM(H44,Q44)</f>
        <v>316800</v>
      </c>
      <c r="AA44" s="75">
        <f>+SUM(I44,R44)</f>
        <v>3856</v>
      </c>
      <c r="AB44" s="76">
        <f>+SUM(J44,S44)</f>
        <v>445650</v>
      </c>
      <c r="AC44" s="75">
        <f>+SUM(K44,T44)</f>
        <v>15028</v>
      </c>
      <c r="AD44" s="75">
        <f>+SUM(L44,U44)</f>
        <v>0</v>
      </c>
    </row>
    <row r="45" spans="1:30" s="50" customFormat="1" ht="12" customHeight="1">
      <c r="A45" s="53" t="s">
        <v>109</v>
      </c>
      <c r="B45" s="54" t="s">
        <v>302</v>
      </c>
      <c r="C45" s="53" t="s">
        <v>303</v>
      </c>
      <c r="D45" s="75">
        <f>SUM(E45,+L45)</f>
        <v>97763</v>
      </c>
      <c r="E45" s="75">
        <f>+SUM(F45:I45,K45)</f>
        <v>97763</v>
      </c>
      <c r="F45" s="75">
        <v>0</v>
      </c>
      <c r="G45" s="75">
        <v>0</v>
      </c>
      <c r="H45" s="75">
        <v>0</v>
      </c>
      <c r="I45" s="75">
        <v>75657</v>
      </c>
      <c r="J45" s="76">
        <v>260000</v>
      </c>
      <c r="K45" s="75">
        <v>22106</v>
      </c>
      <c r="L45" s="75">
        <v>0</v>
      </c>
      <c r="M45" s="75">
        <f>SUM(N45,+U45)</f>
        <v>0</v>
      </c>
      <c r="N45" s="75">
        <f>+SUM(O45:R45,T45)</f>
        <v>0</v>
      </c>
      <c r="O45" s="75">
        <v>0</v>
      </c>
      <c r="P45" s="75">
        <v>0</v>
      </c>
      <c r="Q45" s="75">
        <v>0</v>
      </c>
      <c r="R45" s="75">
        <v>0</v>
      </c>
      <c r="S45" s="76">
        <v>0</v>
      </c>
      <c r="T45" s="75">
        <v>0</v>
      </c>
      <c r="U45" s="75">
        <v>0</v>
      </c>
      <c r="V45" s="75">
        <f>+SUM(D45,M45)</f>
        <v>97763</v>
      </c>
      <c r="W45" s="75">
        <f>+SUM(E45,N45)</f>
        <v>97763</v>
      </c>
      <c r="X45" s="75">
        <f>+SUM(F45,O45)</f>
        <v>0</v>
      </c>
      <c r="Y45" s="75">
        <f>+SUM(G45,P45)</f>
        <v>0</v>
      </c>
      <c r="Z45" s="75">
        <f>+SUM(H45,Q45)</f>
        <v>0</v>
      </c>
      <c r="AA45" s="75">
        <f>+SUM(I45,R45)</f>
        <v>75657</v>
      </c>
      <c r="AB45" s="76">
        <f>+SUM(J45,S45)</f>
        <v>260000</v>
      </c>
      <c r="AC45" s="75">
        <f>+SUM(K45,T45)</f>
        <v>22106</v>
      </c>
      <c r="AD45" s="75">
        <f>+SUM(L45,U45)</f>
        <v>0</v>
      </c>
    </row>
    <row r="46" spans="1:30" s="50" customFormat="1" ht="12" customHeight="1">
      <c r="A46" s="53" t="s">
        <v>109</v>
      </c>
      <c r="B46" s="54" t="s">
        <v>304</v>
      </c>
      <c r="C46" s="53" t="s">
        <v>305</v>
      </c>
      <c r="D46" s="75">
        <f>SUM(E46,+L46)</f>
        <v>92061</v>
      </c>
      <c r="E46" s="75">
        <f>+SUM(F46:I46,K46)</f>
        <v>48645</v>
      </c>
      <c r="F46" s="75">
        <v>0</v>
      </c>
      <c r="G46" s="75">
        <v>0</v>
      </c>
      <c r="H46" s="75">
        <v>0</v>
      </c>
      <c r="I46" s="75">
        <v>18988</v>
      </c>
      <c r="J46" s="76">
        <v>168769</v>
      </c>
      <c r="K46" s="75">
        <v>29657</v>
      </c>
      <c r="L46" s="75">
        <v>43416</v>
      </c>
      <c r="M46" s="75">
        <f>SUM(N46,+U46)</f>
        <v>0</v>
      </c>
      <c r="N46" s="75">
        <f>+SUM(O46:R46,T46)</f>
        <v>0</v>
      </c>
      <c r="O46" s="75">
        <v>0</v>
      </c>
      <c r="P46" s="75">
        <v>0</v>
      </c>
      <c r="Q46" s="75">
        <v>0</v>
      </c>
      <c r="R46" s="75">
        <v>0</v>
      </c>
      <c r="S46" s="76">
        <v>0</v>
      </c>
      <c r="T46" s="75">
        <v>0</v>
      </c>
      <c r="U46" s="75">
        <v>0</v>
      </c>
      <c r="V46" s="75">
        <f>+SUM(D46,M46)</f>
        <v>92061</v>
      </c>
      <c r="W46" s="75">
        <f>+SUM(E46,N46)</f>
        <v>48645</v>
      </c>
      <c r="X46" s="75">
        <f>+SUM(F46,O46)</f>
        <v>0</v>
      </c>
      <c r="Y46" s="75">
        <f>+SUM(G46,P46)</f>
        <v>0</v>
      </c>
      <c r="Z46" s="75">
        <f>+SUM(H46,Q46)</f>
        <v>0</v>
      </c>
      <c r="AA46" s="75">
        <f>+SUM(I46,R46)</f>
        <v>18988</v>
      </c>
      <c r="AB46" s="76">
        <f>+SUM(J46,S46)</f>
        <v>168769</v>
      </c>
      <c r="AC46" s="75">
        <f>+SUM(K46,T46)</f>
        <v>29657</v>
      </c>
      <c r="AD46" s="75">
        <f>+SUM(L46,U46)</f>
        <v>43416</v>
      </c>
    </row>
    <row r="47" spans="1:30" s="50" customFormat="1" ht="12" customHeight="1">
      <c r="A47" s="53" t="s">
        <v>109</v>
      </c>
      <c r="B47" s="54" t="s">
        <v>306</v>
      </c>
      <c r="C47" s="53" t="s">
        <v>307</v>
      </c>
      <c r="D47" s="75">
        <f>SUM(E47,+L47)</f>
        <v>85956</v>
      </c>
      <c r="E47" s="75">
        <f>+SUM(F47:I47,K47)</f>
        <v>20722</v>
      </c>
      <c r="F47" s="75">
        <v>18522</v>
      </c>
      <c r="G47" s="75">
        <v>2200</v>
      </c>
      <c r="H47" s="75">
        <v>0</v>
      </c>
      <c r="I47" s="75">
        <v>0</v>
      </c>
      <c r="J47" s="76">
        <v>0</v>
      </c>
      <c r="K47" s="75">
        <v>0</v>
      </c>
      <c r="L47" s="75">
        <v>65234</v>
      </c>
      <c r="M47" s="75">
        <f>SUM(N47,+U47)</f>
        <v>0</v>
      </c>
      <c r="N47" s="75">
        <f>+SUM(O47:R47,T47)</f>
        <v>0</v>
      </c>
      <c r="O47" s="75">
        <v>0</v>
      </c>
      <c r="P47" s="75">
        <v>0</v>
      </c>
      <c r="Q47" s="75">
        <v>0</v>
      </c>
      <c r="R47" s="75">
        <v>0</v>
      </c>
      <c r="S47" s="76">
        <v>0</v>
      </c>
      <c r="T47" s="75">
        <v>0</v>
      </c>
      <c r="U47" s="75">
        <v>0</v>
      </c>
      <c r="V47" s="75">
        <f>+SUM(D47,M47)</f>
        <v>85956</v>
      </c>
      <c r="W47" s="75">
        <f>+SUM(E47,N47)</f>
        <v>20722</v>
      </c>
      <c r="X47" s="75">
        <f>+SUM(F47,O47)</f>
        <v>18522</v>
      </c>
      <c r="Y47" s="75">
        <f>+SUM(G47,P47)</f>
        <v>2200</v>
      </c>
      <c r="Z47" s="75">
        <f>+SUM(H47,Q47)</f>
        <v>0</v>
      </c>
      <c r="AA47" s="75">
        <f>+SUM(I47,R47)</f>
        <v>0</v>
      </c>
      <c r="AB47" s="76">
        <f>+SUM(J47,S47)</f>
        <v>0</v>
      </c>
      <c r="AC47" s="75">
        <f>+SUM(K47,T47)</f>
        <v>0</v>
      </c>
      <c r="AD47" s="75">
        <f>+SUM(L47,U47)</f>
        <v>65234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7" customWidth="1"/>
    <col min="88" max="16384" width="9" style="47" customWidth="1"/>
  </cols>
  <sheetData>
    <row r="1" spans="1:87" s="45" customFormat="1" ht="17.25">
      <c r="A1" s="124" t="s">
        <v>308</v>
      </c>
      <c r="B1" s="44"/>
      <c r="C1" s="44"/>
      <c r="D1" s="44"/>
      <c r="E1" s="44"/>
      <c r="F1" s="44"/>
      <c r="G1" s="44"/>
      <c r="H1" s="78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33" t="s">
        <v>309</v>
      </c>
      <c r="B2" s="133" t="s">
        <v>310</v>
      </c>
      <c r="C2" s="138" t="s">
        <v>311</v>
      </c>
      <c r="D2" s="181" t="s">
        <v>312</v>
      </c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2"/>
      <c r="X2" s="81"/>
      <c r="Y2" s="81"/>
      <c r="Z2" s="81"/>
      <c r="AA2" s="81"/>
      <c r="AB2" s="81"/>
      <c r="AC2" s="81"/>
      <c r="AD2" s="81"/>
      <c r="AE2" s="83"/>
      <c r="AF2" s="181" t="s">
        <v>313</v>
      </c>
      <c r="AG2" s="81"/>
      <c r="AH2" s="81"/>
      <c r="AI2" s="81"/>
      <c r="AJ2" s="81"/>
      <c r="AK2" s="81"/>
      <c r="AL2" s="81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2"/>
      <c r="AX2" s="82"/>
      <c r="AY2" s="82"/>
      <c r="AZ2" s="82"/>
      <c r="BA2" s="82"/>
      <c r="BB2" s="82"/>
      <c r="BC2" s="81"/>
      <c r="BD2" s="81"/>
      <c r="BE2" s="81"/>
      <c r="BF2" s="81"/>
      <c r="BG2" s="83"/>
      <c r="BH2" s="181" t="s">
        <v>314</v>
      </c>
      <c r="BI2" s="81"/>
      <c r="BJ2" s="81"/>
      <c r="BK2" s="81"/>
      <c r="BL2" s="81"/>
      <c r="BM2" s="81"/>
      <c r="BN2" s="81"/>
      <c r="BO2" s="82"/>
      <c r="BP2" s="81"/>
      <c r="BQ2" s="81"/>
      <c r="BR2" s="81"/>
      <c r="BS2" s="81"/>
      <c r="BT2" s="81"/>
      <c r="BU2" s="81"/>
      <c r="BV2" s="81"/>
      <c r="BW2" s="81"/>
      <c r="BX2" s="81"/>
      <c r="BY2" s="82"/>
      <c r="BZ2" s="82"/>
      <c r="CA2" s="82"/>
      <c r="CB2" s="82"/>
      <c r="CC2" s="82"/>
      <c r="CD2" s="82"/>
      <c r="CE2" s="81"/>
      <c r="CF2" s="81"/>
      <c r="CG2" s="81"/>
      <c r="CH2" s="81"/>
      <c r="CI2" s="83"/>
    </row>
    <row r="3" spans="1:87" s="45" customFormat="1" ht="13.5">
      <c r="A3" s="134"/>
      <c r="B3" s="134"/>
      <c r="C3" s="139"/>
      <c r="D3" s="183" t="s">
        <v>315</v>
      </c>
      <c r="E3" s="81"/>
      <c r="F3" s="81"/>
      <c r="G3" s="81"/>
      <c r="H3" s="81"/>
      <c r="I3" s="81"/>
      <c r="J3" s="81"/>
      <c r="K3" s="86"/>
      <c r="L3" s="82" t="s">
        <v>316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8"/>
      <c r="AC3" s="89"/>
      <c r="AD3" s="96" t="s">
        <v>317</v>
      </c>
      <c r="AE3" s="91" t="s">
        <v>318</v>
      </c>
      <c r="AF3" s="183" t="s">
        <v>315</v>
      </c>
      <c r="AG3" s="81"/>
      <c r="AH3" s="81"/>
      <c r="AI3" s="81"/>
      <c r="AJ3" s="81"/>
      <c r="AK3" s="81"/>
      <c r="AL3" s="81"/>
      <c r="AM3" s="86"/>
      <c r="AN3" s="82" t="s">
        <v>316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8"/>
      <c r="BE3" s="89"/>
      <c r="BF3" s="96" t="s">
        <v>317</v>
      </c>
      <c r="BG3" s="91" t="s">
        <v>318</v>
      </c>
      <c r="BH3" s="183" t="s">
        <v>315</v>
      </c>
      <c r="BI3" s="81"/>
      <c r="BJ3" s="81"/>
      <c r="BK3" s="81"/>
      <c r="BL3" s="81"/>
      <c r="BM3" s="81"/>
      <c r="BN3" s="81"/>
      <c r="BO3" s="86"/>
      <c r="BP3" s="82" t="s">
        <v>316</v>
      </c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8"/>
      <c r="CG3" s="89"/>
      <c r="CH3" s="96" t="s">
        <v>317</v>
      </c>
      <c r="CI3" s="91" t="s">
        <v>318</v>
      </c>
    </row>
    <row r="4" spans="1:87" s="45" customFormat="1" ht="13.5" customHeight="1">
      <c r="A4" s="134"/>
      <c r="B4" s="134"/>
      <c r="C4" s="139"/>
      <c r="D4" s="91" t="s">
        <v>318</v>
      </c>
      <c r="E4" s="96" t="s">
        <v>319</v>
      </c>
      <c r="F4" s="90"/>
      <c r="G4" s="94"/>
      <c r="H4" s="81"/>
      <c r="I4" s="95"/>
      <c r="J4" s="184" t="s">
        <v>320</v>
      </c>
      <c r="K4" s="185" t="s">
        <v>321</v>
      </c>
      <c r="L4" s="91" t="s">
        <v>318</v>
      </c>
      <c r="M4" s="183" t="s">
        <v>322</v>
      </c>
      <c r="N4" s="88"/>
      <c r="O4" s="88"/>
      <c r="P4" s="88"/>
      <c r="Q4" s="89"/>
      <c r="R4" s="183" t="s">
        <v>323</v>
      </c>
      <c r="S4" s="81"/>
      <c r="T4" s="81"/>
      <c r="U4" s="95"/>
      <c r="V4" s="96" t="s">
        <v>324</v>
      </c>
      <c r="W4" s="183" t="s">
        <v>325</v>
      </c>
      <c r="X4" s="87"/>
      <c r="Y4" s="88"/>
      <c r="Z4" s="88"/>
      <c r="AA4" s="89"/>
      <c r="AB4" s="96" t="s">
        <v>326</v>
      </c>
      <c r="AC4" s="96" t="s">
        <v>327</v>
      </c>
      <c r="AD4" s="91"/>
      <c r="AE4" s="91"/>
      <c r="AF4" s="91" t="s">
        <v>318</v>
      </c>
      <c r="AG4" s="96" t="s">
        <v>319</v>
      </c>
      <c r="AH4" s="90"/>
      <c r="AI4" s="94"/>
      <c r="AJ4" s="81"/>
      <c r="AK4" s="95"/>
      <c r="AL4" s="184" t="s">
        <v>320</v>
      </c>
      <c r="AM4" s="185" t="s">
        <v>321</v>
      </c>
      <c r="AN4" s="91" t="s">
        <v>318</v>
      </c>
      <c r="AO4" s="183" t="s">
        <v>322</v>
      </c>
      <c r="AP4" s="88"/>
      <c r="AQ4" s="88"/>
      <c r="AR4" s="88"/>
      <c r="AS4" s="89"/>
      <c r="AT4" s="183" t="s">
        <v>323</v>
      </c>
      <c r="AU4" s="81"/>
      <c r="AV4" s="81"/>
      <c r="AW4" s="95"/>
      <c r="AX4" s="96" t="s">
        <v>324</v>
      </c>
      <c r="AY4" s="183" t="s">
        <v>325</v>
      </c>
      <c r="AZ4" s="97"/>
      <c r="BA4" s="97"/>
      <c r="BB4" s="98"/>
      <c r="BC4" s="89"/>
      <c r="BD4" s="96" t="s">
        <v>326</v>
      </c>
      <c r="BE4" s="96" t="s">
        <v>327</v>
      </c>
      <c r="BF4" s="91"/>
      <c r="BG4" s="91"/>
      <c r="BH4" s="91" t="s">
        <v>318</v>
      </c>
      <c r="BI4" s="96" t="s">
        <v>319</v>
      </c>
      <c r="BJ4" s="90"/>
      <c r="BK4" s="94"/>
      <c r="BL4" s="81"/>
      <c r="BM4" s="95"/>
      <c r="BN4" s="184" t="s">
        <v>320</v>
      </c>
      <c r="BO4" s="185" t="s">
        <v>321</v>
      </c>
      <c r="BP4" s="91" t="s">
        <v>318</v>
      </c>
      <c r="BQ4" s="183" t="s">
        <v>322</v>
      </c>
      <c r="BR4" s="88"/>
      <c r="BS4" s="88"/>
      <c r="BT4" s="88"/>
      <c r="BU4" s="89"/>
      <c r="BV4" s="183" t="s">
        <v>323</v>
      </c>
      <c r="BW4" s="81"/>
      <c r="BX4" s="81"/>
      <c r="BY4" s="95"/>
      <c r="BZ4" s="96" t="s">
        <v>324</v>
      </c>
      <c r="CA4" s="183" t="s">
        <v>325</v>
      </c>
      <c r="CB4" s="88"/>
      <c r="CC4" s="88"/>
      <c r="CD4" s="88"/>
      <c r="CE4" s="89"/>
      <c r="CF4" s="96" t="s">
        <v>326</v>
      </c>
      <c r="CG4" s="96" t="s">
        <v>327</v>
      </c>
      <c r="CH4" s="91"/>
      <c r="CI4" s="91"/>
    </row>
    <row r="5" spans="1:87" s="45" customFormat="1" ht="23.25" customHeight="1">
      <c r="A5" s="134"/>
      <c r="B5" s="134"/>
      <c r="C5" s="139"/>
      <c r="D5" s="91"/>
      <c r="E5" s="91" t="s">
        <v>318</v>
      </c>
      <c r="F5" s="184" t="s">
        <v>328</v>
      </c>
      <c r="G5" s="184" t="s">
        <v>329</v>
      </c>
      <c r="H5" s="184" t="s">
        <v>330</v>
      </c>
      <c r="I5" s="184" t="s">
        <v>317</v>
      </c>
      <c r="J5" s="99"/>
      <c r="K5" s="132"/>
      <c r="L5" s="91"/>
      <c r="M5" s="91" t="s">
        <v>318</v>
      </c>
      <c r="N5" s="91" t="s">
        <v>331</v>
      </c>
      <c r="O5" s="91" t="s">
        <v>332</v>
      </c>
      <c r="P5" s="91" t="s">
        <v>333</v>
      </c>
      <c r="Q5" s="91" t="s">
        <v>334</v>
      </c>
      <c r="R5" s="91" t="s">
        <v>318</v>
      </c>
      <c r="S5" s="96" t="s">
        <v>335</v>
      </c>
      <c r="T5" s="96" t="s">
        <v>336</v>
      </c>
      <c r="U5" s="96" t="s">
        <v>337</v>
      </c>
      <c r="V5" s="91"/>
      <c r="W5" s="91" t="s">
        <v>318</v>
      </c>
      <c r="X5" s="96" t="s">
        <v>335</v>
      </c>
      <c r="Y5" s="96" t="s">
        <v>336</v>
      </c>
      <c r="Z5" s="96" t="s">
        <v>337</v>
      </c>
      <c r="AA5" s="96" t="s">
        <v>317</v>
      </c>
      <c r="AB5" s="91"/>
      <c r="AC5" s="91"/>
      <c r="AD5" s="91"/>
      <c r="AE5" s="91"/>
      <c r="AF5" s="91"/>
      <c r="AG5" s="91" t="s">
        <v>318</v>
      </c>
      <c r="AH5" s="184" t="s">
        <v>328</v>
      </c>
      <c r="AI5" s="184" t="s">
        <v>329</v>
      </c>
      <c r="AJ5" s="184" t="s">
        <v>330</v>
      </c>
      <c r="AK5" s="184" t="s">
        <v>317</v>
      </c>
      <c r="AL5" s="99"/>
      <c r="AM5" s="132"/>
      <c r="AN5" s="91"/>
      <c r="AO5" s="91" t="s">
        <v>318</v>
      </c>
      <c r="AP5" s="91" t="s">
        <v>331</v>
      </c>
      <c r="AQ5" s="91" t="s">
        <v>332</v>
      </c>
      <c r="AR5" s="91" t="s">
        <v>333</v>
      </c>
      <c r="AS5" s="91" t="s">
        <v>334</v>
      </c>
      <c r="AT5" s="91" t="s">
        <v>318</v>
      </c>
      <c r="AU5" s="96" t="s">
        <v>335</v>
      </c>
      <c r="AV5" s="96" t="s">
        <v>336</v>
      </c>
      <c r="AW5" s="96" t="s">
        <v>337</v>
      </c>
      <c r="AX5" s="91"/>
      <c r="AY5" s="91" t="s">
        <v>318</v>
      </c>
      <c r="AZ5" s="96" t="s">
        <v>335</v>
      </c>
      <c r="BA5" s="96" t="s">
        <v>336</v>
      </c>
      <c r="BB5" s="96" t="s">
        <v>337</v>
      </c>
      <c r="BC5" s="96" t="s">
        <v>317</v>
      </c>
      <c r="BD5" s="91"/>
      <c r="BE5" s="91"/>
      <c r="BF5" s="91"/>
      <c r="BG5" s="91"/>
      <c r="BH5" s="91"/>
      <c r="BI5" s="91" t="s">
        <v>318</v>
      </c>
      <c r="BJ5" s="184" t="s">
        <v>328</v>
      </c>
      <c r="BK5" s="184" t="s">
        <v>329</v>
      </c>
      <c r="BL5" s="184" t="s">
        <v>330</v>
      </c>
      <c r="BM5" s="184" t="s">
        <v>317</v>
      </c>
      <c r="BN5" s="99"/>
      <c r="BO5" s="132"/>
      <c r="BP5" s="91"/>
      <c r="BQ5" s="91" t="s">
        <v>318</v>
      </c>
      <c r="BR5" s="91" t="s">
        <v>331</v>
      </c>
      <c r="BS5" s="91" t="s">
        <v>332</v>
      </c>
      <c r="BT5" s="91" t="s">
        <v>333</v>
      </c>
      <c r="BU5" s="91" t="s">
        <v>334</v>
      </c>
      <c r="BV5" s="91" t="s">
        <v>318</v>
      </c>
      <c r="BW5" s="96" t="s">
        <v>335</v>
      </c>
      <c r="BX5" s="96" t="s">
        <v>336</v>
      </c>
      <c r="BY5" s="96" t="s">
        <v>337</v>
      </c>
      <c r="BZ5" s="91"/>
      <c r="CA5" s="91" t="s">
        <v>318</v>
      </c>
      <c r="CB5" s="96" t="s">
        <v>335</v>
      </c>
      <c r="CC5" s="96" t="s">
        <v>336</v>
      </c>
      <c r="CD5" s="96" t="s">
        <v>337</v>
      </c>
      <c r="CE5" s="96" t="s">
        <v>317</v>
      </c>
      <c r="CF5" s="91"/>
      <c r="CG5" s="91"/>
      <c r="CH5" s="91"/>
      <c r="CI5" s="91"/>
    </row>
    <row r="6" spans="1:87" s="46" customFormat="1" ht="13.5">
      <c r="A6" s="135"/>
      <c r="B6" s="135"/>
      <c r="C6" s="140"/>
      <c r="D6" s="102" t="s">
        <v>338</v>
      </c>
      <c r="E6" s="102" t="s">
        <v>338</v>
      </c>
      <c r="F6" s="103" t="s">
        <v>338</v>
      </c>
      <c r="G6" s="103" t="s">
        <v>338</v>
      </c>
      <c r="H6" s="103" t="s">
        <v>338</v>
      </c>
      <c r="I6" s="103" t="s">
        <v>338</v>
      </c>
      <c r="J6" s="103" t="s">
        <v>338</v>
      </c>
      <c r="K6" s="103" t="s">
        <v>338</v>
      </c>
      <c r="L6" s="102" t="s">
        <v>338</v>
      </c>
      <c r="M6" s="102" t="s">
        <v>338</v>
      </c>
      <c r="N6" s="102" t="s">
        <v>338</v>
      </c>
      <c r="O6" s="102" t="s">
        <v>338</v>
      </c>
      <c r="P6" s="102" t="s">
        <v>338</v>
      </c>
      <c r="Q6" s="102" t="s">
        <v>338</v>
      </c>
      <c r="R6" s="102" t="s">
        <v>338</v>
      </c>
      <c r="S6" s="102" t="s">
        <v>338</v>
      </c>
      <c r="T6" s="102" t="s">
        <v>338</v>
      </c>
      <c r="U6" s="102" t="s">
        <v>338</v>
      </c>
      <c r="V6" s="102" t="s">
        <v>338</v>
      </c>
      <c r="W6" s="102" t="s">
        <v>338</v>
      </c>
      <c r="X6" s="102" t="s">
        <v>338</v>
      </c>
      <c r="Y6" s="102" t="s">
        <v>338</v>
      </c>
      <c r="Z6" s="102" t="s">
        <v>338</v>
      </c>
      <c r="AA6" s="102" t="s">
        <v>338</v>
      </c>
      <c r="AB6" s="102" t="s">
        <v>338</v>
      </c>
      <c r="AC6" s="102" t="s">
        <v>338</v>
      </c>
      <c r="AD6" s="102" t="s">
        <v>338</v>
      </c>
      <c r="AE6" s="102" t="s">
        <v>338</v>
      </c>
      <c r="AF6" s="102" t="s">
        <v>338</v>
      </c>
      <c r="AG6" s="102" t="s">
        <v>338</v>
      </c>
      <c r="AH6" s="103" t="s">
        <v>338</v>
      </c>
      <c r="AI6" s="103" t="s">
        <v>338</v>
      </c>
      <c r="AJ6" s="103" t="s">
        <v>338</v>
      </c>
      <c r="AK6" s="103" t="s">
        <v>338</v>
      </c>
      <c r="AL6" s="103" t="s">
        <v>338</v>
      </c>
      <c r="AM6" s="103" t="s">
        <v>338</v>
      </c>
      <c r="AN6" s="102" t="s">
        <v>338</v>
      </c>
      <c r="AO6" s="102" t="s">
        <v>338</v>
      </c>
      <c r="AP6" s="102" t="s">
        <v>338</v>
      </c>
      <c r="AQ6" s="102" t="s">
        <v>338</v>
      </c>
      <c r="AR6" s="102" t="s">
        <v>338</v>
      </c>
      <c r="AS6" s="102" t="s">
        <v>338</v>
      </c>
      <c r="AT6" s="102" t="s">
        <v>338</v>
      </c>
      <c r="AU6" s="102" t="s">
        <v>338</v>
      </c>
      <c r="AV6" s="102" t="s">
        <v>338</v>
      </c>
      <c r="AW6" s="102" t="s">
        <v>338</v>
      </c>
      <c r="AX6" s="102" t="s">
        <v>338</v>
      </c>
      <c r="AY6" s="102" t="s">
        <v>338</v>
      </c>
      <c r="AZ6" s="102" t="s">
        <v>338</v>
      </c>
      <c r="BA6" s="102" t="s">
        <v>338</v>
      </c>
      <c r="BB6" s="102" t="s">
        <v>338</v>
      </c>
      <c r="BC6" s="102" t="s">
        <v>338</v>
      </c>
      <c r="BD6" s="102" t="s">
        <v>338</v>
      </c>
      <c r="BE6" s="102" t="s">
        <v>338</v>
      </c>
      <c r="BF6" s="102" t="s">
        <v>338</v>
      </c>
      <c r="BG6" s="102" t="s">
        <v>338</v>
      </c>
      <c r="BH6" s="102" t="s">
        <v>338</v>
      </c>
      <c r="BI6" s="102" t="s">
        <v>338</v>
      </c>
      <c r="BJ6" s="103" t="s">
        <v>338</v>
      </c>
      <c r="BK6" s="103" t="s">
        <v>338</v>
      </c>
      <c r="BL6" s="103" t="s">
        <v>338</v>
      </c>
      <c r="BM6" s="103" t="s">
        <v>338</v>
      </c>
      <c r="BN6" s="103" t="s">
        <v>338</v>
      </c>
      <c r="BO6" s="103" t="s">
        <v>338</v>
      </c>
      <c r="BP6" s="102" t="s">
        <v>338</v>
      </c>
      <c r="BQ6" s="102" t="s">
        <v>338</v>
      </c>
      <c r="BR6" s="103" t="s">
        <v>338</v>
      </c>
      <c r="BS6" s="103" t="s">
        <v>338</v>
      </c>
      <c r="BT6" s="103" t="s">
        <v>338</v>
      </c>
      <c r="BU6" s="103" t="s">
        <v>338</v>
      </c>
      <c r="BV6" s="102" t="s">
        <v>338</v>
      </c>
      <c r="BW6" s="102" t="s">
        <v>338</v>
      </c>
      <c r="BX6" s="102" t="s">
        <v>338</v>
      </c>
      <c r="BY6" s="102" t="s">
        <v>338</v>
      </c>
      <c r="BZ6" s="102" t="s">
        <v>338</v>
      </c>
      <c r="CA6" s="102" t="s">
        <v>338</v>
      </c>
      <c r="CB6" s="102" t="s">
        <v>338</v>
      </c>
      <c r="CC6" s="102" t="s">
        <v>338</v>
      </c>
      <c r="CD6" s="102" t="s">
        <v>338</v>
      </c>
      <c r="CE6" s="102" t="s">
        <v>338</v>
      </c>
      <c r="CF6" s="102" t="s">
        <v>338</v>
      </c>
      <c r="CG6" s="102" t="s">
        <v>338</v>
      </c>
      <c r="CH6" s="102" t="s">
        <v>338</v>
      </c>
      <c r="CI6" s="102" t="s">
        <v>338</v>
      </c>
    </row>
    <row r="7" spans="1:87" s="50" customFormat="1" ht="12" customHeight="1">
      <c r="A7" s="48" t="s">
        <v>339</v>
      </c>
      <c r="B7" s="63" t="s">
        <v>340</v>
      </c>
      <c r="C7" s="48" t="s">
        <v>318</v>
      </c>
      <c r="D7" s="71">
        <f>SUM(D8:D47)</f>
        <v>15759255</v>
      </c>
      <c r="E7" s="71">
        <f>SUM(E8:E47)</f>
        <v>15637905</v>
      </c>
      <c r="F7" s="71">
        <f>SUM(F8:F47)</f>
        <v>181592</v>
      </c>
      <c r="G7" s="71">
        <f>SUM(G8:G47)</f>
        <v>12640542</v>
      </c>
      <c r="H7" s="71">
        <f>SUM(H8:H47)</f>
        <v>2565779</v>
      </c>
      <c r="I7" s="71">
        <f>SUM(I8:I47)</f>
        <v>249992</v>
      </c>
      <c r="J7" s="71">
        <f>SUM(J8:J47)</f>
        <v>121350</v>
      </c>
      <c r="K7" s="71">
        <f>SUM(K8:K47)</f>
        <v>20084</v>
      </c>
      <c r="L7" s="71">
        <f>SUM(L8:L47)</f>
        <v>104793295</v>
      </c>
      <c r="M7" s="71">
        <f>SUM(M8:M47)</f>
        <v>43338743</v>
      </c>
      <c r="N7" s="71">
        <f>SUM(N8:N47)</f>
        <v>10216967</v>
      </c>
      <c r="O7" s="71">
        <f>SUM(O8:O47)</f>
        <v>25498023</v>
      </c>
      <c r="P7" s="71">
        <f>SUM(P8:P47)</f>
        <v>7285106</v>
      </c>
      <c r="Q7" s="71">
        <f>SUM(Q8:Q47)</f>
        <v>338647</v>
      </c>
      <c r="R7" s="71">
        <f>SUM(R8:R47)</f>
        <v>22830574</v>
      </c>
      <c r="S7" s="71">
        <f>SUM(S8:S47)</f>
        <v>3816020</v>
      </c>
      <c r="T7" s="71">
        <f>SUM(T8:T47)</f>
        <v>11709460</v>
      </c>
      <c r="U7" s="71">
        <f>SUM(U8:U47)</f>
        <v>7305094</v>
      </c>
      <c r="V7" s="71">
        <f>SUM(V8:V47)</f>
        <v>988587</v>
      </c>
      <c r="W7" s="71">
        <f>SUM(W8:W47)</f>
        <v>37507481</v>
      </c>
      <c r="X7" s="71">
        <f>SUM(X8:X47)</f>
        <v>15759411</v>
      </c>
      <c r="Y7" s="71">
        <f>SUM(Y8:Y47)</f>
        <v>18606213</v>
      </c>
      <c r="Z7" s="71">
        <f>SUM(Z8:Z47)</f>
        <v>2878642</v>
      </c>
      <c r="AA7" s="71">
        <f>SUM(AA8:AA47)</f>
        <v>263215</v>
      </c>
      <c r="AB7" s="71">
        <f>SUM(AB8:AB47)</f>
        <v>3832920</v>
      </c>
      <c r="AC7" s="71">
        <f>SUM(AC8:AC47)</f>
        <v>127910</v>
      </c>
      <c r="AD7" s="71">
        <f>SUM(AD8:AD47)</f>
        <v>5506155</v>
      </c>
      <c r="AE7" s="71">
        <f>SUM(AE8:AE47)</f>
        <v>126058705</v>
      </c>
      <c r="AF7" s="71">
        <f>SUM(AF8:AF47)</f>
        <v>891257</v>
      </c>
      <c r="AG7" s="71">
        <f>SUM(AG8:AG47)</f>
        <v>888492</v>
      </c>
      <c r="AH7" s="71">
        <f>SUM(AH8:AH47)</f>
        <v>7393</v>
      </c>
      <c r="AI7" s="71">
        <f>SUM(AI8:AI47)</f>
        <v>881099</v>
      </c>
      <c r="AJ7" s="71">
        <f>SUM(AJ8:AJ47)</f>
        <v>0</v>
      </c>
      <c r="AK7" s="71">
        <f>SUM(AK8:AK47)</f>
        <v>0</v>
      </c>
      <c r="AL7" s="71">
        <f>SUM(AL8:AL47)</f>
        <v>2765</v>
      </c>
      <c r="AM7" s="71">
        <f>SUM(AM8:AM47)</f>
        <v>32997</v>
      </c>
      <c r="AN7" s="71">
        <f>SUM(AN8:AN47)</f>
        <v>6167131</v>
      </c>
      <c r="AO7" s="71">
        <f>SUM(AO8:AO47)</f>
        <v>2670213</v>
      </c>
      <c r="AP7" s="71">
        <f>SUM(AP8:AP47)</f>
        <v>721140</v>
      </c>
      <c r="AQ7" s="71">
        <f>SUM(AQ8:AQ47)</f>
        <v>1501153</v>
      </c>
      <c r="AR7" s="71">
        <f>SUM(AR8:AR47)</f>
        <v>447920</v>
      </c>
      <c r="AS7" s="71">
        <f>SUM(AS8:AS47)</f>
        <v>0</v>
      </c>
      <c r="AT7" s="71">
        <f>SUM(AT8:AT47)</f>
        <v>1302618</v>
      </c>
      <c r="AU7" s="71">
        <f>SUM(AU8:AU47)</f>
        <v>377175</v>
      </c>
      <c r="AV7" s="71">
        <f>SUM(AV8:AV47)</f>
        <v>836052</v>
      </c>
      <c r="AW7" s="71">
        <f>SUM(AW8:AW47)</f>
        <v>89391</v>
      </c>
      <c r="AX7" s="71">
        <f>SUM(AX8:AX47)</f>
        <v>140277</v>
      </c>
      <c r="AY7" s="71">
        <f>SUM(AY8:AY47)</f>
        <v>2053109</v>
      </c>
      <c r="AZ7" s="71">
        <f>SUM(AZ8:AZ47)</f>
        <v>1080095</v>
      </c>
      <c r="BA7" s="71">
        <f>SUM(BA8:BA47)</f>
        <v>915667</v>
      </c>
      <c r="BB7" s="71">
        <f>SUM(BB8:BB47)</f>
        <v>34908</v>
      </c>
      <c r="BC7" s="71">
        <f>SUM(BC8:BC47)</f>
        <v>22439</v>
      </c>
      <c r="BD7" s="71">
        <f>SUM(BD8:BD47)</f>
        <v>123484</v>
      </c>
      <c r="BE7" s="71">
        <f>SUM(BE8:BE47)</f>
        <v>914</v>
      </c>
      <c r="BF7" s="71">
        <f>SUM(BF8:BF47)</f>
        <v>237732</v>
      </c>
      <c r="BG7" s="71">
        <f>SUM(BG8:BG47)</f>
        <v>7296120</v>
      </c>
      <c r="BH7" s="71">
        <f>SUM(BH8:BH47)</f>
        <v>16650512</v>
      </c>
      <c r="BI7" s="71">
        <f>SUM(BI8:BI47)</f>
        <v>16526397</v>
      </c>
      <c r="BJ7" s="71">
        <f>SUM(BJ8:BJ47)</f>
        <v>188985</v>
      </c>
      <c r="BK7" s="71">
        <f>SUM(BK8:BK47)</f>
        <v>13521641</v>
      </c>
      <c r="BL7" s="71">
        <f>SUM(BL8:BL47)</f>
        <v>2565779</v>
      </c>
      <c r="BM7" s="71">
        <f>SUM(BM8:BM47)</f>
        <v>249992</v>
      </c>
      <c r="BN7" s="71">
        <f>SUM(BN8:BN47)</f>
        <v>124115</v>
      </c>
      <c r="BO7" s="71">
        <f>SUM(BO8:BO47)</f>
        <v>53081</v>
      </c>
      <c r="BP7" s="71">
        <f>SUM(BP8:BP47)</f>
        <v>110960426</v>
      </c>
      <c r="BQ7" s="71">
        <f>SUM(BQ8:BQ47)</f>
        <v>46008956</v>
      </c>
      <c r="BR7" s="71">
        <f>SUM(BR8:BR47)</f>
        <v>10938107</v>
      </c>
      <c r="BS7" s="71">
        <f>SUM(BS8:BS47)</f>
        <v>26999176</v>
      </c>
      <c r="BT7" s="71">
        <f>SUM(BT8:BT47)</f>
        <v>7733026</v>
      </c>
      <c r="BU7" s="71">
        <f>SUM(BU8:BU47)</f>
        <v>338647</v>
      </c>
      <c r="BV7" s="71">
        <f>SUM(BV8:BV47)</f>
        <v>24133192</v>
      </c>
      <c r="BW7" s="71">
        <f>SUM(BW8:BW47)</f>
        <v>4193195</v>
      </c>
      <c r="BX7" s="71">
        <f>SUM(BX8:BX47)</f>
        <v>12545512</v>
      </c>
      <c r="BY7" s="71">
        <f>SUM(BY8:BY47)</f>
        <v>7394485</v>
      </c>
      <c r="BZ7" s="71">
        <f>SUM(BZ8:BZ47)</f>
        <v>1128864</v>
      </c>
      <c r="CA7" s="71">
        <f>SUM(CA8:CA47)</f>
        <v>39560590</v>
      </c>
      <c r="CB7" s="71">
        <f>SUM(CB8:CB47)</f>
        <v>16839506</v>
      </c>
      <c r="CC7" s="71">
        <f>SUM(CC8:CC47)</f>
        <v>19521880</v>
      </c>
      <c r="CD7" s="71">
        <f>SUM(CD8:CD47)</f>
        <v>2913550</v>
      </c>
      <c r="CE7" s="71">
        <f>SUM(CE8:CE47)</f>
        <v>285654</v>
      </c>
      <c r="CF7" s="71">
        <f>SUM(CF8:CF47)</f>
        <v>3956404</v>
      </c>
      <c r="CG7" s="71">
        <f>SUM(CG8:CG47)</f>
        <v>128824</v>
      </c>
      <c r="CH7" s="71">
        <f>SUM(CH8:CH47)</f>
        <v>5743887</v>
      </c>
      <c r="CI7" s="71">
        <f>SUM(CI8:CI47)</f>
        <v>133354825</v>
      </c>
    </row>
    <row r="8" spans="1:87" s="50" customFormat="1" ht="12" customHeight="1">
      <c r="A8" s="51" t="s">
        <v>339</v>
      </c>
      <c r="B8" s="64" t="s">
        <v>341</v>
      </c>
      <c r="C8" s="51" t="s">
        <v>342</v>
      </c>
      <c r="D8" s="73">
        <f>+SUM(E8,J8)</f>
        <v>4720599</v>
      </c>
      <c r="E8" s="73">
        <f>+SUM(F8:I8)</f>
        <v>4720599</v>
      </c>
      <c r="F8" s="73">
        <v>112765</v>
      </c>
      <c r="G8" s="73">
        <v>2335091</v>
      </c>
      <c r="H8" s="73">
        <v>2108412</v>
      </c>
      <c r="I8" s="73">
        <v>164331</v>
      </c>
      <c r="J8" s="73">
        <v>0</v>
      </c>
      <c r="K8" s="74">
        <v>0</v>
      </c>
      <c r="L8" s="73">
        <f>+SUM(M8,R8,V8,W8,AC8)</f>
        <v>37182939</v>
      </c>
      <c r="M8" s="73">
        <f>+SUM(N8:Q8)</f>
        <v>17245192</v>
      </c>
      <c r="N8" s="73">
        <v>5262533</v>
      </c>
      <c r="O8" s="73">
        <v>10444368</v>
      </c>
      <c r="P8" s="73">
        <v>1421375</v>
      </c>
      <c r="Q8" s="73">
        <v>116916</v>
      </c>
      <c r="R8" s="73">
        <f>+SUM(S8:U8)</f>
        <v>10604721</v>
      </c>
      <c r="S8" s="73">
        <v>1684279</v>
      </c>
      <c r="T8" s="73">
        <v>2429728</v>
      </c>
      <c r="U8" s="73">
        <v>6490714</v>
      </c>
      <c r="V8" s="73">
        <v>133019</v>
      </c>
      <c r="W8" s="73">
        <f>+SUM(X8:AA8)</f>
        <v>9109740</v>
      </c>
      <c r="X8" s="73">
        <v>4634050</v>
      </c>
      <c r="Y8" s="73">
        <v>4279539</v>
      </c>
      <c r="Z8" s="73">
        <v>182544</v>
      </c>
      <c r="AA8" s="73">
        <v>13607</v>
      </c>
      <c r="AB8" s="74">
        <v>0</v>
      </c>
      <c r="AC8" s="73">
        <v>90267</v>
      </c>
      <c r="AD8" s="73">
        <v>1193141</v>
      </c>
      <c r="AE8" s="73">
        <f>+SUM(D8,L8,AD8)</f>
        <v>43096679</v>
      </c>
      <c r="AF8" s="73">
        <f>+SUM(AG8,AL8)</f>
        <v>0</v>
      </c>
      <c r="AG8" s="73">
        <f>+SUM(AH8:AK8)</f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4">
        <v>0</v>
      </c>
      <c r="AN8" s="73">
        <f>+SUM(AO8,AT8,AX8,AY8,BE8)</f>
        <v>1263886</v>
      </c>
      <c r="AO8" s="73">
        <f>+SUM(AP8:AS8)</f>
        <v>932582</v>
      </c>
      <c r="AP8" s="73">
        <v>237998</v>
      </c>
      <c r="AQ8" s="73">
        <v>592955</v>
      </c>
      <c r="AR8" s="73">
        <v>101629</v>
      </c>
      <c r="AS8" s="73">
        <v>0</v>
      </c>
      <c r="AT8" s="73">
        <f>+SUM(AU8:AW8)</f>
        <v>314686</v>
      </c>
      <c r="AU8" s="73">
        <v>255375</v>
      </c>
      <c r="AV8" s="73">
        <v>12074</v>
      </c>
      <c r="AW8" s="73">
        <v>47237</v>
      </c>
      <c r="AX8" s="73"/>
      <c r="AY8" s="73">
        <f>+SUM(AZ8:BC8)</f>
        <v>16618</v>
      </c>
      <c r="AZ8" s="73">
        <v>493</v>
      </c>
      <c r="BA8" s="73">
        <v>16125</v>
      </c>
      <c r="BB8" s="73">
        <v>0</v>
      </c>
      <c r="BC8" s="73">
        <v>0</v>
      </c>
      <c r="BD8" s="74">
        <v>0</v>
      </c>
      <c r="BE8" s="73">
        <v>0</v>
      </c>
      <c r="BF8" s="73">
        <v>49133</v>
      </c>
      <c r="BG8" s="73">
        <f>+SUM(BF8,AN8,AF8)</f>
        <v>1313019</v>
      </c>
      <c r="BH8" s="73">
        <f>SUM(D8,AF8)</f>
        <v>4720599</v>
      </c>
      <c r="BI8" s="73">
        <f>SUM(E8,AG8)</f>
        <v>4720599</v>
      </c>
      <c r="BJ8" s="73">
        <f>SUM(F8,AH8)</f>
        <v>112765</v>
      </c>
      <c r="BK8" s="73">
        <f>SUM(G8,AI8)</f>
        <v>2335091</v>
      </c>
      <c r="BL8" s="73">
        <f>SUM(H8,AJ8)</f>
        <v>2108412</v>
      </c>
      <c r="BM8" s="73">
        <f>SUM(I8,AK8)</f>
        <v>164331</v>
      </c>
      <c r="BN8" s="73">
        <f>SUM(J8,AL8)</f>
        <v>0</v>
      </c>
      <c r="BO8" s="74">
        <f>SUM(K8,AM8)</f>
        <v>0</v>
      </c>
      <c r="BP8" s="73">
        <f>SUM(L8,AN8)</f>
        <v>38446825</v>
      </c>
      <c r="BQ8" s="73">
        <f>SUM(M8,AO8)</f>
        <v>18177774</v>
      </c>
      <c r="BR8" s="73">
        <f>SUM(N8,AP8)</f>
        <v>5500531</v>
      </c>
      <c r="BS8" s="73">
        <f>SUM(O8,AQ8)</f>
        <v>11037323</v>
      </c>
      <c r="BT8" s="73">
        <f>SUM(P8,AR8)</f>
        <v>1523004</v>
      </c>
      <c r="BU8" s="73">
        <f>SUM(Q8,AS8)</f>
        <v>116916</v>
      </c>
      <c r="BV8" s="73">
        <f>SUM(R8,AT8)</f>
        <v>10919407</v>
      </c>
      <c r="BW8" s="73">
        <f>SUM(S8,AU8)</f>
        <v>1939654</v>
      </c>
      <c r="BX8" s="73">
        <f>SUM(T8,AV8)</f>
        <v>2441802</v>
      </c>
      <c r="BY8" s="73">
        <f>SUM(U8,AW8)</f>
        <v>6537951</v>
      </c>
      <c r="BZ8" s="73">
        <f>SUM(V8,AX8)</f>
        <v>133019</v>
      </c>
      <c r="CA8" s="73">
        <f>SUM(W8,AY8)</f>
        <v>9126358</v>
      </c>
      <c r="CB8" s="73">
        <f>SUM(X8,AZ8)</f>
        <v>4634543</v>
      </c>
      <c r="CC8" s="73">
        <f>SUM(Y8,BA8)</f>
        <v>4295664</v>
      </c>
      <c r="CD8" s="73">
        <f>SUM(Z8,BB8)</f>
        <v>182544</v>
      </c>
      <c r="CE8" s="73">
        <f>SUM(AA8,BC8)</f>
        <v>13607</v>
      </c>
      <c r="CF8" s="74">
        <f>SUM(AB8,BD8)</f>
        <v>0</v>
      </c>
      <c r="CG8" s="73">
        <f>SUM(AC8,BE8)</f>
        <v>90267</v>
      </c>
      <c r="CH8" s="73">
        <f>SUM(AD8,BF8)</f>
        <v>1242274</v>
      </c>
      <c r="CI8" s="73">
        <f>SUM(AE8,BG8)</f>
        <v>44409698</v>
      </c>
    </row>
    <row r="9" spans="1:87" s="50" customFormat="1" ht="12" customHeight="1">
      <c r="A9" s="51" t="s">
        <v>339</v>
      </c>
      <c r="B9" s="64" t="s">
        <v>343</v>
      </c>
      <c r="C9" s="51" t="s">
        <v>344</v>
      </c>
      <c r="D9" s="73">
        <f>+SUM(E9,J9)</f>
        <v>5018305</v>
      </c>
      <c r="E9" s="73">
        <f>+SUM(F9:I9)</f>
        <v>5018305</v>
      </c>
      <c r="F9" s="73">
        <v>68827</v>
      </c>
      <c r="G9" s="73">
        <v>4949478</v>
      </c>
      <c r="H9" s="73">
        <v>0</v>
      </c>
      <c r="I9" s="73">
        <v>0</v>
      </c>
      <c r="J9" s="73">
        <v>0</v>
      </c>
      <c r="K9" s="74">
        <v>0</v>
      </c>
      <c r="L9" s="73">
        <f>+SUM(M9,R9,V9,W9,AC9)</f>
        <v>14680614</v>
      </c>
      <c r="M9" s="73">
        <f>+SUM(N9:Q9)</f>
        <v>8024859</v>
      </c>
      <c r="N9" s="73">
        <v>560687</v>
      </c>
      <c r="O9" s="73">
        <v>5036456</v>
      </c>
      <c r="P9" s="73">
        <v>2347016</v>
      </c>
      <c r="Q9" s="73">
        <v>80700</v>
      </c>
      <c r="R9" s="73">
        <f>+SUM(S9:U9)</f>
        <v>2976777</v>
      </c>
      <c r="S9" s="73">
        <v>530326</v>
      </c>
      <c r="T9" s="73">
        <v>2018844</v>
      </c>
      <c r="U9" s="73">
        <v>427607</v>
      </c>
      <c r="V9" s="73">
        <v>299458</v>
      </c>
      <c r="W9" s="73">
        <f>+SUM(X9:AA9)</f>
        <v>3366253</v>
      </c>
      <c r="X9" s="73">
        <v>1604750</v>
      </c>
      <c r="Y9" s="73">
        <v>1761503</v>
      </c>
      <c r="Z9" s="73">
        <v>0</v>
      </c>
      <c r="AA9" s="73">
        <v>0</v>
      </c>
      <c r="AB9" s="74">
        <v>0</v>
      </c>
      <c r="AC9" s="73">
        <v>13267</v>
      </c>
      <c r="AD9" s="73">
        <v>1611882</v>
      </c>
      <c r="AE9" s="73">
        <f>+SUM(D9,L9,AD9)</f>
        <v>21310801</v>
      </c>
      <c r="AF9" s="73">
        <f>+SUM(AG9,AL9)</f>
        <v>0</v>
      </c>
      <c r="AG9" s="73">
        <f>+SUM(AH9:AK9)</f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4">
        <v>0</v>
      </c>
      <c r="AN9" s="73">
        <f>+SUM(AO9,AT9,AX9,AY9,BE9)</f>
        <v>946368</v>
      </c>
      <c r="AO9" s="73">
        <f>+SUM(AP9:AS9)</f>
        <v>788425</v>
      </c>
      <c r="AP9" s="73">
        <v>52075</v>
      </c>
      <c r="AQ9" s="73">
        <v>656579</v>
      </c>
      <c r="AR9" s="73">
        <v>79771</v>
      </c>
      <c r="AS9" s="73">
        <v>0</v>
      </c>
      <c r="AT9" s="73">
        <f>+SUM(AU9:AW9)</f>
        <v>93079</v>
      </c>
      <c r="AU9" s="73">
        <v>65087</v>
      </c>
      <c r="AV9" s="73">
        <v>27992</v>
      </c>
      <c r="AW9" s="73">
        <v>0</v>
      </c>
      <c r="AX9" s="73">
        <v>64864</v>
      </c>
      <c r="AY9" s="73">
        <f>+SUM(AZ9:BC9)</f>
        <v>0</v>
      </c>
      <c r="AZ9" s="73">
        <v>0</v>
      </c>
      <c r="BA9" s="73">
        <v>0</v>
      </c>
      <c r="BB9" s="73">
        <v>0</v>
      </c>
      <c r="BC9" s="73">
        <v>0</v>
      </c>
      <c r="BD9" s="74">
        <v>0</v>
      </c>
      <c r="BE9" s="73">
        <v>0</v>
      </c>
      <c r="BF9" s="73">
        <v>0</v>
      </c>
      <c r="BG9" s="73">
        <f>+SUM(BF9,AN9,AF9)</f>
        <v>946368</v>
      </c>
      <c r="BH9" s="73">
        <f>SUM(D9,AF9)</f>
        <v>5018305</v>
      </c>
      <c r="BI9" s="73">
        <f>SUM(E9,AG9)</f>
        <v>5018305</v>
      </c>
      <c r="BJ9" s="73">
        <f>SUM(F9,AH9)</f>
        <v>68827</v>
      </c>
      <c r="BK9" s="73">
        <f>SUM(G9,AI9)</f>
        <v>4949478</v>
      </c>
      <c r="BL9" s="73">
        <f>SUM(H9,AJ9)</f>
        <v>0</v>
      </c>
      <c r="BM9" s="73">
        <f>SUM(I9,AK9)</f>
        <v>0</v>
      </c>
      <c r="BN9" s="73">
        <f>SUM(J9,AL9)</f>
        <v>0</v>
      </c>
      <c r="BO9" s="74">
        <f>SUM(K9,AM9)</f>
        <v>0</v>
      </c>
      <c r="BP9" s="73">
        <f>SUM(L9,AN9)</f>
        <v>15626982</v>
      </c>
      <c r="BQ9" s="73">
        <f>SUM(M9,AO9)</f>
        <v>8813284</v>
      </c>
      <c r="BR9" s="73">
        <f>SUM(N9,AP9)</f>
        <v>612762</v>
      </c>
      <c r="BS9" s="73">
        <f>SUM(O9,AQ9)</f>
        <v>5693035</v>
      </c>
      <c r="BT9" s="73">
        <f>SUM(P9,AR9)</f>
        <v>2426787</v>
      </c>
      <c r="BU9" s="73">
        <f>SUM(Q9,AS9)</f>
        <v>80700</v>
      </c>
      <c r="BV9" s="73">
        <f>SUM(R9,AT9)</f>
        <v>3069856</v>
      </c>
      <c r="BW9" s="73">
        <f>SUM(S9,AU9)</f>
        <v>595413</v>
      </c>
      <c r="BX9" s="73">
        <f>SUM(T9,AV9)</f>
        <v>2046836</v>
      </c>
      <c r="BY9" s="73">
        <f>SUM(U9,AW9)</f>
        <v>427607</v>
      </c>
      <c r="BZ9" s="73">
        <f>SUM(V9,AX9)</f>
        <v>364322</v>
      </c>
      <c r="CA9" s="73">
        <f>SUM(W9,AY9)</f>
        <v>3366253</v>
      </c>
      <c r="CB9" s="73">
        <f>SUM(X9,AZ9)</f>
        <v>1604750</v>
      </c>
      <c r="CC9" s="73">
        <f>SUM(Y9,BA9)</f>
        <v>1761503</v>
      </c>
      <c r="CD9" s="73">
        <f>SUM(Z9,BB9)</f>
        <v>0</v>
      </c>
      <c r="CE9" s="73">
        <f>SUM(AA9,BC9)</f>
        <v>0</v>
      </c>
      <c r="CF9" s="74">
        <f>SUM(AB9,BD9)</f>
        <v>0</v>
      </c>
      <c r="CG9" s="73">
        <f>SUM(AC9,BE9)</f>
        <v>13267</v>
      </c>
      <c r="CH9" s="73">
        <f>SUM(AD9,BF9)</f>
        <v>1611882</v>
      </c>
      <c r="CI9" s="73">
        <f>SUM(AE9,BG9)</f>
        <v>22257169</v>
      </c>
    </row>
    <row r="10" spans="1:87" s="50" customFormat="1" ht="12" customHeight="1">
      <c r="A10" s="51" t="s">
        <v>339</v>
      </c>
      <c r="B10" s="64" t="s">
        <v>345</v>
      </c>
      <c r="C10" s="51" t="s">
        <v>346</v>
      </c>
      <c r="D10" s="73">
        <f>+SUM(E10,J10)</f>
        <v>814339</v>
      </c>
      <c r="E10" s="73">
        <f>+SUM(F10:I10)</f>
        <v>810969</v>
      </c>
      <c r="F10" s="73">
        <v>0</v>
      </c>
      <c r="G10" s="73">
        <v>810969</v>
      </c>
      <c r="H10" s="73">
        <v>0</v>
      </c>
      <c r="I10" s="73">
        <v>0</v>
      </c>
      <c r="J10" s="73">
        <v>3370</v>
      </c>
      <c r="K10" s="74">
        <v>0</v>
      </c>
      <c r="L10" s="73">
        <f>+SUM(M10,R10,V10,W10,AC10)</f>
        <v>7834242</v>
      </c>
      <c r="M10" s="73">
        <f>+SUM(N10:Q10)</f>
        <v>2877743</v>
      </c>
      <c r="N10" s="73">
        <v>719435</v>
      </c>
      <c r="O10" s="73">
        <v>1307362</v>
      </c>
      <c r="P10" s="73">
        <v>804531</v>
      </c>
      <c r="Q10" s="73">
        <v>46415</v>
      </c>
      <c r="R10" s="73">
        <f>+SUM(S10:U10)</f>
        <v>153787</v>
      </c>
      <c r="S10" s="73">
        <v>153787</v>
      </c>
      <c r="T10" s="73">
        <v>0</v>
      </c>
      <c r="U10" s="73">
        <v>0</v>
      </c>
      <c r="V10" s="73">
        <v>36107</v>
      </c>
      <c r="W10" s="73">
        <f>+SUM(X10:AA10)</f>
        <v>4766605</v>
      </c>
      <c r="X10" s="73">
        <v>1615117</v>
      </c>
      <c r="Y10" s="73">
        <v>3085204</v>
      </c>
      <c r="Z10" s="73">
        <v>66284</v>
      </c>
      <c r="AA10" s="73">
        <v>0</v>
      </c>
      <c r="AB10" s="74">
        <v>0</v>
      </c>
      <c r="AC10" s="73">
        <v>0</v>
      </c>
      <c r="AD10" s="73">
        <v>158193</v>
      </c>
      <c r="AE10" s="73">
        <f>+SUM(D10,L10,AD10)</f>
        <v>8806774</v>
      </c>
      <c r="AF10" s="73">
        <f>+SUM(AG10,AL10)</f>
        <v>761397</v>
      </c>
      <c r="AG10" s="73">
        <f>+SUM(AH10:AK10)</f>
        <v>761397</v>
      </c>
      <c r="AH10" s="73">
        <v>7393</v>
      </c>
      <c r="AI10" s="73">
        <v>754004</v>
      </c>
      <c r="AJ10" s="73">
        <v>0</v>
      </c>
      <c r="AK10" s="73">
        <v>0</v>
      </c>
      <c r="AL10" s="73">
        <v>0</v>
      </c>
      <c r="AM10" s="74">
        <v>0</v>
      </c>
      <c r="AN10" s="73">
        <f>+SUM(AO10,AT10,AX10,AY10,BE10)</f>
        <v>543020</v>
      </c>
      <c r="AO10" s="73">
        <f>+SUM(AP10:AS10)</f>
        <v>348115</v>
      </c>
      <c r="AP10" s="73">
        <v>85095</v>
      </c>
      <c r="AQ10" s="73">
        <v>123774</v>
      </c>
      <c r="AR10" s="73">
        <v>139246</v>
      </c>
      <c r="AS10" s="73">
        <v>0</v>
      </c>
      <c r="AT10" s="73">
        <f>+SUM(AU10:AW10)</f>
        <v>129264</v>
      </c>
      <c r="AU10" s="73">
        <v>13600</v>
      </c>
      <c r="AV10" s="73">
        <v>115664</v>
      </c>
      <c r="AW10" s="73">
        <v>0</v>
      </c>
      <c r="AX10" s="73">
        <v>18758</v>
      </c>
      <c r="AY10" s="73">
        <f>+SUM(AZ10:BC10)</f>
        <v>46883</v>
      </c>
      <c r="AZ10" s="73">
        <v>30012</v>
      </c>
      <c r="BA10" s="73">
        <v>16871</v>
      </c>
      <c r="BB10" s="73">
        <v>0</v>
      </c>
      <c r="BC10" s="73">
        <v>0</v>
      </c>
      <c r="BD10" s="74">
        <v>0</v>
      </c>
      <c r="BE10" s="73">
        <v>0</v>
      </c>
      <c r="BF10" s="73">
        <v>125490</v>
      </c>
      <c r="BG10" s="73">
        <f>+SUM(BF10,AN10,AF10)</f>
        <v>1429907</v>
      </c>
      <c r="BH10" s="73">
        <f>SUM(D10,AF10)</f>
        <v>1575736</v>
      </c>
      <c r="BI10" s="73">
        <f>SUM(E10,AG10)</f>
        <v>1572366</v>
      </c>
      <c r="BJ10" s="73">
        <f>SUM(F10,AH10)</f>
        <v>7393</v>
      </c>
      <c r="BK10" s="73">
        <f>SUM(G10,AI10)</f>
        <v>1564973</v>
      </c>
      <c r="BL10" s="73">
        <f>SUM(H10,AJ10)</f>
        <v>0</v>
      </c>
      <c r="BM10" s="73">
        <f>SUM(I10,AK10)</f>
        <v>0</v>
      </c>
      <c r="BN10" s="73">
        <f>SUM(J10,AL10)</f>
        <v>3370</v>
      </c>
      <c r="BO10" s="74">
        <f>SUM(K10,AM10)</f>
        <v>0</v>
      </c>
      <c r="BP10" s="73">
        <f>SUM(L10,AN10)</f>
        <v>8377262</v>
      </c>
      <c r="BQ10" s="73">
        <f>SUM(M10,AO10)</f>
        <v>3225858</v>
      </c>
      <c r="BR10" s="73">
        <f>SUM(N10,AP10)</f>
        <v>804530</v>
      </c>
      <c r="BS10" s="73">
        <f>SUM(O10,AQ10)</f>
        <v>1431136</v>
      </c>
      <c r="BT10" s="73">
        <f>SUM(P10,AR10)</f>
        <v>943777</v>
      </c>
      <c r="BU10" s="73">
        <f>SUM(Q10,AS10)</f>
        <v>46415</v>
      </c>
      <c r="BV10" s="73">
        <f>SUM(R10,AT10)</f>
        <v>283051</v>
      </c>
      <c r="BW10" s="73">
        <f>SUM(S10,AU10)</f>
        <v>167387</v>
      </c>
      <c r="BX10" s="73">
        <f>SUM(T10,AV10)</f>
        <v>115664</v>
      </c>
      <c r="BY10" s="73">
        <f>SUM(U10,AW10)</f>
        <v>0</v>
      </c>
      <c r="BZ10" s="73">
        <f>SUM(V10,AX10)</f>
        <v>54865</v>
      </c>
      <c r="CA10" s="73">
        <f>SUM(W10,AY10)</f>
        <v>4813488</v>
      </c>
      <c r="CB10" s="73">
        <f>SUM(X10,AZ10)</f>
        <v>1645129</v>
      </c>
      <c r="CC10" s="73">
        <f>SUM(Y10,BA10)</f>
        <v>3102075</v>
      </c>
      <c r="CD10" s="73">
        <f>SUM(Z10,BB10)</f>
        <v>66284</v>
      </c>
      <c r="CE10" s="73">
        <f>SUM(AA10,BC10)</f>
        <v>0</v>
      </c>
      <c r="CF10" s="74">
        <f>SUM(AB10,BD10)</f>
        <v>0</v>
      </c>
      <c r="CG10" s="73">
        <f>SUM(AC10,BE10)</f>
        <v>0</v>
      </c>
      <c r="CH10" s="73">
        <f>SUM(AD10,BF10)</f>
        <v>283683</v>
      </c>
      <c r="CI10" s="73">
        <f>SUM(AE10,BG10)</f>
        <v>10236681</v>
      </c>
    </row>
    <row r="11" spans="1:87" s="50" customFormat="1" ht="12" customHeight="1">
      <c r="A11" s="51" t="s">
        <v>339</v>
      </c>
      <c r="B11" s="64" t="s">
        <v>347</v>
      </c>
      <c r="C11" s="51" t="s">
        <v>348</v>
      </c>
      <c r="D11" s="73">
        <f>+SUM(E11,J11)</f>
        <v>734249</v>
      </c>
      <c r="E11" s="73">
        <f>+SUM(F11:I11)</f>
        <v>734249</v>
      </c>
      <c r="F11" s="73">
        <v>0</v>
      </c>
      <c r="G11" s="73">
        <v>667906</v>
      </c>
      <c r="H11" s="73">
        <v>66343</v>
      </c>
      <c r="I11" s="73">
        <v>0</v>
      </c>
      <c r="J11" s="73">
        <v>0</v>
      </c>
      <c r="K11" s="74">
        <v>0</v>
      </c>
      <c r="L11" s="73">
        <f>+SUM(M11,R11,V11,W11,AC11)</f>
        <v>6131344</v>
      </c>
      <c r="M11" s="73">
        <f>+SUM(N11:Q11)</f>
        <v>2210213</v>
      </c>
      <c r="N11" s="73">
        <v>576963</v>
      </c>
      <c r="O11" s="73">
        <v>1038534</v>
      </c>
      <c r="P11" s="73">
        <v>594716</v>
      </c>
      <c r="Q11" s="73">
        <v>0</v>
      </c>
      <c r="R11" s="73">
        <f>+SUM(S11:U11)</f>
        <v>1400947</v>
      </c>
      <c r="S11" s="73">
        <v>83406</v>
      </c>
      <c r="T11" s="73">
        <v>1280113</v>
      </c>
      <c r="U11" s="73">
        <v>37428</v>
      </c>
      <c r="V11" s="73">
        <v>59864</v>
      </c>
      <c r="W11" s="73">
        <f>+SUM(X11:AA11)</f>
        <v>2459552</v>
      </c>
      <c r="X11" s="73">
        <v>864281</v>
      </c>
      <c r="Y11" s="73">
        <v>1285684</v>
      </c>
      <c r="Z11" s="73">
        <v>309587</v>
      </c>
      <c r="AA11" s="73">
        <v>0</v>
      </c>
      <c r="AB11" s="74">
        <v>0</v>
      </c>
      <c r="AC11" s="73">
        <v>768</v>
      </c>
      <c r="AD11" s="73">
        <v>1816425</v>
      </c>
      <c r="AE11" s="73">
        <f>+SUM(D11,L11,AD11)</f>
        <v>8682018</v>
      </c>
      <c r="AF11" s="73">
        <f>+SUM(AG11,AL11)</f>
        <v>0</v>
      </c>
      <c r="AG11" s="73">
        <f>+SUM(AH11:AK11)</f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v>0</v>
      </c>
      <c r="AN11" s="73">
        <f>+SUM(AO11,AT11,AX11,AY11,BE11)</f>
        <v>372766</v>
      </c>
      <c r="AO11" s="73">
        <f>+SUM(AP11:AS11)</f>
        <v>35505</v>
      </c>
      <c r="AP11" s="73">
        <v>35505</v>
      </c>
      <c r="AQ11" s="73">
        <v>0</v>
      </c>
      <c r="AR11" s="73">
        <v>0</v>
      </c>
      <c r="AS11" s="73">
        <v>0</v>
      </c>
      <c r="AT11" s="73">
        <f>+SUM(AU11:AW11)</f>
        <v>27831</v>
      </c>
      <c r="AU11" s="73">
        <v>142</v>
      </c>
      <c r="AV11" s="73">
        <v>27689</v>
      </c>
      <c r="AW11" s="73">
        <v>0</v>
      </c>
      <c r="AX11" s="73">
        <v>0</v>
      </c>
      <c r="AY11" s="73">
        <f>+SUM(AZ11:BC11)</f>
        <v>309430</v>
      </c>
      <c r="AZ11" s="73">
        <v>115132</v>
      </c>
      <c r="BA11" s="73">
        <v>194298</v>
      </c>
      <c r="BB11" s="73">
        <v>0</v>
      </c>
      <c r="BC11" s="73">
        <v>0</v>
      </c>
      <c r="BD11" s="74">
        <v>0</v>
      </c>
      <c r="BE11" s="73">
        <v>0</v>
      </c>
      <c r="BF11" s="73">
        <v>37318</v>
      </c>
      <c r="BG11" s="73">
        <f>+SUM(BF11,AN11,AF11)</f>
        <v>410084</v>
      </c>
      <c r="BH11" s="73">
        <f>SUM(D11,AF11)</f>
        <v>734249</v>
      </c>
      <c r="BI11" s="73">
        <f>SUM(E11,AG11)</f>
        <v>734249</v>
      </c>
      <c r="BJ11" s="73">
        <f>SUM(F11,AH11)</f>
        <v>0</v>
      </c>
      <c r="BK11" s="73">
        <f>SUM(G11,AI11)</f>
        <v>667906</v>
      </c>
      <c r="BL11" s="73">
        <f>SUM(H11,AJ11)</f>
        <v>66343</v>
      </c>
      <c r="BM11" s="73">
        <f>SUM(I11,AK11)</f>
        <v>0</v>
      </c>
      <c r="BN11" s="73">
        <f>SUM(J11,AL11)</f>
        <v>0</v>
      </c>
      <c r="BO11" s="74">
        <f>SUM(K11,AM11)</f>
        <v>0</v>
      </c>
      <c r="BP11" s="73">
        <f>SUM(L11,AN11)</f>
        <v>6504110</v>
      </c>
      <c r="BQ11" s="73">
        <f>SUM(M11,AO11)</f>
        <v>2245718</v>
      </c>
      <c r="BR11" s="73">
        <f>SUM(N11,AP11)</f>
        <v>612468</v>
      </c>
      <c r="BS11" s="73">
        <f>SUM(O11,AQ11)</f>
        <v>1038534</v>
      </c>
      <c r="BT11" s="73">
        <f>SUM(P11,AR11)</f>
        <v>594716</v>
      </c>
      <c r="BU11" s="73">
        <f>SUM(Q11,AS11)</f>
        <v>0</v>
      </c>
      <c r="BV11" s="73">
        <f>SUM(R11,AT11)</f>
        <v>1428778</v>
      </c>
      <c r="BW11" s="73">
        <f>SUM(S11,AU11)</f>
        <v>83548</v>
      </c>
      <c r="BX11" s="73">
        <f>SUM(T11,AV11)</f>
        <v>1307802</v>
      </c>
      <c r="BY11" s="73">
        <f>SUM(U11,AW11)</f>
        <v>37428</v>
      </c>
      <c r="BZ11" s="73">
        <f>SUM(V11,AX11)</f>
        <v>59864</v>
      </c>
      <c r="CA11" s="73">
        <f>SUM(W11,AY11)</f>
        <v>2768982</v>
      </c>
      <c r="CB11" s="73">
        <f>SUM(X11,AZ11)</f>
        <v>979413</v>
      </c>
      <c r="CC11" s="73">
        <f>SUM(Y11,BA11)</f>
        <v>1479982</v>
      </c>
      <c r="CD11" s="73">
        <f>SUM(Z11,BB11)</f>
        <v>309587</v>
      </c>
      <c r="CE11" s="73">
        <f>SUM(AA11,BC11)</f>
        <v>0</v>
      </c>
      <c r="CF11" s="74">
        <f>SUM(AB11,BD11)</f>
        <v>0</v>
      </c>
      <c r="CG11" s="73">
        <f>SUM(AC11,BE11)</f>
        <v>768</v>
      </c>
      <c r="CH11" s="73">
        <f>SUM(AD11,BF11)</f>
        <v>1853743</v>
      </c>
      <c r="CI11" s="73">
        <f>SUM(AE11,BG11)</f>
        <v>9092102</v>
      </c>
    </row>
    <row r="12" spans="1:87" s="50" customFormat="1" ht="12" customHeight="1">
      <c r="A12" s="53" t="s">
        <v>339</v>
      </c>
      <c r="B12" s="54" t="s">
        <v>349</v>
      </c>
      <c r="C12" s="53" t="s">
        <v>350</v>
      </c>
      <c r="D12" s="75">
        <f>+SUM(E12,J12)</f>
        <v>257000</v>
      </c>
      <c r="E12" s="75">
        <f>+SUM(F12:I12)</f>
        <v>257000</v>
      </c>
      <c r="F12" s="75">
        <v>0</v>
      </c>
      <c r="G12" s="75">
        <v>257000</v>
      </c>
      <c r="H12" s="75">
        <v>0</v>
      </c>
      <c r="I12" s="75">
        <v>0</v>
      </c>
      <c r="J12" s="75">
        <v>0</v>
      </c>
      <c r="K12" s="76">
        <v>0</v>
      </c>
      <c r="L12" s="75">
        <f>+SUM(M12,R12,V12,W12,AC12)</f>
        <v>2525716</v>
      </c>
      <c r="M12" s="75">
        <f>+SUM(N12:Q12)</f>
        <v>1357558</v>
      </c>
      <c r="N12" s="75">
        <v>187453</v>
      </c>
      <c r="O12" s="75">
        <v>1135453</v>
      </c>
      <c r="P12" s="75">
        <v>22137</v>
      </c>
      <c r="Q12" s="75">
        <v>12515</v>
      </c>
      <c r="R12" s="75">
        <f>+SUM(S12:U12)</f>
        <v>219571</v>
      </c>
      <c r="S12" s="75">
        <v>135779</v>
      </c>
      <c r="T12" s="75">
        <v>50847</v>
      </c>
      <c r="U12" s="75">
        <v>32945</v>
      </c>
      <c r="V12" s="75">
        <v>0</v>
      </c>
      <c r="W12" s="75">
        <f>+SUM(X12:AA12)</f>
        <v>948587</v>
      </c>
      <c r="X12" s="75">
        <v>85595</v>
      </c>
      <c r="Y12" s="75">
        <v>807886</v>
      </c>
      <c r="Z12" s="75">
        <v>55106</v>
      </c>
      <c r="AA12" s="75">
        <v>0</v>
      </c>
      <c r="AB12" s="76">
        <v>0</v>
      </c>
      <c r="AC12" s="75">
        <v>0</v>
      </c>
      <c r="AD12" s="75">
        <v>180743</v>
      </c>
      <c r="AE12" s="75">
        <f>+SUM(D12,L12,AD12)</f>
        <v>2963459</v>
      </c>
      <c r="AF12" s="75">
        <f>+SUM(AG12,AL12)</f>
        <v>0</v>
      </c>
      <c r="AG12" s="75">
        <f>+SUM(AH12:AK12)</f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6">
        <v>0</v>
      </c>
      <c r="AN12" s="75">
        <f>+SUM(AO12,AT12,AX12,AY12,BE12)</f>
        <v>121966</v>
      </c>
      <c r="AO12" s="75">
        <f>+SUM(AP12:AS12)</f>
        <v>3970</v>
      </c>
      <c r="AP12" s="75">
        <v>3970</v>
      </c>
      <c r="AQ12" s="75">
        <v>0</v>
      </c>
      <c r="AR12" s="75">
        <v>0</v>
      </c>
      <c r="AS12" s="75">
        <v>0</v>
      </c>
      <c r="AT12" s="75">
        <f>+SUM(AU12:AW12)</f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f>+SUM(AZ12:BC12)</f>
        <v>117996</v>
      </c>
      <c r="AZ12" s="75">
        <v>60531</v>
      </c>
      <c r="BA12" s="75">
        <v>57465</v>
      </c>
      <c r="BB12" s="75">
        <v>0</v>
      </c>
      <c r="BC12" s="75">
        <v>0</v>
      </c>
      <c r="BD12" s="76">
        <v>0</v>
      </c>
      <c r="BE12" s="75">
        <v>0</v>
      </c>
      <c r="BF12" s="75">
        <v>12836</v>
      </c>
      <c r="BG12" s="75">
        <f>+SUM(BF12,AN12,AF12)</f>
        <v>134802</v>
      </c>
      <c r="BH12" s="75">
        <f>SUM(D12,AF12)</f>
        <v>257000</v>
      </c>
      <c r="BI12" s="75">
        <f>SUM(E12,AG12)</f>
        <v>257000</v>
      </c>
      <c r="BJ12" s="75">
        <f>SUM(F12,AH12)</f>
        <v>0</v>
      </c>
      <c r="BK12" s="75">
        <f>SUM(G12,AI12)</f>
        <v>257000</v>
      </c>
      <c r="BL12" s="75">
        <f>SUM(H12,AJ12)</f>
        <v>0</v>
      </c>
      <c r="BM12" s="75">
        <f>SUM(I12,AK12)</f>
        <v>0</v>
      </c>
      <c r="BN12" s="75">
        <f>SUM(J12,AL12)</f>
        <v>0</v>
      </c>
      <c r="BO12" s="76">
        <f>SUM(K12,AM12)</f>
        <v>0</v>
      </c>
      <c r="BP12" s="75">
        <f>SUM(L12,AN12)</f>
        <v>2647682</v>
      </c>
      <c r="BQ12" s="75">
        <f>SUM(M12,AO12)</f>
        <v>1361528</v>
      </c>
      <c r="BR12" s="75">
        <f>SUM(N12,AP12)</f>
        <v>191423</v>
      </c>
      <c r="BS12" s="75">
        <f>SUM(O12,AQ12)</f>
        <v>1135453</v>
      </c>
      <c r="BT12" s="75">
        <f>SUM(P12,AR12)</f>
        <v>22137</v>
      </c>
      <c r="BU12" s="75">
        <f>SUM(Q12,AS12)</f>
        <v>12515</v>
      </c>
      <c r="BV12" s="75">
        <f>SUM(R12,AT12)</f>
        <v>219571</v>
      </c>
      <c r="BW12" s="75">
        <f>SUM(S12,AU12)</f>
        <v>135779</v>
      </c>
      <c r="BX12" s="75">
        <f>SUM(T12,AV12)</f>
        <v>50847</v>
      </c>
      <c r="BY12" s="75">
        <f>SUM(U12,AW12)</f>
        <v>32945</v>
      </c>
      <c r="BZ12" s="75">
        <f>SUM(V12,AX12)</f>
        <v>0</v>
      </c>
      <c r="CA12" s="75">
        <f>SUM(W12,AY12)</f>
        <v>1066583</v>
      </c>
      <c r="CB12" s="75">
        <f>SUM(X12,AZ12)</f>
        <v>146126</v>
      </c>
      <c r="CC12" s="75">
        <f>SUM(Y12,BA12)</f>
        <v>865351</v>
      </c>
      <c r="CD12" s="75">
        <f>SUM(Z12,BB12)</f>
        <v>55106</v>
      </c>
      <c r="CE12" s="75">
        <f>SUM(AA12,BC12)</f>
        <v>0</v>
      </c>
      <c r="CF12" s="76">
        <f>SUM(AB12,BD12)</f>
        <v>0</v>
      </c>
      <c r="CG12" s="75">
        <f>SUM(AC12,BE12)</f>
        <v>0</v>
      </c>
      <c r="CH12" s="75">
        <f>SUM(AD12,BF12)</f>
        <v>193579</v>
      </c>
      <c r="CI12" s="75">
        <f>SUM(AE12,BG12)</f>
        <v>3098261</v>
      </c>
    </row>
    <row r="13" spans="1:87" s="50" customFormat="1" ht="12" customHeight="1">
      <c r="A13" s="53" t="s">
        <v>339</v>
      </c>
      <c r="B13" s="54" t="s">
        <v>351</v>
      </c>
      <c r="C13" s="53" t="s">
        <v>352</v>
      </c>
      <c r="D13" s="75">
        <f>+SUM(E13,J13)</f>
        <v>2525778</v>
      </c>
      <c r="E13" s="75">
        <f>+SUM(F13:I13)</f>
        <v>2511215</v>
      </c>
      <c r="F13" s="75">
        <v>0</v>
      </c>
      <c r="G13" s="75">
        <v>2511215</v>
      </c>
      <c r="H13" s="75">
        <v>0</v>
      </c>
      <c r="I13" s="75">
        <v>0</v>
      </c>
      <c r="J13" s="75">
        <v>14563</v>
      </c>
      <c r="K13" s="76">
        <v>0</v>
      </c>
      <c r="L13" s="75">
        <f>+SUM(M13,R13,V13,W13,AC13)</f>
        <v>3563867</v>
      </c>
      <c r="M13" s="75">
        <f>+SUM(N13:Q13)</f>
        <v>1304000</v>
      </c>
      <c r="N13" s="75">
        <v>414362</v>
      </c>
      <c r="O13" s="75">
        <v>755699</v>
      </c>
      <c r="P13" s="75">
        <v>133939</v>
      </c>
      <c r="Q13" s="75"/>
      <c r="R13" s="75">
        <f>+SUM(S13:U13)</f>
        <v>386682</v>
      </c>
      <c r="S13" s="75">
        <v>24571</v>
      </c>
      <c r="T13" s="75">
        <v>331722</v>
      </c>
      <c r="U13" s="75">
        <v>30389</v>
      </c>
      <c r="V13" s="75"/>
      <c r="W13" s="75">
        <f>+SUM(X13:AA13)</f>
        <v>1858811</v>
      </c>
      <c r="X13" s="75">
        <v>716356</v>
      </c>
      <c r="Y13" s="75">
        <v>644706</v>
      </c>
      <c r="Z13" s="75">
        <v>444942</v>
      </c>
      <c r="AA13" s="75">
        <v>52807</v>
      </c>
      <c r="AB13" s="76">
        <v>0</v>
      </c>
      <c r="AC13" s="75">
        <v>14374</v>
      </c>
      <c r="AD13" s="75">
        <v>45719</v>
      </c>
      <c r="AE13" s="75">
        <f>+SUM(D13,L13,AD13)</f>
        <v>6135364</v>
      </c>
      <c r="AF13" s="75">
        <f>+SUM(AG13,AL13)</f>
        <v>0</v>
      </c>
      <c r="AG13" s="75">
        <f>+SUM(AH13:AK13)</f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6">
        <v>0</v>
      </c>
      <c r="AN13" s="75">
        <f>+SUM(AO13,AT13,AX13,AY13,BE13)</f>
        <v>97182</v>
      </c>
      <c r="AO13" s="75">
        <f>+SUM(AP13:AS13)</f>
        <v>48484</v>
      </c>
      <c r="AP13" s="75">
        <v>21497</v>
      </c>
      <c r="AQ13" s="75"/>
      <c r="AR13" s="75">
        <v>26987</v>
      </c>
      <c r="AS13" s="75"/>
      <c r="AT13" s="75">
        <f>+SUM(AU13:AW13)</f>
        <v>21596</v>
      </c>
      <c r="AU13" s="75"/>
      <c r="AV13" s="75">
        <v>21596</v>
      </c>
      <c r="AW13" s="75"/>
      <c r="AX13" s="75"/>
      <c r="AY13" s="75">
        <f>+SUM(AZ13:BC13)</f>
        <v>27102</v>
      </c>
      <c r="AZ13" s="75">
        <v>24340</v>
      </c>
      <c r="BA13" s="75">
        <v>2762</v>
      </c>
      <c r="BB13" s="75"/>
      <c r="BC13" s="75"/>
      <c r="BD13" s="76">
        <v>0</v>
      </c>
      <c r="BE13" s="75">
        <v>0</v>
      </c>
      <c r="BF13" s="75">
        <v>156</v>
      </c>
      <c r="BG13" s="75">
        <f>+SUM(BF13,AN13,AF13)</f>
        <v>97338</v>
      </c>
      <c r="BH13" s="75">
        <f>SUM(D13,AF13)</f>
        <v>2525778</v>
      </c>
      <c r="BI13" s="75">
        <f>SUM(E13,AG13)</f>
        <v>2511215</v>
      </c>
      <c r="BJ13" s="75">
        <f>SUM(F13,AH13)</f>
        <v>0</v>
      </c>
      <c r="BK13" s="75">
        <f>SUM(G13,AI13)</f>
        <v>2511215</v>
      </c>
      <c r="BL13" s="75">
        <f>SUM(H13,AJ13)</f>
        <v>0</v>
      </c>
      <c r="BM13" s="75">
        <f>SUM(I13,AK13)</f>
        <v>0</v>
      </c>
      <c r="BN13" s="75">
        <f>SUM(J13,AL13)</f>
        <v>14563</v>
      </c>
      <c r="BO13" s="76">
        <f>SUM(K13,AM13)</f>
        <v>0</v>
      </c>
      <c r="BP13" s="75">
        <f>SUM(L13,AN13)</f>
        <v>3661049</v>
      </c>
      <c r="BQ13" s="75">
        <f>SUM(M13,AO13)</f>
        <v>1352484</v>
      </c>
      <c r="BR13" s="75">
        <f>SUM(N13,AP13)</f>
        <v>435859</v>
      </c>
      <c r="BS13" s="75">
        <f>SUM(O13,AQ13)</f>
        <v>755699</v>
      </c>
      <c r="BT13" s="75">
        <f>SUM(P13,AR13)</f>
        <v>160926</v>
      </c>
      <c r="BU13" s="75">
        <f>SUM(Q13,AS13)</f>
        <v>0</v>
      </c>
      <c r="BV13" s="75">
        <f>SUM(R13,AT13)</f>
        <v>408278</v>
      </c>
      <c r="BW13" s="75">
        <f>SUM(S13,AU13)</f>
        <v>24571</v>
      </c>
      <c r="BX13" s="75">
        <f>SUM(T13,AV13)</f>
        <v>353318</v>
      </c>
      <c r="BY13" s="75">
        <f>SUM(U13,AW13)</f>
        <v>30389</v>
      </c>
      <c r="BZ13" s="75">
        <f>SUM(V13,AX13)</f>
        <v>0</v>
      </c>
      <c r="CA13" s="75">
        <f>SUM(W13,AY13)</f>
        <v>1885913</v>
      </c>
      <c r="CB13" s="75">
        <f>SUM(X13,AZ13)</f>
        <v>740696</v>
      </c>
      <c r="CC13" s="75">
        <f>SUM(Y13,BA13)</f>
        <v>647468</v>
      </c>
      <c r="CD13" s="75">
        <f>SUM(Z13,BB13)</f>
        <v>444942</v>
      </c>
      <c r="CE13" s="75">
        <f>SUM(AA13,BC13)</f>
        <v>52807</v>
      </c>
      <c r="CF13" s="76">
        <f>SUM(AB13,BD13)</f>
        <v>0</v>
      </c>
      <c r="CG13" s="75">
        <f>SUM(AC13,BE13)</f>
        <v>14374</v>
      </c>
      <c r="CH13" s="75">
        <f>SUM(AD13,BF13)</f>
        <v>45875</v>
      </c>
      <c r="CI13" s="75">
        <f>SUM(AE13,BG13)</f>
        <v>6232702</v>
      </c>
    </row>
    <row r="14" spans="1:87" s="50" customFormat="1" ht="12" customHeight="1">
      <c r="A14" s="53" t="s">
        <v>339</v>
      </c>
      <c r="B14" s="54" t="s">
        <v>353</v>
      </c>
      <c r="C14" s="53" t="s">
        <v>354</v>
      </c>
      <c r="D14" s="75">
        <f>+SUM(E14,J14)</f>
        <v>551692</v>
      </c>
      <c r="E14" s="75">
        <f>+SUM(F14:I14)</f>
        <v>551692</v>
      </c>
      <c r="F14" s="75">
        <v>0</v>
      </c>
      <c r="G14" s="75">
        <v>364777</v>
      </c>
      <c r="H14" s="75">
        <v>186915</v>
      </c>
      <c r="I14" s="75">
        <v>0</v>
      </c>
      <c r="J14" s="75">
        <v>0</v>
      </c>
      <c r="K14" s="76">
        <v>0</v>
      </c>
      <c r="L14" s="75">
        <f>+SUM(M14,R14,V14,W14,AC14)</f>
        <v>6080790</v>
      </c>
      <c r="M14" s="75">
        <f>+SUM(N14:Q14)</f>
        <v>1958172</v>
      </c>
      <c r="N14" s="75">
        <v>630691</v>
      </c>
      <c r="O14" s="75">
        <v>1092421</v>
      </c>
      <c r="P14" s="75">
        <v>231062</v>
      </c>
      <c r="Q14" s="75">
        <v>3998</v>
      </c>
      <c r="R14" s="75">
        <f>+SUM(S14:U14)</f>
        <v>928334</v>
      </c>
      <c r="S14" s="75">
        <v>391894</v>
      </c>
      <c r="T14" s="75">
        <v>488930</v>
      </c>
      <c r="U14" s="75">
        <v>47510</v>
      </c>
      <c r="V14" s="75">
        <v>0</v>
      </c>
      <c r="W14" s="75">
        <f>+SUM(X14:AA14)</f>
        <v>3194284</v>
      </c>
      <c r="X14" s="75">
        <v>1389863</v>
      </c>
      <c r="Y14" s="75">
        <v>1734007</v>
      </c>
      <c r="Z14" s="75">
        <v>66065</v>
      </c>
      <c r="AA14" s="75">
        <v>4349</v>
      </c>
      <c r="AB14" s="76">
        <v>0</v>
      </c>
      <c r="AC14" s="75">
        <v>0</v>
      </c>
      <c r="AD14" s="75">
        <v>0</v>
      </c>
      <c r="AE14" s="75">
        <f>+SUM(D14,L14,AD14)</f>
        <v>6632482</v>
      </c>
      <c r="AF14" s="75">
        <f>+SUM(AG14,AL14)</f>
        <v>0</v>
      </c>
      <c r="AG14" s="75">
        <f>+SUM(AH14:AK14)</f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6">
        <v>0</v>
      </c>
      <c r="AN14" s="75">
        <f>+SUM(AO14,AT14,AX14,AY14,BE14)</f>
        <v>159578</v>
      </c>
      <c r="AO14" s="75">
        <f>+SUM(AP14:AS14)</f>
        <v>62124</v>
      </c>
      <c r="AP14" s="75">
        <v>18935</v>
      </c>
      <c r="AQ14" s="75">
        <v>0</v>
      </c>
      <c r="AR14" s="75">
        <v>43189</v>
      </c>
      <c r="AS14" s="75">
        <v>0</v>
      </c>
      <c r="AT14" s="75">
        <f>+SUM(AU14:AW14)</f>
        <v>76902</v>
      </c>
      <c r="AU14" s="75">
        <v>0</v>
      </c>
      <c r="AV14" s="75">
        <v>76902</v>
      </c>
      <c r="AW14" s="75">
        <v>0</v>
      </c>
      <c r="AX14" s="75">
        <v>0</v>
      </c>
      <c r="AY14" s="75">
        <f>+SUM(AZ14:BC14)</f>
        <v>20552</v>
      </c>
      <c r="AZ14" s="75">
        <v>858</v>
      </c>
      <c r="BA14" s="75">
        <v>19694</v>
      </c>
      <c r="BB14" s="75">
        <v>0</v>
      </c>
      <c r="BC14" s="75">
        <v>0</v>
      </c>
      <c r="BD14" s="76">
        <v>0</v>
      </c>
      <c r="BE14" s="75">
        <v>0</v>
      </c>
      <c r="BF14" s="75">
        <v>0</v>
      </c>
      <c r="BG14" s="75">
        <f>+SUM(BF14,AN14,AF14)</f>
        <v>159578</v>
      </c>
      <c r="BH14" s="75">
        <f>SUM(D14,AF14)</f>
        <v>551692</v>
      </c>
      <c r="BI14" s="75">
        <f>SUM(E14,AG14)</f>
        <v>551692</v>
      </c>
      <c r="BJ14" s="75">
        <f>SUM(F14,AH14)</f>
        <v>0</v>
      </c>
      <c r="BK14" s="75">
        <f>SUM(G14,AI14)</f>
        <v>364777</v>
      </c>
      <c r="BL14" s="75">
        <f>SUM(H14,AJ14)</f>
        <v>186915</v>
      </c>
      <c r="BM14" s="75">
        <f>SUM(I14,AK14)</f>
        <v>0</v>
      </c>
      <c r="BN14" s="75">
        <f>SUM(J14,AL14)</f>
        <v>0</v>
      </c>
      <c r="BO14" s="76">
        <f>SUM(K14,AM14)</f>
        <v>0</v>
      </c>
      <c r="BP14" s="75">
        <f>SUM(L14,AN14)</f>
        <v>6240368</v>
      </c>
      <c r="BQ14" s="75">
        <f>SUM(M14,AO14)</f>
        <v>2020296</v>
      </c>
      <c r="BR14" s="75">
        <f>SUM(N14,AP14)</f>
        <v>649626</v>
      </c>
      <c r="BS14" s="75">
        <f>SUM(O14,AQ14)</f>
        <v>1092421</v>
      </c>
      <c r="BT14" s="75">
        <f>SUM(P14,AR14)</f>
        <v>274251</v>
      </c>
      <c r="BU14" s="75">
        <f>SUM(Q14,AS14)</f>
        <v>3998</v>
      </c>
      <c r="BV14" s="75">
        <f>SUM(R14,AT14)</f>
        <v>1005236</v>
      </c>
      <c r="BW14" s="75">
        <f>SUM(S14,AU14)</f>
        <v>391894</v>
      </c>
      <c r="BX14" s="75">
        <f>SUM(T14,AV14)</f>
        <v>565832</v>
      </c>
      <c r="BY14" s="75">
        <f>SUM(U14,AW14)</f>
        <v>47510</v>
      </c>
      <c r="BZ14" s="75">
        <f>SUM(V14,AX14)</f>
        <v>0</v>
      </c>
      <c r="CA14" s="75">
        <f>SUM(W14,AY14)</f>
        <v>3214836</v>
      </c>
      <c r="CB14" s="75">
        <f>SUM(X14,AZ14)</f>
        <v>1390721</v>
      </c>
      <c r="CC14" s="75">
        <f>SUM(Y14,BA14)</f>
        <v>1753701</v>
      </c>
      <c r="CD14" s="75">
        <f>SUM(Z14,BB14)</f>
        <v>66065</v>
      </c>
      <c r="CE14" s="75">
        <f>SUM(AA14,BC14)</f>
        <v>4349</v>
      </c>
      <c r="CF14" s="76">
        <f>SUM(AB14,BD14)</f>
        <v>0</v>
      </c>
      <c r="CG14" s="75">
        <f>SUM(AC14,BE14)</f>
        <v>0</v>
      </c>
      <c r="CH14" s="75">
        <f>SUM(AD14,BF14)</f>
        <v>0</v>
      </c>
      <c r="CI14" s="75">
        <f>SUM(AE14,BG14)</f>
        <v>6792060</v>
      </c>
    </row>
    <row r="15" spans="1:87" s="50" customFormat="1" ht="12" customHeight="1">
      <c r="A15" s="53" t="s">
        <v>339</v>
      </c>
      <c r="B15" s="54" t="s">
        <v>355</v>
      </c>
      <c r="C15" s="53" t="s">
        <v>356</v>
      </c>
      <c r="D15" s="75">
        <f>+SUM(E15,J15)</f>
        <v>0</v>
      </c>
      <c r="E15" s="75">
        <f>+SUM(F15:I15)</f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6">
        <v>0</v>
      </c>
      <c r="L15" s="75">
        <f>+SUM(M15,R15,V15,W15,AC15)</f>
        <v>2271017</v>
      </c>
      <c r="M15" s="75">
        <f>+SUM(N15:Q15)</f>
        <v>525624</v>
      </c>
      <c r="N15" s="75">
        <v>155079</v>
      </c>
      <c r="O15" s="75">
        <v>242068</v>
      </c>
      <c r="P15" s="75">
        <v>114786</v>
      </c>
      <c r="Q15" s="75">
        <v>13691</v>
      </c>
      <c r="R15" s="75">
        <f>+SUM(S15:U15)</f>
        <v>465711</v>
      </c>
      <c r="S15" s="75">
        <v>21063</v>
      </c>
      <c r="T15" s="75">
        <v>433914</v>
      </c>
      <c r="U15" s="75">
        <v>10734</v>
      </c>
      <c r="V15" s="75">
        <v>30781</v>
      </c>
      <c r="W15" s="75">
        <f>+SUM(X15:AA15)</f>
        <v>1239991</v>
      </c>
      <c r="X15" s="75">
        <v>563140</v>
      </c>
      <c r="Y15" s="75">
        <v>420913</v>
      </c>
      <c r="Z15" s="75">
        <v>255938</v>
      </c>
      <c r="AA15" s="75">
        <v>0</v>
      </c>
      <c r="AB15" s="76">
        <v>0</v>
      </c>
      <c r="AC15" s="75">
        <v>8910</v>
      </c>
      <c r="AD15" s="75">
        <v>73070</v>
      </c>
      <c r="AE15" s="75">
        <f>+SUM(D15,L15,AD15)</f>
        <v>2344087</v>
      </c>
      <c r="AF15" s="75">
        <f>+SUM(AG15,AL15)</f>
        <v>0</v>
      </c>
      <c r="AG15" s="75">
        <f>+SUM(AH15:AK15)</f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6">
        <v>0</v>
      </c>
      <c r="AN15" s="75">
        <f>+SUM(AO15,AT15,AX15,AY15,BE15)</f>
        <v>543981</v>
      </c>
      <c r="AO15" s="75">
        <f>+SUM(AP15:AS15)</f>
        <v>6846</v>
      </c>
      <c r="AP15" s="75">
        <v>6846</v>
      </c>
      <c r="AQ15" s="75"/>
      <c r="AR15" s="75"/>
      <c r="AS15" s="75"/>
      <c r="AT15" s="75">
        <f>+SUM(AU15:AW15)</f>
        <v>197059</v>
      </c>
      <c r="AU15" s="75"/>
      <c r="AV15" s="75">
        <v>197059</v>
      </c>
      <c r="AW15" s="75"/>
      <c r="AX15" s="75"/>
      <c r="AY15" s="75">
        <f>+SUM(AZ15:BC15)</f>
        <v>339269</v>
      </c>
      <c r="AZ15" s="75">
        <v>313799</v>
      </c>
      <c r="BA15" s="75">
        <v>25470</v>
      </c>
      <c r="BB15" s="75">
        <v>0</v>
      </c>
      <c r="BC15" s="75">
        <v>0</v>
      </c>
      <c r="BD15" s="76">
        <v>0</v>
      </c>
      <c r="BE15" s="75">
        <v>807</v>
      </c>
      <c r="BF15" s="75">
        <v>0</v>
      </c>
      <c r="BG15" s="75">
        <f>+SUM(BF15,AN15,AF15)</f>
        <v>543981</v>
      </c>
      <c r="BH15" s="75">
        <f>SUM(D15,AF15)</f>
        <v>0</v>
      </c>
      <c r="BI15" s="75">
        <f>SUM(E15,AG15)</f>
        <v>0</v>
      </c>
      <c r="BJ15" s="75">
        <f>SUM(F15,AH15)</f>
        <v>0</v>
      </c>
      <c r="BK15" s="75">
        <f>SUM(G15,AI15)</f>
        <v>0</v>
      </c>
      <c r="BL15" s="75">
        <f>SUM(H15,AJ15)</f>
        <v>0</v>
      </c>
      <c r="BM15" s="75">
        <f>SUM(I15,AK15)</f>
        <v>0</v>
      </c>
      <c r="BN15" s="75">
        <f>SUM(J15,AL15)</f>
        <v>0</v>
      </c>
      <c r="BO15" s="76">
        <f>SUM(K15,AM15)</f>
        <v>0</v>
      </c>
      <c r="BP15" s="75">
        <f>SUM(L15,AN15)</f>
        <v>2814998</v>
      </c>
      <c r="BQ15" s="75">
        <f>SUM(M15,AO15)</f>
        <v>532470</v>
      </c>
      <c r="BR15" s="75">
        <f>SUM(N15,AP15)</f>
        <v>161925</v>
      </c>
      <c r="BS15" s="75">
        <f>SUM(O15,AQ15)</f>
        <v>242068</v>
      </c>
      <c r="BT15" s="75">
        <f>SUM(P15,AR15)</f>
        <v>114786</v>
      </c>
      <c r="BU15" s="75">
        <f>SUM(Q15,AS15)</f>
        <v>13691</v>
      </c>
      <c r="BV15" s="75">
        <f>SUM(R15,AT15)</f>
        <v>662770</v>
      </c>
      <c r="BW15" s="75">
        <f>SUM(S15,AU15)</f>
        <v>21063</v>
      </c>
      <c r="BX15" s="75">
        <f>SUM(T15,AV15)</f>
        <v>630973</v>
      </c>
      <c r="BY15" s="75">
        <f>SUM(U15,AW15)</f>
        <v>10734</v>
      </c>
      <c r="BZ15" s="75">
        <f>SUM(V15,AX15)</f>
        <v>30781</v>
      </c>
      <c r="CA15" s="75">
        <f>SUM(W15,AY15)</f>
        <v>1579260</v>
      </c>
      <c r="CB15" s="75">
        <f>SUM(X15,AZ15)</f>
        <v>876939</v>
      </c>
      <c r="CC15" s="75">
        <f>SUM(Y15,BA15)</f>
        <v>446383</v>
      </c>
      <c r="CD15" s="75">
        <f>SUM(Z15,BB15)</f>
        <v>255938</v>
      </c>
      <c r="CE15" s="75">
        <f>SUM(AA15,BC15)</f>
        <v>0</v>
      </c>
      <c r="CF15" s="76">
        <f>SUM(AB15,BD15)</f>
        <v>0</v>
      </c>
      <c r="CG15" s="75">
        <f>SUM(AC15,BE15)</f>
        <v>9717</v>
      </c>
      <c r="CH15" s="75">
        <f>SUM(AD15,BF15)</f>
        <v>73070</v>
      </c>
      <c r="CI15" s="75">
        <f>SUM(AE15,BG15)</f>
        <v>2888068</v>
      </c>
    </row>
    <row r="16" spans="1:87" s="50" customFormat="1" ht="12" customHeight="1">
      <c r="A16" s="53" t="s">
        <v>339</v>
      </c>
      <c r="B16" s="54" t="s">
        <v>357</v>
      </c>
      <c r="C16" s="53" t="s">
        <v>358</v>
      </c>
      <c r="D16" s="75">
        <f>+SUM(E16,J16)</f>
        <v>4050</v>
      </c>
      <c r="E16" s="75">
        <f>+SUM(F16:I16)</f>
        <v>0</v>
      </c>
      <c r="F16" s="75">
        <v>0</v>
      </c>
      <c r="G16" s="75">
        <v>0</v>
      </c>
      <c r="H16" s="75">
        <v>0</v>
      </c>
      <c r="I16" s="75">
        <v>0</v>
      </c>
      <c r="J16" s="75">
        <v>4050</v>
      </c>
      <c r="K16" s="76">
        <v>0</v>
      </c>
      <c r="L16" s="75">
        <f>+SUM(M16,R16,V16,W16,AC16)</f>
        <v>3200577</v>
      </c>
      <c r="M16" s="75">
        <f>+SUM(N16:Q16)</f>
        <v>1236724</v>
      </c>
      <c r="N16" s="75">
        <v>206121</v>
      </c>
      <c r="O16" s="75">
        <v>886319</v>
      </c>
      <c r="P16" s="75">
        <v>103060</v>
      </c>
      <c r="Q16" s="75">
        <v>41224</v>
      </c>
      <c r="R16" s="75">
        <f>+SUM(S16:U16)</f>
        <v>830318</v>
      </c>
      <c r="S16" s="75">
        <v>92350</v>
      </c>
      <c r="T16" s="75">
        <v>649846</v>
      </c>
      <c r="U16" s="75">
        <v>88122</v>
      </c>
      <c r="V16" s="75">
        <v>27120</v>
      </c>
      <c r="W16" s="75">
        <f>+SUM(X16:AA16)</f>
        <v>1106415</v>
      </c>
      <c r="X16" s="75">
        <v>517375</v>
      </c>
      <c r="Y16" s="75">
        <v>427341</v>
      </c>
      <c r="Z16" s="75">
        <v>149492</v>
      </c>
      <c r="AA16" s="75">
        <v>12207</v>
      </c>
      <c r="AB16" s="76">
        <v>0</v>
      </c>
      <c r="AC16" s="75">
        <v>0</v>
      </c>
      <c r="AD16" s="75">
        <v>1414</v>
      </c>
      <c r="AE16" s="75">
        <f>+SUM(D16,L16,AD16)</f>
        <v>3206041</v>
      </c>
      <c r="AF16" s="75">
        <f>+SUM(AG16,AL16)</f>
        <v>0</v>
      </c>
      <c r="AG16" s="75">
        <f>+SUM(AH16:AK16)</f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6">
        <v>0</v>
      </c>
      <c r="AN16" s="75">
        <f>+SUM(AO16,AT16,AX16,AY16,BE16)</f>
        <v>254925</v>
      </c>
      <c r="AO16" s="75">
        <f>+SUM(AP16:AS16)</f>
        <v>16456</v>
      </c>
      <c r="AP16" s="75">
        <v>16456</v>
      </c>
      <c r="AQ16" s="75">
        <v>0</v>
      </c>
      <c r="AR16" s="75">
        <v>0</v>
      </c>
      <c r="AS16" s="75">
        <v>0</v>
      </c>
      <c r="AT16" s="75">
        <f>+SUM(AU16:AW16)</f>
        <v>5061</v>
      </c>
      <c r="AU16" s="75">
        <v>5061</v>
      </c>
      <c r="AV16" s="75">
        <v>0</v>
      </c>
      <c r="AW16" s="75">
        <v>0</v>
      </c>
      <c r="AX16" s="75">
        <v>0</v>
      </c>
      <c r="AY16" s="75">
        <f>+SUM(AZ16:BC16)</f>
        <v>233408</v>
      </c>
      <c r="AZ16" s="75">
        <v>145800</v>
      </c>
      <c r="BA16" s="75">
        <v>79408</v>
      </c>
      <c r="BB16" s="75">
        <v>8171</v>
      </c>
      <c r="BC16" s="75">
        <v>29</v>
      </c>
      <c r="BD16" s="76">
        <v>0</v>
      </c>
      <c r="BE16" s="75">
        <v>0</v>
      </c>
      <c r="BF16" s="75">
        <v>0</v>
      </c>
      <c r="BG16" s="75">
        <f>+SUM(BF16,AN16,AF16)</f>
        <v>254925</v>
      </c>
      <c r="BH16" s="75">
        <f>SUM(D16,AF16)</f>
        <v>4050</v>
      </c>
      <c r="BI16" s="75">
        <f>SUM(E16,AG16)</f>
        <v>0</v>
      </c>
      <c r="BJ16" s="75">
        <f>SUM(F16,AH16)</f>
        <v>0</v>
      </c>
      <c r="BK16" s="75">
        <f>SUM(G16,AI16)</f>
        <v>0</v>
      </c>
      <c r="BL16" s="75">
        <f>SUM(H16,AJ16)</f>
        <v>0</v>
      </c>
      <c r="BM16" s="75">
        <f>SUM(I16,AK16)</f>
        <v>0</v>
      </c>
      <c r="BN16" s="75">
        <f>SUM(J16,AL16)</f>
        <v>4050</v>
      </c>
      <c r="BO16" s="76">
        <f>SUM(K16,AM16)</f>
        <v>0</v>
      </c>
      <c r="BP16" s="75">
        <f>SUM(L16,AN16)</f>
        <v>3455502</v>
      </c>
      <c r="BQ16" s="75">
        <f>SUM(M16,AO16)</f>
        <v>1253180</v>
      </c>
      <c r="BR16" s="75">
        <f>SUM(N16,AP16)</f>
        <v>222577</v>
      </c>
      <c r="BS16" s="75">
        <f>SUM(O16,AQ16)</f>
        <v>886319</v>
      </c>
      <c r="BT16" s="75">
        <f>SUM(P16,AR16)</f>
        <v>103060</v>
      </c>
      <c r="BU16" s="75">
        <f>SUM(Q16,AS16)</f>
        <v>41224</v>
      </c>
      <c r="BV16" s="75">
        <f>SUM(R16,AT16)</f>
        <v>835379</v>
      </c>
      <c r="BW16" s="75">
        <f>SUM(S16,AU16)</f>
        <v>97411</v>
      </c>
      <c r="BX16" s="75">
        <f>SUM(T16,AV16)</f>
        <v>649846</v>
      </c>
      <c r="BY16" s="75">
        <f>SUM(U16,AW16)</f>
        <v>88122</v>
      </c>
      <c r="BZ16" s="75">
        <f>SUM(V16,AX16)</f>
        <v>27120</v>
      </c>
      <c r="CA16" s="75">
        <f>SUM(W16,AY16)</f>
        <v>1339823</v>
      </c>
      <c r="CB16" s="75">
        <f>SUM(X16,AZ16)</f>
        <v>663175</v>
      </c>
      <c r="CC16" s="75">
        <f>SUM(Y16,BA16)</f>
        <v>506749</v>
      </c>
      <c r="CD16" s="75">
        <f>SUM(Z16,BB16)</f>
        <v>157663</v>
      </c>
      <c r="CE16" s="75">
        <f>SUM(AA16,BC16)</f>
        <v>12236</v>
      </c>
      <c r="CF16" s="76">
        <f>SUM(AB16,BD16)</f>
        <v>0</v>
      </c>
      <c r="CG16" s="75">
        <f>SUM(AC16,BE16)</f>
        <v>0</v>
      </c>
      <c r="CH16" s="75">
        <f>SUM(AD16,BF16)</f>
        <v>1414</v>
      </c>
      <c r="CI16" s="75">
        <f>SUM(AE16,BG16)</f>
        <v>3460966</v>
      </c>
    </row>
    <row r="17" spans="1:87" s="50" customFormat="1" ht="12" customHeight="1">
      <c r="A17" s="53" t="s">
        <v>339</v>
      </c>
      <c r="B17" s="54" t="s">
        <v>359</v>
      </c>
      <c r="C17" s="53" t="s">
        <v>360</v>
      </c>
      <c r="D17" s="75">
        <f>+SUM(E17,J17)</f>
        <v>0</v>
      </c>
      <c r="E17" s="75">
        <f>+SUM(F17:I17)</f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6">
        <v>0</v>
      </c>
      <c r="L17" s="75">
        <f>+SUM(M17,R17,V17,W17,AC17)</f>
        <v>1024971</v>
      </c>
      <c r="M17" s="75">
        <f>+SUM(N17:Q17)</f>
        <v>571080</v>
      </c>
      <c r="N17" s="75">
        <v>72210</v>
      </c>
      <c r="O17" s="75">
        <v>253597</v>
      </c>
      <c r="P17" s="75">
        <v>242759</v>
      </c>
      <c r="Q17" s="75">
        <v>2514</v>
      </c>
      <c r="R17" s="75">
        <f>+SUM(S17:U17)</f>
        <v>219966</v>
      </c>
      <c r="S17" s="75">
        <v>16459</v>
      </c>
      <c r="T17" s="75">
        <v>183171</v>
      </c>
      <c r="U17" s="75">
        <v>20336</v>
      </c>
      <c r="V17" s="75">
        <v>16514</v>
      </c>
      <c r="W17" s="75">
        <f>+SUM(X17:AA17)</f>
        <v>217411</v>
      </c>
      <c r="X17" s="75">
        <v>0</v>
      </c>
      <c r="Y17" s="75">
        <v>85311</v>
      </c>
      <c r="Z17" s="75">
        <v>130416</v>
      </c>
      <c r="AA17" s="75">
        <v>1684</v>
      </c>
      <c r="AB17" s="76">
        <v>0</v>
      </c>
      <c r="AC17" s="75">
        <v>0</v>
      </c>
      <c r="AD17" s="75">
        <v>17241</v>
      </c>
      <c r="AE17" s="75">
        <f>+SUM(D17,L17,AD17)</f>
        <v>1042212</v>
      </c>
      <c r="AF17" s="75">
        <f>+SUM(AG17,AL17)</f>
        <v>0</v>
      </c>
      <c r="AG17" s="75">
        <f>+SUM(AH17:AK17)</f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6">
        <v>0</v>
      </c>
      <c r="AN17" s="75">
        <f>+SUM(AO17,AT17,AX17,AY17,BE17)</f>
        <v>26066</v>
      </c>
      <c r="AO17" s="75">
        <f>+SUM(AP17:AS17)</f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>+SUM(AU17:AW17)</f>
        <v>8810</v>
      </c>
      <c r="AU17" s="75">
        <v>90</v>
      </c>
      <c r="AV17" s="75">
        <v>8720</v>
      </c>
      <c r="AW17" s="75">
        <v>0</v>
      </c>
      <c r="AX17" s="75">
        <v>0</v>
      </c>
      <c r="AY17" s="75">
        <f>+SUM(AZ17:BC17)</f>
        <v>17256</v>
      </c>
      <c r="AZ17" s="75">
        <v>7382</v>
      </c>
      <c r="BA17" s="75">
        <v>9874</v>
      </c>
      <c r="BB17" s="75">
        <v>0</v>
      </c>
      <c r="BC17" s="75">
        <v>0</v>
      </c>
      <c r="BD17" s="76">
        <v>0</v>
      </c>
      <c r="BE17" s="75">
        <v>0</v>
      </c>
      <c r="BF17" s="75">
        <v>0</v>
      </c>
      <c r="BG17" s="75">
        <f>+SUM(BF17,AN17,AF17)</f>
        <v>26066</v>
      </c>
      <c r="BH17" s="75">
        <f>SUM(D17,AF17)</f>
        <v>0</v>
      </c>
      <c r="BI17" s="75">
        <f>SUM(E17,AG17)</f>
        <v>0</v>
      </c>
      <c r="BJ17" s="75">
        <f>SUM(F17,AH17)</f>
        <v>0</v>
      </c>
      <c r="BK17" s="75">
        <f>SUM(G17,AI17)</f>
        <v>0</v>
      </c>
      <c r="BL17" s="75">
        <f>SUM(H17,AJ17)</f>
        <v>0</v>
      </c>
      <c r="BM17" s="75">
        <f>SUM(I17,AK17)</f>
        <v>0</v>
      </c>
      <c r="BN17" s="75">
        <f>SUM(J17,AL17)</f>
        <v>0</v>
      </c>
      <c r="BO17" s="76">
        <f>SUM(K17,AM17)</f>
        <v>0</v>
      </c>
      <c r="BP17" s="75">
        <f>SUM(L17,AN17)</f>
        <v>1051037</v>
      </c>
      <c r="BQ17" s="75">
        <f>SUM(M17,AO17)</f>
        <v>571080</v>
      </c>
      <c r="BR17" s="75">
        <f>SUM(N17,AP17)</f>
        <v>72210</v>
      </c>
      <c r="BS17" s="75">
        <f>SUM(O17,AQ17)</f>
        <v>253597</v>
      </c>
      <c r="BT17" s="75">
        <f>SUM(P17,AR17)</f>
        <v>242759</v>
      </c>
      <c r="BU17" s="75">
        <f>SUM(Q17,AS17)</f>
        <v>2514</v>
      </c>
      <c r="BV17" s="75">
        <f>SUM(R17,AT17)</f>
        <v>228776</v>
      </c>
      <c r="BW17" s="75">
        <f>SUM(S17,AU17)</f>
        <v>16549</v>
      </c>
      <c r="BX17" s="75">
        <f>SUM(T17,AV17)</f>
        <v>191891</v>
      </c>
      <c r="BY17" s="75">
        <f>SUM(U17,AW17)</f>
        <v>20336</v>
      </c>
      <c r="BZ17" s="75">
        <f>SUM(V17,AX17)</f>
        <v>16514</v>
      </c>
      <c r="CA17" s="75">
        <f>SUM(W17,AY17)</f>
        <v>234667</v>
      </c>
      <c r="CB17" s="75">
        <f>SUM(X17,AZ17)</f>
        <v>7382</v>
      </c>
      <c r="CC17" s="75">
        <f>SUM(Y17,BA17)</f>
        <v>95185</v>
      </c>
      <c r="CD17" s="75">
        <f>SUM(Z17,BB17)</f>
        <v>130416</v>
      </c>
      <c r="CE17" s="75">
        <f>SUM(AA17,BC17)</f>
        <v>1684</v>
      </c>
      <c r="CF17" s="76">
        <f>SUM(AB17,BD17)</f>
        <v>0</v>
      </c>
      <c r="CG17" s="75">
        <f>SUM(AC17,BE17)</f>
        <v>0</v>
      </c>
      <c r="CH17" s="75">
        <f>SUM(AD17,BF17)</f>
        <v>17241</v>
      </c>
      <c r="CI17" s="75">
        <f>SUM(AE17,BG17)</f>
        <v>1068278</v>
      </c>
    </row>
    <row r="18" spans="1:87" s="50" customFormat="1" ht="12" customHeight="1">
      <c r="A18" s="53" t="s">
        <v>339</v>
      </c>
      <c r="B18" s="54" t="s">
        <v>361</v>
      </c>
      <c r="C18" s="53" t="s">
        <v>362</v>
      </c>
      <c r="D18" s="75">
        <f>+SUM(E18,J18)</f>
        <v>86955</v>
      </c>
      <c r="E18" s="75">
        <f>+SUM(F18:I18)</f>
        <v>68677</v>
      </c>
      <c r="F18" s="75">
        <v>0</v>
      </c>
      <c r="G18" s="75">
        <v>68677</v>
      </c>
      <c r="H18" s="75">
        <v>0</v>
      </c>
      <c r="I18" s="75">
        <v>0</v>
      </c>
      <c r="J18" s="75">
        <v>18278</v>
      </c>
      <c r="K18" s="76">
        <v>0</v>
      </c>
      <c r="L18" s="75">
        <f>+SUM(M18,R18,V18,W18,AC18)</f>
        <v>712441</v>
      </c>
      <c r="M18" s="75">
        <f>+SUM(N18:Q18)</f>
        <v>280713</v>
      </c>
      <c r="N18" s="75">
        <v>32086</v>
      </c>
      <c r="O18" s="75">
        <v>144168</v>
      </c>
      <c r="P18" s="75">
        <v>102597</v>
      </c>
      <c r="Q18" s="75">
        <v>1862</v>
      </c>
      <c r="R18" s="75">
        <f>+SUM(S18:U18)</f>
        <v>210982</v>
      </c>
      <c r="S18" s="75">
        <v>37095</v>
      </c>
      <c r="T18" s="75">
        <v>159826</v>
      </c>
      <c r="U18" s="75">
        <v>14061</v>
      </c>
      <c r="V18" s="75">
        <v>0</v>
      </c>
      <c r="W18" s="75">
        <f>+SUM(X18:AA18)</f>
        <v>220746</v>
      </c>
      <c r="X18" s="75">
        <v>9532</v>
      </c>
      <c r="Y18" s="75">
        <v>161177</v>
      </c>
      <c r="Z18" s="75">
        <v>50037</v>
      </c>
      <c r="AA18" s="75">
        <v>0</v>
      </c>
      <c r="AB18" s="76">
        <v>0</v>
      </c>
      <c r="AC18" s="75">
        <v>0</v>
      </c>
      <c r="AD18" s="75">
        <v>51329</v>
      </c>
      <c r="AE18" s="75">
        <f>+SUM(D18,L18,AD18)</f>
        <v>850725</v>
      </c>
      <c r="AF18" s="75">
        <f>+SUM(AG18,AL18)</f>
        <v>0</v>
      </c>
      <c r="AG18" s="75">
        <f>+SUM(AH18:AK18)</f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6">
        <v>0</v>
      </c>
      <c r="AN18" s="75">
        <f>+SUM(AO18,AT18,AX18,AY18,BE18)</f>
        <v>394560</v>
      </c>
      <c r="AO18" s="75">
        <f>+SUM(AP18:AS18)</f>
        <v>42062</v>
      </c>
      <c r="AP18" s="75">
        <v>42062</v>
      </c>
      <c r="AQ18" s="75">
        <v>0</v>
      </c>
      <c r="AR18" s="75">
        <v>0</v>
      </c>
      <c r="AS18" s="75">
        <v>0</v>
      </c>
      <c r="AT18" s="75">
        <f>+SUM(AU18:AW18)</f>
        <v>313</v>
      </c>
      <c r="AU18" s="75">
        <v>62</v>
      </c>
      <c r="AV18" s="75">
        <v>251</v>
      </c>
      <c r="AW18" s="75">
        <v>0</v>
      </c>
      <c r="AX18" s="75">
        <v>0</v>
      </c>
      <c r="AY18" s="75">
        <f>+SUM(AZ18:BC18)</f>
        <v>352185</v>
      </c>
      <c r="AZ18" s="75">
        <v>50798</v>
      </c>
      <c r="BA18" s="75">
        <v>301387</v>
      </c>
      <c r="BB18" s="75">
        <v>0</v>
      </c>
      <c r="BC18" s="75">
        <v>0</v>
      </c>
      <c r="BD18" s="76">
        <v>0</v>
      </c>
      <c r="BE18" s="75">
        <v>0</v>
      </c>
      <c r="BF18" s="75">
        <v>2972</v>
      </c>
      <c r="BG18" s="75">
        <f>+SUM(BF18,AN18,AF18)</f>
        <v>397532</v>
      </c>
      <c r="BH18" s="75">
        <f>SUM(D18,AF18)</f>
        <v>86955</v>
      </c>
      <c r="BI18" s="75">
        <f>SUM(E18,AG18)</f>
        <v>68677</v>
      </c>
      <c r="BJ18" s="75">
        <f>SUM(F18,AH18)</f>
        <v>0</v>
      </c>
      <c r="BK18" s="75">
        <f>SUM(G18,AI18)</f>
        <v>68677</v>
      </c>
      <c r="BL18" s="75">
        <f>SUM(H18,AJ18)</f>
        <v>0</v>
      </c>
      <c r="BM18" s="75">
        <f>SUM(I18,AK18)</f>
        <v>0</v>
      </c>
      <c r="BN18" s="75">
        <f>SUM(J18,AL18)</f>
        <v>18278</v>
      </c>
      <c r="BO18" s="76">
        <f>SUM(K18,AM18)</f>
        <v>0</v>
      </c>
      <c r="BP18" s="75">
        <f>SUM(L18,AN18)</f>
        <v>1107001</v>
      </c>
      <c r="BQ18" s="75">
        <f>SUM(M18,AO18)</f>
        <v>322775</v>
      </c>
      <c r="BR18" s="75">
        <f>SUM(N18,AP18)</f>
        <v>74148</v>
      </c>
      <c r="BS18" s="75">
        <f>SUM(O18,AQ18)</f>
        <v>144168</v>
      </c>
      <c r="BT18" s="75">
        <f>SUM(P18,AR18)</f>
        <v>102597</v>
      </c>
      <c r="BU18" s="75">
        <f>SUM(Q18,AS18)</f>
        <v>1862</v>
      </c>
      <c r="BV18" s="75">
        <f>SUM(R18,AT18)</f>
        <v>211295</v>
      </c>
      <c r="BW18" s="75">
        <f>SUM(S18,AU18)</f>
        <v>37157</v>
      </c>
      <c r="BX18" s="75">
        <f>SUM(T18,AV18)</f>
        <v>160077</v>
      </c>
      <c r="BY18" s="75">
        <f>SUM(U18,AW18)</f>
        <v>14061</v>
      </c>
      <c r="BZ18" s="75">
        <f>SUM(V18,AX18)</f>
        <v>0</v>
      </c>
      <c r="CA18" s="75">
        <f>SUM(W18,AY18)</f>
        <v>572931</v>
      </c>
      <c r="CB18" s="75">
        <f>SUM(X18,AZ18)</f>
        <v>60330</v>
      </c>
      <c r="CC18" s="75">
        <f>SUM(Y18,BA18)</f>
        <v>462564</v>
      </c>
      <c r="CD18" s="75">
        <f>SUM(Z18,BB18)</f>
        <v>50037</v>
      </c>
      <c r="CE18" s="75">
        <f>SUM(AA18,BC18)</f>
        <v>0</v>
      </c>
      <c r="CF18" s="76">
        <f>SUM(AB18,BD18)</f>
        <v>0</v>
      </c>
      <c r="CG18" s="75">
        <f>SUM(AC18,BE18)</f>
        <v>0</v>
      </c>
      <c r="CH18" s="75">
        <f>SUM(AD18,BF18)</f>
        <v>54301</v>
      </c>
      <c r="CI18" s="75">
        <f>SUM(AE18,BG18)</f>
        <v>1248257</v>
      </c>
    </row>
    <row r="19" spans="1:87" s="50" customFormat="1" ht="12" customHeight="1">
      <c r="A19" s="53" t="s">
        <v>339</v>
      </c>
      <c r="B19" s="54" t="s">
        <v>363</v>
      </c>
      <c r="C19" s="53" t="s">
        <v>364</v>
      </c>
      <c r="D19" s="75">
        <f>+SUM(E19,J19)</f>
        <v>0</v>
      </c>
      <c r="E19" s="75">
        <f>+SUM(F19:I19)</f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6">
        <v>0</v>
      </c>
      <c r="L19" s="75">
        <f>+SUM(M19,R19,V19,W19,AC19)</f>
        <v>957386</v>
      </c>
      <c r="M19" s="75">
        <f>+SUM(N19:Q19)</f>
        <v>289900</v>
      </c>
      <c r="N19" s="75">
        <v>77563</v>
      </c>
      <c r="O19" s="75">
        <v>212337</v>
      </c>
      <c r="P19" s="75">
        <v>0</v>
      </c>
      <c r="Q19" s="75">
        <v>0</v>
      </c>
      <c r="R19" s="75">
        <f>+SUM(S19:U19)</f>
        <v>40835</v>
      </c>
      <c r="S19" s="75">
        <v>40835</v>
      </c>
      <c r="T19" s="75">
        <v>0</v>
      </c>
      <c r="U19" s="75">
        <v>0</v>
      </c>
      <c r="V19" s="75">
        <v>0</v>
      </c>
      <c r="W19" s="75">
        <f>+SUM(X19:AA19)</f>
        <v>626651</v>
      </c>
      <c r="X19" s="75">
        <v>467831</v>
      </c>
      <c r="Y19" s="75">
        <v>156855</v>
      </c>
      <c r="Z19" s="75">
        <v>1965</v>
      </c>
      <c r="AA19" s="75">
        <v>0</v>
      </c>
      <c r="AB19" s="76">
        <v>696817</v>
      </c>
      <c r="AC19" s="75"/>
      <c r="AD19" s="75">
        <v>23358</v>
      </c>
      <c r="AE19" s="75">
        <f>+SUM(D19,L19,AD19)</f>
        <v>980744</v>
      </c>
      <c r="AF19" s="75">
        <f>+SUM(AG19,AL19)</f>
        <v>0</v>
      </c>
      <c r="AG19" s="75">
        <f>+SUM(AH19:AK19)</f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6">
        <v>0</v>
      </c>
      <c r="AN19" s="75">
        <f>+SUM(AO19,AT19,AX19,AY19,BE19)</f>
        <v>27625</v>
      </c>
      <c r="AO19" s="75">
        <f>+SUM(AP19:AS19)</f>
        <v>2347</v>
      </c>
      <c r="AP19" s="75">
        <v>2347</v>
      </c>
      <c r="AQ19" s="75">
        <v>0</v>
      </c>
      <c r="AR19" s="75">
        <v>0</v>
      </c>
      <c r="AS19" s="75">
        <v>0</v>
      </c>
      <c r="AT19" s="75">
        <f>+SUM(AU19:AW19)</f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f>+SUM(AZ19:BC19)</f>
        <v>25278</v>
      </c>
      <c r="AZ19" s="75">
        <v>25278</v>
      </c>
      <c r="BA19" s="75">
        <v>0</v>
      </c>
      <c r="BB19" s="75">
        <v>0</v>
      </c>
      <c r="BC19" s="75">
        <v>0</v>
      </c>
      <c r="BD19" s="76">
        <v>0</v>
      </c>
      <c r="BE19" s="75">
        <v>0</v>
      </c>
      <c r="BF19" s="75">
        <v>1499</v>
      </c>
      <c r="BG19" s="75">
        <f>+SUM(BF19,AN19,AF19)</f>
        <v>29124</v>
      </c>
      <c r="BH19" s="75">
        <f>SUM(D19,AF19)</f>
        <v>0</v>
      </c>
      <c r="BI19" s="75">
        <f>SUM(E19,AG19)</f>
        <v>0</v>
      </c>
      <c r="BJ19" s="75">
        <f>SUM(F19,AH19)</f>
        <v>0</v>
      </c>
      <c r="BK19" s="75">
        <f>SUM(G19,AI19)</f>
        <v>0</v>
      </c>
      <c r="BL19" s="75">
        <f>SUM(H19,AJ19)</f>
        <v>0</v>
      </c>
      <c r="BM19" s="75">
        <f>SUM(I19,AK19)</f>
        <v>0</v>
      </c>
      <c r="BN19" s="75">
        <f>SUM(J19,AL19)</f>
        <v>0</v>
      </c>
      <c r="BO19" s="76">
        <f>SUM(K19,AM19)</f>
        <v>0</v>
      </c>
      <c r="BP19" s="75">
        <f>SUM(L19,AN19)</f>
        <v>985011</v>
      </c>
      <c r="BQ19" s="75">
        <f>SUM(M19,AO19)</f>
        <v>292247</v>
      </c>
      <c r="BR19" s="75">
        <f>SUM(N19,AP19)</f>
        <v>79910</v>
      </c>
      <c r="BS19" s="75">
        <f>SUM(O19,AQ19)</f>
        <v>212337</v>
      </c>
      <c r="BT19" s="75">
        <f>SUM(P19,AR19)</f>
        <v>0</v>
      </c>
      <c r="BU19" s="75">
        <f>SUM(Q19,AS19)</f>
        <v>0</v>
      </c>
      <c r="BV19" s="75">
        <f>SUM(R19,AT19)</f>
        <v>40835</v>
      </c>
      <c r="BW19" s="75">
        <f>SUM(S19,AU19)</f>
        <v>40835</v>
      </c>
      <c r="BX19" s="75">
        <f>SUM(T19,AV19)</f>
        <v>0</v>
      </c>
      <c r="BY19" s="75">
        <f>SUM(U19,AW19)</f>
        <v>0</v>
      </c>
      <c r="BZ19" s="75">
        <f>SUM(V19,AX19)</f>
        <v>0</v>
      </c>
      <c r="CA19" s="75">
        <f>SUM(W19,AY19)</f>
        <v>651929</v>
      </c>
      <c r="CB19" s="75">
        <f>SUM(X19,AZ19)</f>
        <v>493109</v>
      </c>
      <c r="CC19" s="75">
        <f>SUM(Y19,BA19)</f>
        <v>156855</v>
      </c>
      <c r="CD19" s="75">
        <f>SUM(Z19,BB19)</f>
        <v>1965</v>
      </c>
      <c r="CE19" s="75">
        <f>SUM(AA19,BC19)</f>
        <v>0</v>
      </c>
      <c r="CF19" s="76">
        <f>SUM(AB19,BD19)</f>
        <v>696817</v>
      </c>
      <c r="CG19" s="75">
        <f>SUM(AC19,BE19)</f>
        <v>0</v>
      </c>
      <c r="CH19" s="75">
        <f>SUM(AD19,BF19)</f>
        <v>24857</v>
      </c>
      <c r="CI19" s="75">
        <f>SUM(AE19,BG19)</f>
        <v>1009868</v>
      </c>
    </row>
    <row r="20" spans="1:87" s="50" customFormat="1" ht="12" customHeight="1">
      <c r="A20" s="53" t="s">
        <v>339</v>
      </c>
      <c r="B20" s="54" t="s">
        <v>365</v>
      </c>
      <c r="C20" s="53" t="s">
        <v>366</v>
      </c>
      <c r="D20" s="75">
        <f>+SUM(E20,J20)</f>
        <v>0</v>
      </c>
      <c r="E20" s="75">
        <f>+SUM(F20:I20)</f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6">
        <v>0</v>
      </c>
      <c r="L20" s="75">
        <f>+SUM(M20,R20,V20,W20,AC20)</f>
        <v>3129442</v>
      </c>
      <c r="M20" s="75">
        <f>+SUM(N20:Q20)</f>
        <v>1079046</v>
      </c>
      <c r="N20" s="75">
        <v>133896</v>
      </c>
      <c r="O20" s="75">
        <v>779749</v>
      </c>
      <c r="P20" s="75">
        <v>165401</v>
      </c>
      <c r="Q20" s="75">
        <v>0</v>
      </c>
      <c r="R20" s="75">
        <f>+SUM(S20:U20)</f>
        <v>919974</v>
      </c>
      <c r="S20" s="75">
        <v>196938</v>
      </c>
      <c r="T20" s="75">
        <v>723036</v>
      </c>
      <c r="U20" s="75">
        <v>0</v>
      </c>
      <c r="V20" s="75">
        <v>15109</v>
      </c>
      <c r="W20" s="75">
        <f>+SUM(X20:AA20)</f>
        <v>1115313</v>
      </c>
      <c r="X20" s="75">
        <v>667695</v>
      </c>
      <c r="Y20" s="75">
        <v>246383</v>
      </c>
      <c r="Z20" s="75">
        <v>196173</v>
      </c>
      <c r="AA20" s="75">
        <v>5062</v>
      </c>
      <c r="AB20" s="76">
        <v>0</v>
      </c>
      <c r="AC20" s="75">
        <v>0</v>
      </c>
      <c r="AD20" s="75">
        <v>47839</v>
      </c>
      <c r="AE20" s="75">
        <f>+SUM(D20,L20,AD20)</f>
        <v>3177281</v>
      </c>
      <c r="AF20" s="75">
        <f>+SUM(AG20,AL20)</f>
        <v>0</v>
      </c>
      <c r="AG20" s="75">
        <f>+SUM(AH20:AK20)</f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6">
        <v>0</v>
      </c>
      <c r="AN20" s="75">
        <f>+SUM(AO20,AT20,AX20,AY20,BE20)</f>
        <v>153861</v>
      </c>
      <c r="AO20" s="75">
        <f>+SUM(AP20:AS20)</f>
        <v>5000</v>
      </c>
      <c r="AP20" s="75">
        <v>5000</v>
      </c>
      <c r="AQ20" s="75">
        <v>0</v>
      </c>
      <c r="AR20" s="75">
        <v>0</v>
      </c>
      <c r="AS20" s="75">
        <v>0</v>
      </c>
      <c r="AT20" s="75">
        <f>+SUM(AU20:AW20)</f>
        <v>41272</v>
      </c>
      <c r="AU20" s="75">
        <v>0</v>
      </c>
      <c r="AV20" s="75">
        <v>41272</v>
      </c>
      <c r="AW20" s="75">
        <v>0</v>
      </c>
      <c r="AX20" s="75">
        <v>0</v>
      </c>
      <c r="AY20" s="75">
        <f>+SUM(AZ20:BC20)</f>
        <v>107589</v>
      </c>
      <c r="AZ20" s="75">
        <v>74976</v>
      </c>
      <c r="BA20" s="75">
        <v>32613</v>
      </c>
      <c r="BB20" s="75">
        <v>0</v>
      </c>
      <c r="BC20" s="75"/>
      <c r="BD20" s="76">
        <v>0</v>
      </c>
      <c r="BE20" s="75">
        <v>0</v>
      </c>
      <c r="BF20" s="75">
        <v>1484</v>
      </c>
      <c r="BG20" s="75">
        <f>+SUM(BF20,AN20,AF20)</f>
        <v>155345</v>
      </c>
      <c r="BH20" s="75">
        <f>SUM(D20,AF20)</f>
        <v>0</v>
      </c>
      <c r="BI20" s="75">
        <f>SUM(E20,AG20)</f>
        <v>0</v>
      </c>
      <c r="BJ20" s="75">
        <f>SUM(F20,AH20)</f>
        <v>0</v>
      </c>
      <c r="BK20" s="75">
        <f>SUM(G20,AI20)</f>
        <v>0</v>
      </c>
      <c r="BL20" s="75">
        <f>SUM(H20,AJ20)</f>
        <v>0</v>
      </c>
      <c r="BM20" s="75">
        <f>SUM(I20,AK20)</f>
        <v>0</v>
      </c>
      <c r="BN20" s="75">
        <f>SUM(J20,AL20)</f>
        <v>0</v>
      </c>
      <c r="BO20" s="76">
        <f>SUM(K20,AM20)</f>
        <v>0</v>
      </c>
      <c r="BP20" s="75">
        <f>SUM(L20,AN20)</f>
        <v>3283303</v>
      </c>
      <c r="BQ20" s="75">
        <f>SUM(M20,AO20)</f>
        <v>1084046</v>
      </c>
      <c r="BR20" s="75">
        <f>SUM(N20,AP20)</f>
        <v>138896</v>
      </c>
      <c r="BS20" s="75">
        <f>SUM(O20,AQ20)</f>
        <v>779749</v>
      </c>
      <c r="BT20" s="75">
        <f>SUM(P20,AR20)</f>
        <v>165401</v>
      </c>
      <c r="BU20" s="75">
        <f>SUM(Q20,AS20)</f>
        <v>0</v>
      </c>
      <c r="BV20" s="75">
        <f>SUM(R20,AT20)</f>
        <v>961246</v>
      </c>
      <c r="BW20" s="75">
        <f>SUM(S20,AU20)</f>
        <v>196938</v>
      </c>
      <c r="BX20" s="75">
        <f>SUM(T20,AV20)</f>
        <v>764308</v>
      </c>
      <c r="BY20" s="75">
        <f>SUM(U20,AW20)</f>
        <v>0</v>
      </c>
      <c r="BZ20" s="75">
        <f>SUM(V20,AX20)</f>
        <v>15109</v>
      </c>
      <c r="CA20" s="75">
        <f>SUM(W20,AY20)</f>
        <v>1222902</v>
      </c>
      <c r="CB20" s="75">
        <f>SUM(X20,AZ20)</f>
        <v>742671</v>
      </c>
      <c r="CC20" s="75">
        <f>SUM(Y20,BA20)</f>
        <v>278996</v>
      </c>
      <c r="CD20" s="75">
        <f>SUM(Z20,BB20)</f>
        <v>196173</v>
      </c>
      <c r="CE20" s="75">
        <f>SUM(AA20,BC20)</f>
        <v>5062</v>
      </c>
      <c r="CF20" s="76">
        <f>SUM(AB20,BD20)</f>
        <v>0</v>
      </c>
      <c r="CG20" s="75">
        <f>SUM(AC20,BE20)</f>
        <v>0</v>
      </c>
      <c r="CH20" s="75">
        <f>SUM(AD20,BF20)</f>
        <v>49323</v>
      </c>
      <c r="CI20" s="75">
        <f>SUM(AE20,BG20)</f>
        <v>3332626</v>
      </c>
    </row>
    <row r="21" spans="1:87" s="50" customFormat="1" ht="12" customHeight="1">
      <c r="A21" s="53" t="s">
        <v>339</v>
      </c>
      <c r="B21" s="54" t="s">
        <v>367</v>
      </c>
      <c r="C21" s="53" t="s">
        <v>368</v>
      </c>
      <c r="D21" s="75">
        <f>+SUM(E21,J21)</f>
        <v>0</v>
      </c>
      <c r="E21" s="75">
        <f>+SUM(F21:I21)</f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0</v>
      </c>
      <c r="L21" s="75">
        <f>+SUM(M21,R21,V21,W21,AC21)</f>
        <v>2998879</v>
      </c>
      <c r="M21" s="75">
        <f>+SUM(N21:Q21)</f>
        <v>781280</v>
      </c>
      <c r="N21" s="75">
        <v>242086</v>
      </c>
      <c r="O21" s="75">
        <v>447570</v>
      </c>
      <c r="P21" s="75">
        <v>91624</v>
      </c>
      <c r="Q21" s="75">
        <v>0</v>
      </c>
      <c r="R21" s="75">
        <f>+SUM(S21:U21)</f>
        <v>866648</v>
      </c>
      <c r="S21" s="75">
        <v>136140</v>
      </c>
      <c r="T21" s="75">
        <v>716355</v>
      </c>
      <c r="U21" s="75">
        <v>14153</v>
      </c>
      <c r="V21" s="75">
        <v>0</v>
      </c>
      <c r="W21" s="75">
        <f>+SUM(X21:AA21)</f>
        <v>1350951</v>
      </c>
      <c r="X21" s="75">
        <v>731392</v>
      </c>
      <c r="Y21" s="75">
        <v>579876</v>
      </c>
      <c r="Z21" s="75">
        <v>39683</v>
      </c>
      <c r="AA21" s="75">
        <v>0</v>
      </c>
      <c r="AB21" s="76">
        <v>0</v>
      </c>
      <c r="AC21" s="75">
        <v>0</v>
      </c>
      <c r="AD21" s="75">
        <v>4792</v>
      </c>
      <c r="AE21" s="75">
        <f>+SUM(D21,L21,AD21)</f>
        <v>3003671</v>
      </c>
      <c r="AF21" s="75">
        <f>+SUM(AG21,AL21)</f>
        <v>0</v>
      </c>
      <c r="AG21" s="75">
        <f>+SUM(AH21:AK21)</f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6">
        <v>0</v>
      </c>
      <c r="AN21" s="75">
        <f>+SUM(AO21,AT21,AX21,AY21,BE21)</f>
        <v>40758</v>
      </c>
      <c r="AO21" s="75">
        <f>+SUM(AP21:AS21)</f>
        <v>5916</v>
      </c>
      <c r="AP21" s="75">
        <v>5916</v>
      </c>
      <c r="AQ21" s="75">
        <v>0</v>
      </c>
      <c r="AR21" s="75">
        <v>0</v>
      </c>
      <c r="AS21" s="75">
        <v>0</v>
      </c>
      <c r="AT21" s="75">
        <f>+SUM(AU21:AW21)</f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f>+SUM(AZ21:BC21)</f>
        <v>34842</v>
      </c>
      <c r="AZ21" s="75">
        <v>34842</v>
      </c>
      <c r="BA21" s="75">
        <v>0</v>
      </c>
      <c r="BB21" s="75">
        <v>0</v>
      </c>
      <c r="BC21" s="75">
        <v>0</v>
      </c>
      <c r="BD21" s="76">
        <v>0</v>
      </c>
      <c r="BE21" s="75">
        <v>0</v>
      </c>
      <c r="BF21" s="75">
        <v>563</v>
      </c>
      <c r="BG21" s="75">
        <f>+SUM(BF21,AN21,AF21)</f>
        <v>41321</v>
      </c>
      <c r="BH21" s="75">
        <f>SUM(D21,AF21)</f>
        <v>0</v>
      </c>
      <c r="BI21" s="75">
        <f>SUM(E21,AG21)</f>
        <v>0</v>
      </c>
      <c r="BJ21" s="75">
        <f>SUM(F21,AH21)</f>
        <v>0</v>
      </c>
      <c r="BK21" s="75">
        <f>SUM(G21,AI21)</f>
        <v>0</v>
      </c>
      <c r="BL21" s="75">
        <f>SUM(H21,AJ21)</f>
        <v>0</v>
      </c>
      <c r="BM21" s="75">
        <f>SUM(I21,AK21)</f>
        <v>0</v>
      </c>
      <c r="BN21" s="75">
        <f>SUM(J21,AL21)</f>
        <v>0</v>
      </c>
      <c r="BO21" s="76">
        <f>SUM(K21,AM21)</f>
        <v>0</v>
      </c>
      <c r="BP21" s="75">
        <f>SUM(L21,AN21)</f>
        <v>3039637</v>
      </c>
      <c r="BQ21" s="75">
        <f>SUM(M21,AO21)</f>
        <v>787196</v>
      </c>
      <c r="BR21" s="75">
        <f>SUM(N21,AP21)</f>
        <v>248002</v>
      </c>
      <c r="BS21" s="75">
        <f>SUM(O21,AQ21)</f>
        <v>447570</v>
      </c>
      <c r="BT21" s="75">
        <f>SUM(P21,AR21)</f>
        <v>91624</v>
      </c>
      <c r="BU21" s="75">
        <f>SUM(Q21,AS21)</f>
        <v>0</v>
      </c>
      <c r="BV21" s="75">
        <f>SUM(R21,AT21)</f>
        <v>866648</v>
      </c>
      <c r="BW21" s="75">
        <f>SUM(S21,AU21)</f>
        <v>136140</v>
      </c>
      <c r="BX21" s="75">
        <f>SUM(T21,AV21)</f>
        <v>716355</v>
      </c>
      <c r="BY21" s="75">
        <f>SUM(U21,AW21)</f>
        <v>14153</v>
      </c>
      <c r="BZ21" s="75">
        <f>SUM(V21,AX21)</f>
        <v>0</v>
      </c>
      <c r="CA21" s="75">
        <f>SUM(W21,AY21)</f>
        <v>1385793</v>
      </c>
      <c r="CB21" s="75">
        <f>SUM(X21,AZ21)</f>
        <v>766234</v>
      </c>
      <c r="CC21" s="75">
        <f>SUM(Y21,BA21)</f>
        <v>579876</v>
      </c>
      <c r="CD21" s="75">
        <f>SUM(Z21,BB21)</f>
        <v>39683</v>
      </c>
      <c r="CE21" s="75">
        <f>SUM(AA21,BC21)</f>
        <v>0</v>
      </c>
      <c r="CF21" s="76">
        <f>SUM(AB21,BD21)</f>
        <v>0</v>
      </c>
      <c r="CG21" s="75">
        <f>SUM(AC21,BE21)</f>
        <v>0</v>
      </c>
      <c r="CH21" s="75">
        <f>SUM(AD21,BF21)</f>
        <v>5355</v>
      </c>
      <c r="CI21" s="75">
        <f>SUM(AE21,BG21)</f>
        <v>3044992</v>
      </c>
    </row>
    <row r="22" spans="1:87" s="50" customFormat="1" ht="12" customHeight="1">
      <c r="A22" s="53" t="s">
        <v>339</v>
      </c>
      <c r="B22" s="54" t="s">
        <v>369</v>
      </c>
      <c r="C22" s="53" t="s">
        <v>370</v>
      </c>
      <c r="D22" s="75">
        <f>+SUM(E22,J22)</f>
        <v>0</v>
      </c>
      <c r="E22" s="75">
        <f>+SUM(F22:I22)</f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6">
        <v>0</v>
      </c>
      <c r="L22" s="75">
        <f>+SUM(M22,R22,V22,W22,AC22)</f>
        <v>653863</v>
      </c>
      <c r="M22" s="75">
        <f>+SUM(N22:Q22)</f>
        <v>391689</v>
      </c>
      <c r="N22" s="75">
        <v>58094</v>
      </c>
      <c r="O22" s="75">
        <v>333595</v>
      </c>
      <c r="P22" s="75">
        <v>0</v>
      </c>
      <c r="Q22" s="75">
        <v>0</v>
      </c>
      <c r="R22" s="75">
        <f>+SUM(S22:U22)</f>
        <v>42859</v>
      </c>
      <c r="S22" s="75">
        <v>35896</v>
      </c>
      <c r="T22" s="75">
        <v>2002</v>
      </c>
      <c r="U22" s="75">
        <v>4961</v>
      </c>
      <c r="V22" s="75">
        <v>0</v>
      </c>
      <c r="W22" s="75">
        <f>+SUM(X22:AA22)</f>
        <v>219315</v>
      </c>
      <c r="X22" s="75">
        <v>195266</v>
      </c>
      <c r="Y22" s="75">
        <v>23248</v>
      </c>
      <c r="Z22" s="75">
        <v>0</v>
      </c>
      <c r="AA22" s="75">
        <v>801</v>
      </c>
      <c r="AB22" s="76">
        <v>428715</v>
      </c>
      <c r="AC22" s="75">
        <v>0</v>
      </c>
      <c r="AD22" s="75">
        <v>57304</v>
      </c>
      <c r="AE22" s="75">
        <f>+SUM(D22,L22,AD22)</f>
        <v>711167</v>
      </c>
      <c r="AF22" s="75">
        <f>+SUM(AG22,AL22)</f>
        <v>0</v>
      </c>
      <c r="AG22" s="75">
        <f>+SUM(AH22:AK22)</f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6">
        <v>0</v>
      </c>
      <c r="AN22" s="75">
        <f>+SUM(AO22,AT22,AX22,AY22,BE22)</f>
        <v>135508</v>
      </c>
      <c r="AO22" s="75">
        <f>+SUM(AP22:AS22)</f>
        <v>28020</v>
      </c>
      <c r="AP22" s="75">
        <v>28020</v>
      </c>
      <c r="AQ22" s="75">
        <v>0</v>
      </c>
      <c r="AR22" s="75">
        <v>0</v>
      </c>
      <c r="AS22" s="75">
        <v>0</v>
      </c>
      <c r="AT22" s="75">
        <f>+SUM(AU22:AW22)</f>
        <v>26238</v>
      </c>
      <c r="AU22" s="75">
        <v>0</v>
      </c>
      <c r="AV22" s="75">
        <v>26238</v>
      </c>
      <c r="AW22" s="75">
        <v>0</v>
      </c>
      <c r="AX22" s="75">
        <v>0</v>
      </c>
      <c r="AY22" s="75">
        <f>+SUM(AZ22:BC22)</f>
        <v>81250</v>
      </c>
      <c r="AZ22" s="75">
        <v>37090</v>
      </c>
      <c r="BA22" s="75">
        <v>35640</v>
      </c>
      <c r="BB22" s="75">
        <v>0</v>
      </c>
      <c r="BC22" s="75">
        <v>8520</v>
      </c>
      <c r="BD22" s="76">
        <v>0</v>
      </c>
      <c r="BE22" s="75">
        <v>0</v>
      </c>
      <c r="BF22" s="75">
        <v>3818</v>
      </c>
      <c r="BG22" s="75">
        <f>+SUM(BF22,AN22,AF22)</f>
        <v>139326</v>
      </c>
      <c r="BH22" s="75">
        <f>SUM(D22,AF22)</f>
        <v>0</v>
      </c>
      <c r="BI22" s="75">
        <f>SUM(E22,AG22)</f>
        <v>0</v>
      </c>
      <c r="BJ22" s="75">
        <f>SUM(F22,AH22)</f>
        <v>0</v>
      </c>
      <c r="BK22" s="75">
        <f>SUM(G22,AI22)</f>
        <v>0</v>
      </c>
      <c r="BL22" s="75">
        <f>SUM(H22,AJ22)</f>
        <v>0</v>
      </c>
      <c r="BM22" s="75">
        <f>SUM(I22,AK22)</f>
        <v>0</v>
      </c>
      <c r="BN22" s="75">
        <f>SUM(J22,AL22)</f>
        <v>0</v>
      </c>
      <c r="BO22" s="76">
        <f>SUM(K22,AM22)</f>
        <v>0</v>
      </c>
      <c r="BP22" s="75">
        <f>SUM(L22,AN22)</f>
        <v>789371</v>
      </c>
      <c r="BQ22" s="75">
        <f>SUM(M22,AO22)</f>
        <v>419709</v>
      </c>
      <c r="BR22" s="75">
        <f>SUM(N22,AP22)</f>
        <v>86114</v>
      </c>
      <c r="BS22" s="75">
        <f>SUM(O22,AQ22)</f>
        <v>333595</v>
      </c>
      <c r="BT22" s="75">
        <f>SUM(P22,AR22)</f>
        <v>0</v>
      </c>
      <c r="BU22" s="75">
        <f>SUM(Q22,AS22)</f>
        <v>0</v>
      </c>
      <c r="BV22" s="75">
        <f>SUM(R22,AT22)</f>
        <v>69097</v>
      </c>
      <c r="BW22" s="75">
        <f>SUM(S22,AU22)</f>
        <v>35896</v>
      </c>
      <c r="BX22" s="75">
        <f>SUM(T22,AV22)</f>
        <v>28240</v>
      </c>
      <c r="BY22" s="75">
        <f>SUM(U22,AW22)</f>
        <v>4961</v>
      </c>
      <c r="BZ22" s="75">
        <f>SUM(V22,AX22)</f>
        <v>0</v>
      </c>
      <c r="CA22" s="75">
        <f>SUM(W22,AY22)</f>
        <v>300565</v>
      </c>
      <c r="CB22" s="75">
        <f>SUM(X22,AZ22)</f>
        <v>232356</v>
      </c>
      <c r="CC22" s="75">
        <f>SUM(Y22,BA22)</f>
        <v>58888</v>
      </c>
      <c r="CD22" s="75">
        <f>SUM(Z22,BB22)</f>
        <v>0</v>
      </c>
      <c r="CE22" s="75">
        <f>SUM(AA22,BC22)</f>
        <v>9321</v>
      </c>
      <c r="CF22" s="76">
        <f>SUM(AB22,BD22)</f>
        <v>428715</v>
      </c>
      <c r="CG22" s="75">
        <f>SUM(AC22,BE22)</f>
        <v>0</v>
      </c>
      <c r="CH22" s="75">
        <f>SUM(AD22,BF22)</f>
        <v>61122</v>
      </c>
      <c r="CI22" s="75">
        <f>SUM(AE22,BG22)</f>
        <v>850493</v>
      </c>
    </row>
    <row r="23" spans="1:87" s="50" customFormat="1" ht="12" customHeight="1">
      <c r="A23" s="53" t="s">
        <v>339</v>
      </c>
      <c r="B23" s="54" t="s">
        <v>371</v>
      </c>
      <c r="C23" s="53" t="s">
        <v>372</v>
      </c>
      <c r="D23" s="75">
        <f>+SUM(E23,J23)</f>
        <v>0</v>
      </c>
      <c r="E23" s="75">
        <f>+SUM(F23:I23)</f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6">
        <v>0</v>
      </c>
      <c r="L23" s="75">
        <f>+SUM(M23,R23,V23,W23,AC23)</f>
        <v>778518</v>
      </c>
      <c r="M23" s="75">
        <f>+SUM(N23:Q23)</f>
        <v>365527</v>
      </c>
      <c r="N23" s="75">
        <v>108567</v>
      </c>
      <c r="O23" s="75">
        <v>256960</v>
      </c>
      <c r="P23" s="75">
        <v>0</v>
      </c>
      <c r="Q23" s="75">
        <v>0</v>
      </c>
      <c r="R23" s="75">
        <f>+SUM(S23:U23)</f>
        <v>154191</v>
      </c>
      <c r="S23" s="75">
        <v>58613</v>
      </c>
      <c r="T23" s="75">
        <v>95578</v>
      </c>
      <c r="U23" s="75">
        <v>0</v>
      </c>
      <c r="V23" s="75">
        <v>17237</v>
      </c>
      <c r="W23" s="75">
        <f>+SUM(X23:AA23)</f>
        <v>241563</v>
      </c>
      <c r="X23" s="75">
        <v>181172</v>
      </c>
      <c r="Y23" s="75">
        <v>60391</v>
      </c>
      <c r="Z23" s="75">
        <v>0</v>
      </c>
      <c r="AA23" s="75">
        <v>0</v>
      </c>
      <c r="AB23" s="76">
        <v>633689</v>
      </c>
      <c r="AC23" s="75">
        <v>0</v>
      </c>
      <c r="AD23" s="75">
        <v>0</v>
      </c>
      <c r="AE23" s="75">
        <f>+SUM(D23,L23,AD23)</f>
        <v>778518</v>
      </c>
      <c r="AF23" s="75">
        <f>+SUM(AG23,AL23)</f>
        <v>0</v>
      </c>
      <c r="AG23" s="75">
        <f>+SUM(AH23:AK23)</f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6">
        <v>9275</v>
      </c>
      <c r="AN23" s="75">
        <f>+SUM(AO23,AT23,AX23,AY23,BE23)</f>
        <v>31275</v>
      </c>
      <c r="AO23" s="75">
        <f>+SUM(AP23:AS23)</f>
        <v>28721</v>
      </c>
      <c r="AP23" s="75">
        <v>11590</v>
      </c>
      <c r="AQ23" s="75">
        <v>17131</v>
      </c>
      <c r="AR23" s="75">
        <v>0</v>
      </c>
      <c r="AS23" s="75">
        <v>0</v>
      </c>
      <c r="AT23" s="75">
        <f>+SUM(AU23:AW23)</f>
        <v>2554</v>
      </c>
      <c r="AU23" s="75">
        <v>1993</v>
      </c>
      <c r="AV23" s="75">
        <v>561</v>
      </c>
      <c r="AW23" s="75">
        <v>0</v>
      </c>
      <c r="AX23" s="75">
        <v>0</v>
      </c>
      <c r="AY23" s="75">
        <f>+SUM(AZ23:BC23)</f>
        <v>0</v>
      </c>
      <c r="AZ23" s="75">
        <v>0</v>
      </c>
      <c r="BA23" s="75">
        <v>0</v>
      </c>
      <c r="BB23" s="75">
        <v>0</v>
      </c>
      <c r="BC23" s="75">
        <v>0</v>
      </c>
      <c r="BD23" s="76">
        <v>13459</v>
      </c>
      <c r="BE23" s="75">
        <v>0</v>
      </c>
      <c r="BF23" s="75">
        <v>0</v>
      </c>
      <c r="BG23" s="75">
        <f>+SUM(BF23,AN23,AF23)</f>
        <v>31275</v>
      </c>
      <c r="BH23" s="75">
        <f>SUM(D23,AF23)</f>
        <v>0</v>
      </c>
      <c r="BI23" s="75">
        <f>SUM(E23,AG23)</f>
        <v>0</v>
      </c>
      <c r="BJ23" s="75">
        <f>SUM(F23,AH23)</f>
        <v>0</v>
      </c>
      <c r="BK23" s="75">
        <f>SUM(G23,AI23)</f>
        <v>0</v>
      </c>
      <c r="BL23" s="75">
        <f>SUM(H23,AJ23)</f>
        <v>0</v>
      </c>
      <c r="BM23" s="75">
        <f>SUM(I23,AK23)</f>
        <v>0</v>
      </c>
      <c r="BN23" s="75">
        <f>SUM(J23,AL23)</f>
        <v>0</v>
      </c>
      <c r="BO23" s="76">
        <f>SUM(K23,AM23)</f>
        <v>9275</v>
      </c>
      <c r="BP23" s="75">
        <f>SUM(L23,AN23)</f>
        <v>809793</v>
      </c>
      <c r="BQ23" s="75">
        <f>SUM(M23,AO23)</f>
        <v>394248</v>
      </c>
      <c r="BR23" s="75">
        <f>SUM(N23,AP23)</f>
        <v>120157</v>
      </c>
      <c r="BS23" s="75">
        <f>SUM(O23,AQ23)</f>
        <v>274091</v>
      </c>
      <c r="BT23" s="75">
        <f>SUM(P23,AR23)</f>
        <v>0</v>
      </c>
      <c r="BU23" s="75">
        <f>SUM(Q23,AS23)</f>
        <v>0</v>
      </c>
      <c r="BV23" s="75">
        <f>SUM(R23,AT23)</f>
        <v>156745</v>
      </c>
      <c r="BW23" s="75">
        <f>SUM(S23,AU23)</f>
        <v>60606</v>
      </c>
      <c r="BX23" s="75">
        <f>SUM(T23,AV23)</f>
        <v>96139</v>
      </c>
      <c r="BY23" s="75">
        <f>SUM(U23,AW23)</f>
        <v>0</v>
      </c>
      <c r="BZ23" s="75">
        <f>SUM(V23,AX23)</f>
        <v>17237</v>
      </c>
      <c r="CA23" s="75">
        <f>SUM(W23,AY23)</f>
        <v>241563</v>
      </c>
      <c r="CB23" s="75">
        <f>SUM(X23,AZ23)</f>
        <v>181172</v>
      </c>
      <c r="CC23" s="75">
        <f>SUM(Y23,BA23)</f>
        <v>60391</v>
      </c>
      <c r="CD23" s="75">
        <f>SUM(Z23,BB23)</f>
        <v>0</v>
      </c>
      <c r="CE23" s="75">
        <f>SUM(AA23,BC23)</f>
        <v>0</v>
      </c>
      <c r="CF23" s="76">
        <f>SUM(AB23,BD23)</f>
        <v>647148</v>
      </c>
      <c r="CG23" s="75">
        <f>SUM(AC23,BE23)</f>
        <v>0</v>
      </c>
      <c r="CH23" s="75">
        <f>SUM(AD23,BF23)</f>
        <v>0</v>
      </c>
      <c r="CI23" s="75">
        <f>SUM(AE23,BG23)</f>
        <v>809793</v>
      </c>
    </row>
    <row r="24" spans="1:87" s="50" customFormat="1" ht="12" customHeight="1">
      <c r="A24" s="53" t="s">
        <v>339</v>
      </c>
      <c r="B24" s="54" t="s">
        <v>373</v>
      </c>
      <c r="C24" s="53" t="s">
        <v>374</v>
      </c>
      <c r="D24" s="75">
        <f>+SUM(E24,J24)</f>
        <v>0</v>
      </c>
      <c r="E24" s="75">
        <f>+SUM(F24:I24)</f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6">
        <v>0</v>
      </c>
      <c r="L24" s="75">
        <f>+SUM(M24,R24,V24,W24,AC24)</f>
        <v>938667</v>
      </c>
      <c r="M24" s="75">
        <f>+SUM(N24:Q24)</f>
        <v>517490</v>
      </c>
      <c r="N24" s="75">
        <v>82798</v>
      </c>
      <c r="O24" s="75">
        <v>434692</v>
      </c>
      <c r="P24" s="75">
        <v>0</v>
      </c>
      <c r="Q24" s="75">
        <v>0</v>
      </c>
      <c r="R24" s="75">
        <f>+SUM(S24:U24)</f>
        <v>89380</v>
      </c>
      <c r="S24" s="75">
        <v>72777</v>
      </c>
      <c r="T24" s="75">
        <v>16603</v>
      </c>
      <c r="U24" s="75">
        <v>0</v>
      </c>
      <c r="V24" s="75">
        <v>0</v>
      </c>
      <c r="W24" s="75">
        <f>+SUM(X24:AA24)</f>
        <v>331797</v>
      </c>
      <c r="X24" s="75">
        <v>193804</v>
      </c>
      <c r="Y24" s="75">
        <v>137993</v>
      </c>
      <c r="Z24" s="75">
        <v>0</v>
      </c>
      <c r="AA24" s="75">
        <v>0</v>
      </c>
      <c r="AB24" s="76">
        <v>694339</v>
      </c>
      <c r="AC24" s="75">
        <v>0</v>
      </c>
      <c r="AD24" s="75">
        <v>7291</v>
      </c>
      <c r="AE24" s="75">
        <f>+SUM(D24,L24,AD24)</f>
        <v>945958</v>
      </c>
      <c r="AF24" s="75">
        <f>+SUM(AG24,AL24)</f>
        <v>0</v>
      </c>
      <c r="AG24" s="75">
        <f>+SUM(AH24:AK24)</f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6">
        <v>10163</v>
      </c>
      <c r="AN24" s="75">
        <f>+SUM(AO24,AT24,AX24,AY24,BE24)</f>
        <v>66115</v>
      </c>
      <c r="AO24" s="75">
        <f>+SUM(AP24:AS24)</f>
        <v>61017</v>
      </c>
      <c r="AP24" s="75">
        <v>15036</v>
      </c>
      <c r="AQ24" s="75">
        <v>45981</v>
      </c>
      <c r="AR24" s="75">
        <v>0</v>
      </c>
      <c r="AS24" s="75">
        <v>0</v>
      </c>
      <c r="AT24" s="75">
        <f>+SUM(AU24:AW24)</f>
        <v>4704</v>
      </c>
      <c r="AU24" s="75">
        <v>4704</v>
      </c>
      <c r="AV24" s="75">
        <v>0</v>
      </c>
      <c r="AW24" s="75">
        <v>0</v>
      </c>
      <c r="AX24" s="75">
        <v>0</v>
      </c>
      <c r="AY24" s="75">
        <f>+SUM(AZ24:BC24)</f>
        <v>394</v>
      </c>
      <c r="AZ24" s="75">
        <v>394</v>
      </c>
      <c r="BA24" s="75">
        <v>0</v>
      </c>
      <c r="BB24" s="75">
        <v>0</v>
      </c>
      <c r="BC24" s="75">
        <v>0</v>
      </c>
      <c r="BD24" s="76">
        <v>14748</v>
      </c>
      <c r="BE24" s="75">
        <v>0</v>
      </c>
      <c r="BF24" s="75">
        <v>0</v>
      </c>
      <c r="BG24" s="75">
        <f>+SUM(BF24,AN24,AF24)</f>
        <v>66115</v>
      </c>
      <c r="BH24" s="75">
        <f>SUM(D24,AF24)</f>
        <v>0</v>
      </c>
      <c r="BI24" s="75">
        <f>SUM(E24,AG24)</f>
        <v>0</v>
      </c>
      <c r="BJ24" s="75">
        <f>SUM(F24,AH24)</f>
        <v>0</v>
      </c>
      <c r="BK24" s="75">
        <f>SUM(G24,AI24)</f>
        <v>0</v>
      </c>
      <c r="BL24" s="75">
        <f>SUM(H24,AJ24)</f>
        <v>0</v>
      </c>
      <c r="BM24" s="75">
        <f>SUM(I24,AK24)</f>
        <v>0</v>
      </c>
      <c r="BN24" s="75">
        <f>SUM(J24,AL24)</f>
        <v>0</v>
      </c>
      <c r="BO24" s="76">
        <f>SUM(K24,AM24)</f>
        <v>10163</v>
      </c>
      <c r="BP24" s="75">
        <f>SUM(L24,AN24)</f>
        <v>1004782</v>
      </c>
      <c r="BQ24" s="75">
        <f>SUM(M24,AO24)</f>
        <v>578507</v>
      </c>
      <c r="BR24" s="75">
        <f>SUM(N24,AP24)</f>
        <v>97834</v>
      </c>
      <c r="BS24" s="75">
        <f>SUM(O24,AQ24)</f>
        <v>480673</v>
      </c>
      <c r="BT24" s="75">
        <f>SUM(P24,AR24)</f>
        <v>0</v>
      </c>
      <c r="BU24" s="75">
        <f>SUM(Q24,AS24)</f>
        <v>0</v>
      </c>
      <c r="BV24" s="75">
        <f>SUM(R24,AT24)</f>
        <v>94084</v>
      </c>
      <c r="BW24" s="75">
        <f>SUM(S24,AU24)</f>
        <v>77481</v>
      </c>
      <c r="BX24" s="75">
        <f>SUM(T24,AV24)</f>
        <v>16603</v>
      </c>
      <c r="BY24" s="75">
        <f>SUM(U24,AW24)</f>
        <v>0</v>
      </c>
      <c r="BZ24" s="75">
        <f>SUM(V24,AX24)</f>
        <v>0</v>
      </c>
      <c r="CA24" s="75">
        <f>SUM(W24,AY24)</f>
        <v>332191</v>
      </c>
      <c r="CB24" s="75">
        <f>SUM(X24,AZ24)</f>
        <v>194198</v>
      </c>
      <c r="CC24" s="75">
        <f>SUM(Y24,BA24)</f>
        <v>137993</v>
      </c>
      <c r="CD24" s="75">
        <f>SUM(Z24,BB24)</f>
        <v>0</v>
      </c>
      <c r="CE24" s="75">
        <f>SUM(AA24,BC24)</f>
        <v>0</v>
      </c>
      <c r="CF24" s="76">
        <f>SUM(AB24,BD24)</f>
        <v>709087</v>
      </c>
      <c r="CG24" s="75">
        <f>SUM(AC24,BE24)</f>
        <v>0</v>
      </c>
      <c r="CH24" s="75">
        <f>SUM(AD24,BF24)</f>
        <v>7291</v>
      </c>
      <c r="CI24" s="75">
        <f>SUM(AE24,BG24)</f>
        <v>1012073</v>
      </c>
    </row>
    <row r="25" spans="1:87" s="50" customFormat="1" ht="12" customHeight="1">
      <c r="A25" s="53" t="s">
        <v>339</v>
      </c>
      <c r="B25" s="54" t="s">
        <v>375</v>
      </c>
      <c r="C25" s="53" t="s">
        <v>376</v>
      </c>
      <c r="D25" s="75">
        <f>+SUM(E25,J25)</f>
        <v>131544</v>
      </c>
      <c r="E25" s="75">
        <f>+SUM(F25:I25)</f>
        <v>131544</v>
      </c>
      <c r="F25" s="75">
        <v>0</v>
      </c>
      <c r="G25" s="75">
        <v>131544</v>
      </c>
      <c r="H25" s="75">
        <v>0</v>
      </c>
      <c r="I25" s="75">
        <v>0</v>
      </c>
      <c r="J25" s="75">
        <v>0</v>
      </c>
      <c r="K25" s="76">
        <v>0</v>
      </c>
      <c r="L25" s="75">
        <f>+SUM(M25,R25,V25,W25,AC25)</f>
        <v>518624</v>
      </c>
      <c r="M25" s="75">
        <f>+SUM(N25:Q25)</f>
        <v>90401</v>
      </c>
      <c r="N25" s="75">
        <v>3843</v>
      </c>
      <c r="O25" s="75"/>
      <c r="P25" s="75">
        <v>73218</v>
      </c>
      <c r="Q25" s="75">
        <v>13340</v>
      </c>
      <c r="R25" s="75">
        <f>+SUM(S25:U25)</f>
        <v>66764</v>
      </c>
      <c r="S25" s="75"/>
      <c r="T25" s="75">
        <v>51089</v>
      </c>
      <c r="U25" s="75">
        <v>15675</v>
      </c>
      <c r="V25" s="75"/>
      <c r="W25" s="75">
        <f>+SUM(X25:AA25)</f>
        <v>361459</v>
      </c>
      <c r="X25" s="75">
        <v>251054</v>
      </c>
      <c r="Y25" s="75">
        <v>19923</v>
      </c>
      <c r="Z25" s="75">
        <v>74628</v>
      </c>
      <c r="AA25" s="75">
        <v>15854</v>
      </c>
      <c r="AB25" s="76">
        <v>0</v>
      </c>
      <c r="AC25" s="75">
        <v>0</v>
      </c>
      <c r="AD25" s="75">
        <v>0</v>
      </c>
      <c r="AE25" s="75">
        <f>+SUM(D25,L25,AD25)</f>
        <v>650168</v>
      </c>
      <c r="AF25" s="75">
        <f>+SUM(AG25,AL25)</f>
        <v>0</v>
      </c>
      <c r="AG25" s="75">
        <f>+SUM(AH25:AK25)</f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6">
        <v>3105</v>
      </c>
      <c r="AN25" s="75">
        <f>+SUM(AO25,AT25,AX25,AY25,BE25)</f>
        <v>30682</v>
      </c>
      <c r="AO25" s="75">
        <f>+SUM(AP25:AS25)</f>
        <v>8905</v>
      </c>
      <c r="AP25" s="75">
        <v>8905</v>
      </c>
      <c r="AQ25" s="75">
        <v>0</v>
      </c>
      <c r="AR25" s="75">
        <v>0</v>
      </c>
      <c r="AS25" s="75">
        <v>0</v>
      </c>
      <c r="AT25" s="75">
        <f>+SUM(AU25:AW25)</f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f>+SUM(AZ25:BC25)</f>
        <v>21670</v>
      </c>
      <c r="AZ25" s="75">
        <v>21670</v>
      </c>
      <c r="BA25" s="75">
        <v>0</v>
      </c>
      <c r="BB25" s="75">
        <v>0</v>
      </c>
      <c r="BC25" s="75">
        <v>0</v>
      </c>
      <c r="BD25" s="76">
        <v>44469</v>
      </c>
      <c r="BE25" s="75">
        <v>107</v>
      </c>
      <c r="BF25" s="75">
        <v>0</v>
      </c>
      <c r="BG25" s="75">
        <f>+SUM(BF25,AN25,AF25)</f>
        <v>30682</v>
      </c>
      <c r="BH25" s="75">
        <f>SUM(D25,AF25)</f>
        <v>131544</v>
      </c>
      <c r="BI25" s="75">
        <f>SUM(E25,AG25)</f>
        <v>131544</v>
      </c>
      <c r="BJ25" s="75">
        <f>SUM(F25,AH25)</f>
        <v>0</v>
      </c>
      <c r="BK25" s="75">
        <f>SUM(G25,AI25)</f>
        <v>131544</v>
      </c>
      <c r="BL25" s="75">
        <f>SUM(H25,AJ25)</f>
        <v>0</v>
      </c>
      <c r="BM25" s="75">
        <f>SUM(I25,AK25)</f>
        <v>0</v>
      </c>
      <c r="BN25" s="75">
        <f>SUM(J25,AL25)</f>
        <v>0</v>
      </c>
      <c r="BO25" s="76">
        <f>SUM(K25,AM25)</f>
        <v>3105</v>
      </c>
      <c r="BP25" s="75">
        <f>SUM(L25,AN25)</f>
        <v>549306</v>
      </c>
      <c r="BQ25" s="75">
        <f>SUM(M25,AO25)</f>
        <v>99306</v>
      </c>
      <c r="BR25" s="75">
        <f>SUM(N25,AP25)</f>
        <v>12748</v>
      </c>
      <c r="BS25" s="75">
        <f>SUM(O25,AQ25)</f>
        <v>0</v>
      </c>
      <c r="BT25" s="75">
        <f>SUM(P25,AR25)</f>
        <v>73218</v>
      </c>
      <c r="BU25" s="75">
        <f>SUM(Q25,AS25)</f>
        <v>13340</v>
      </c>
      <c r="BV25" s="75">
        <f>SUM(R25,AT25)</f>
        <v>66764</v>
      </c>
      <c r="BW25" s="75">
        <f>SUM(S25,AU25)</f>
        <v>0</v>
      </c>
      <c r="BX25" s="75">
        <f>SUM(T25,AV25)</f>
        <v>51089</v>
      </c>
      <c r="BY25" s="75">
        <f>SUM(U25,AW25)</f>
        <v>15675</v>
      </c>
      <c r="BZ25" s="75">
        <f>SUM(V25,AX25)</f>
        <v>0</v>
      </c>
      <c r="CA25" s="75">
        <f>SUM(W25,AY25)</f>
        <v>383129</v>
      </c>
      <c r="CB25" s="75">
        <f>SUM(X25,AZ25)</f>
        <v>272724</v>
      </c>
      <c r="CC25" s="75">
        <f>SUM(Y25,BA25)</f>
        <v>19923</v>
      </c>
      <c r="CD25" s="75">
        <f>SUM(Z25,BB25)</f>
        <v>74628</v>
      </c>
      <c r="CE25" s="75">
        <f>SUM(AA25,BC25)</f>
        <v>15854</v>
      </c>
      <c r="CF25" s="76">
        <f>SUM(AB25,BD25)</f>
        <v>44469</v>
      </c>
      <c r="CG25" s="75">
        <f>SUM(AC25,BE25)</f>
        <v>107</v>
      </c>
      <c r="CH25" s="75">
        <f>SUM(AD25,BF25)</f>
        <v>0</v>
      </c>
      <c r="CI25" s="75">
        <f>SUM(AE25,BG25)</f>
        <v>680850</v>
      </c>
    </row>
    <row r="26" spans="1:87" s="50" customFormat="1" ht="12" customHeight="1">
      <c r="A26" s="53" t="s">
        <v>339</v>
      </c>
      <c r="B26" s="54" t="s">
        <v>377</v>
      </c>
      <c r="C26" s="53" t="s">
        <v>378</v>
      </c>
      <c r="D26" s="75">
        <f>+SUM(E26,J26)</f>
        <v>0</v>
      </c>
      <c r="E26" s="75">
        <f>+SUM(F26:I26)</f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6">
        <v>0</v>
      </c>
      <c r="L26" s="75">
        <f>+SUM(M26,R26,V26,W26,AC26)</f>
        <v>316212</v>
      </c>
      <c r="M26" s="75">
        <f>+SUM(N26:Q26)</f>
        <v>293624</v>
      </c>
      <c r="N26" s="75">
        <v>59874</v>
      </c>
      <c r="O26" s="75">
        <v>233750</v>
      </c>
      <c r="P26" s="75">
        <v>0</v>
      </c>
      <c r="Q26" s="75">
        <v>0</v>
      </c>
      <c r="R26" s="75">
        <f>+SUM(S26:U26)</f>
        <v>13886</v>
      </c>
      <c r="S26" s="75">
        <v>13886</v>
      </c>
      <c r="T26" s="75">
        <v>0</v>
      </c>
      <c r="U26" s="75">
        <v>0</v>
      </c>
      <c r="V26" s="75">
        <v>7668</v>
      </c>
      <c r="W26" s="75">
        <f>+SUM(X26:AA26)</f>
        <v>1034</v>
      </c>
      <c r="X26" s="75">
        <v>0</v>
      </c>
      <c r="Y26" s="75">
        <v>0</v>
      </c>
      <c r="Z26" s="75">
        <v>1034</v>
      </c>
      <c r="AA26" s="75">
        <v>0</v>
      </c>
      <c r="AB26" s="76">
        <v>525025</v>
      </c>
      <c r="AC26" s="75">
        <v>0</v>
      </c>
      <c r="AD26" s="75">
        <v>48641</v>
      </c>
      <c r="AE26" s="75">
        <f>+SUM(D26,L26,AD26)</f>
        <v>364853</v>
      </c>
      <c r="AF26" s="75">
        <f>+SUM(AG26,AL26)</f>
        <v>0</v>
      </c>
      <c r="AG26" s="75">
        <f>+SUM(AH26:AK26)</f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6">
        <v>7685</v>
      </c>
      <c r="AN26" s="75">
        <f>+SUM(AO26,AT26,AX26,AY26,BE26)</f>
        <v>48525</v>
      </c>
      <c r="AO26" s="75">
        <f>+SUM(AP26:AS26)</f>
        <v>48310</v>
      </c>
      <c r="AP26" s="75">
        <v>11975</v>
      </c>
      <c r="AQ26" s="75">
        <v>36335</v>
      </c>
      <c r="AR26" s="75">
        <v>0</v>
      </c>
      <c r="AS26" s="75">
        <v>0</v>
      </c>
      <c r="AT26" s="75">
        <f>+SUM(AU26:AW26)</f>
        <v>215</v>
      </c>
      <c r="AU26" s="75">
        <v>215</v>
      </c>
      <c r="AV26" s="75">
        <v>0</v>
      </c>
      <c r="AW26" s="75">
        <v>0</v>
      </c>
      <c r="AX26" s="75">
        <v>0</v>
      </c>
      <c r="AY26" s="75">
        <f>+SUM(AZ26:BC26)</f>
        <v>0</v>
      </c>
      <c r="AZ26" s="75">
        <v>0</v>
      </c>
      <c r="BA26" s="75">
        <v>0</v>
      </c>
      <c r="BB26" s="75">
        <v>0</v>
      </c>
      <c r="BC26" s="75">
        <v>0</v>
      </c>
      <c r="BD26" s="76">
        <v>11151</v>
      </c>
      <c r="BE26" s="75">
        <v>0</v>
      </c>
      <c r="BF26" s="75">
        <v>1281</v>
      </c>
      <c r="BG26" s="75">
        <f>+SUM(BF26,AN26,AF26)</f>
        <v>49806</v>
      </c>
      <c r="BH26" s="75">
        <f>SUM(D26,AF26)</f>
        <v>0</v>
      </c>
      <c r="BI26" s="75">
        <f>SUM(E26,AG26)</f>
        <v>0</v>
      </c>
      <c r="BJ26" s="75">
        <f>SUM(F26,AH26)</f>
        <v>0</v>
      </c>
      <c r="BK26" s="75">
        <f>SUM(G26,AI26)</f>
        <v>0</v>
      </c>
      <c r="BL26" s="75">
        <f>SUM(H26,AJ26)</f>
        <v>0</v>
      </c>
      <c r="BM26" s="75">
        <f>SUM(I26,AK26)</f>
        <v>0</v>
      </c>
      <c r="BN26" s="75">
        <f>SUM(J26,AL26)</f>
        <v>0</v>
      </c>
      <c r="BO26" s="76">
        <f>SUM(K26,AM26)</f>
        <v>7685</v>
      </c>
      <c r="BP26" s="75">
        <f>SUM(L26,AN26)</f>
        <v>364737</v>
      </c>
      <c r="BQ26" s="75">
        <f>SUM(M26,AO26)</f>
        <v>341934</v>
      </c>
      <c r="BR26" s="75">
        <f>SUM(N26,AP26)</f>
        <v>71849</v>
      </c>
      <c r="BS26" s="75">
        <f>SUM(O26,AQ26)</f>
        <v>270085</v>
      </c>
      <c r="BT26" s="75">
        <f>SUM(P26,AR26)</f>
        <v>0</v>
      </c>
      <c r="BU26" s="75">
        <f>SUM(Q26,AS26)</f>
        <v>0</v>
      </c>
      <c r="BV26" s="75">
        <f>SUM(R26,AT26)</f>
        <v>14101</v>
      </c>
      <c r="BW26" s="75">
        <f>SUM(S26,AU26)</f>
        <v>14101</v>
      </c>
      <c r="BX26" s="75">
        <f>SUM(T26,AV26)</f>
        <v>0</v>
      </c>
      <c r="BY26" s="75">
        <f>SUM(U26,AW26)</f>
        <v>0</v>
      </c>
      <c r="BZ26" s="75">
        <f>SUM(V26,AX26)</f>
        <v>7668</v>
      </c>
      <c r="CA26" s="75">
        <f>SUM(W26,AY26)</f>
        <v>1034</v>
      </c>
      <c r="CB26" s="75">
        <f>SUM(X26,AZ26)</f>
        <v>0</v>
      </c>
      <c r="CC26" s="75">
        <f>SUM(Y26,BA26)</f>
        <v>0</v>
      </c>
      <c r="CD26" s="75">
        <f>SUM(Z26,BB26)</f>
        <v>1034</v>
      </c>
      <c r="CE26" s="75">
        <f>SUM(AA26,BC26)</f>
        <v>0</v>
      </c>
      <c r="CF26" s="76">
        <f>SUM(AB26,BD26)</f>
        <v>536176</v>
      </c>
      <c r="CG26" s="75">
        <f>SUM(AC26,BE26)</f>
        <v>0</v>
      </c>
      <c r="CH26" s="75">
        <f>SUM(AD26,BF26)</f>
        <v>49922</v>
      </c>
      <c r="CI26" s="75">
        <f>SUM(AE26,BG26)</f>
        <v>414659</v>
      </c>
    </row>
    <row r="27" spans="1:87" s="50" customFormat="1" ht="12" customHeight="1">
      <c r="A27" s="53" t="s">
        <v>339</v>
      </c>
      <c r="B27" s="54" t="s">
        <v>379</v>
      </c>
      <c r="C27" s="53" t="s">
        <v>380</v>
      </c>
      <c r="D27" s="75">
        <f>+SUM(E27,J27)</f>
        <v>1495</v>
      </c>
      <c r="E27" s="75">
        <f>+SUM(F27:I27)</f>
        <v>1495</v>
      </c>
      <c r="F27" s="75">
        <v>0</v>
      </c>
      <c r="G27" s="75">
        <v>1495</v>
      </c>
      <c r="H27" s="75">
        <v>0</v>
      </c>
      <c r="I27" s="75">
        <v>0</v>
      </c>
      <c r="J27" s="75">
        <v>0</v>
      </c>
      <c r="K27" s="76">
        <v>0</v>
      </c>
      <c r="L27" s="75">
        <f>+SUM(M27,R27,V27,W27,AC27)</f>
        <v>736454</v>
      </c>
      <c r="M27" s="75">
        <f>+SUM(N27:Q27)</f>
        <v>294195</v>
      </c>
      <c r="N27" s="75">
        <v>37315</v>
      </c>
      <c r="O27" s="75">
        <v>210981</v>
      </c>
      <c r="P27" s="75">
        <v>45899</v>
      </c>
      <c r="Q27" s="75">
        <v>0</v>
      </c>
      <c r="R27" s="75">
        <f>+SUM(S27:U27)</f>
        <v>36369</v>
      </c>
      <c r="S27" s="75">
        <v>16537</v>
      </c>
      <c r="T27" s="75">
        <v>19832</v>
      </c>
      <c r="U27" s="75">
        <v>0</v>
      </c>
      <c r="V27" s="75">
        <v>16848</v>
      </c>
      <c r="W27" s="75">
        <f>+SUM(X27:AA27)</f>
        <v>389042</v>
      </c>
      <c r="X27" s="75">
        <v>27324</v>
      </c>
      <c r="Y27" s="75">
        <v>20108</v>
      </c>
      <c r="Z27" s="75">
        <v>341610</v>
      </c>
      <c r="AA27" s="75">
        <v>0</v>
      </c>
      <c r="AB27" s="76">
        <v>0</v>
      </c>
      <c r="AC27" s="75">
        <v>0</v>
      </c>
      <c r="AD27" s="75">
        <v>0</v>
      </c>
      <c r="AE27" s="75">
        <f>+SUM(D27,L27,AD27)</f>
        <v>737949</v>
      </c>
      <c r="AF27" s="75">
        <f>+SUM(AG27,AL27)</f>
        <v>0</v>
      </c>
      <c r="AG27" s="75">
        <f>+SUM(AH27:AK27)</f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6">
        <v>0</v>
      </c>
      <c r="AN27" s="75">
        <f>+SUM(AO27,AT27,AX27,AY27,BE27)</f>
        <v>51744</v>
      </c>
      <c r="AO27" s="75">
        <f>+SUM(AP27:AS27)</f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f>+SUM(AU27:AW27)</f>
        <v>42154</v>
      </c>
      <c r="AU27" s="75">
        <v>0</v>
      </c>
      <c r="AV27" s="75">
        <v>0</v>
      </c>
      <c r="AW27" s="75">
        <v>42154</v>
      </c>
      <c r="AX27" s="75">
        <v>0</v>
      </c>
      <c r="AY27" s="75">
        <f>+SUM(AZ27:BC27)</f>
        <v>9590</v>
      </c>
      <c r="AZ27" s="75">
        <v>0</v>
      </c>
      <c r="BA27" s="75">
        <v>0</v>
      </c>
      <c r="BB27" s="75">
        <v>9590</v>
      </c>
      <c r="BC27" s="75">
        <v>0</v>
      </c>
      <c r="BD27" s="76">
        <v>0</v>
      </c>
      <c r="BE27" s="75">
        <v>0</v>
      </c>
      <c r="BF27" s="75">
        <v>0</v>
      </c>
      <c r="BG27" s="75">
        <f>+SUM(BF27,AN27,AF27)</f>
        <v>51744</v>
      </c>
      <c r="BH27" s="75">
        <f>SUM(D27,AF27)</f>
        <v>1495</v>
      </c>
      <c r="BI27" s="75">
        <f>SUM(E27,AG27)</f>
        <v>1495</v>
      </c>
      <c r="BJ27" s="75">
        <f>SUM(F27,AH27)</f>
        <v>0</v>
      </c>
      <c r="BK27" s="75">
        <f>SUM(G27,AI27)</f>
        <v>1495</v>
      </c>
      <c r="BL27" s="75">
        <f>SUM(H27,AJ27)</f>
        <v>0</v>
      </c>
      <c r="BM27" s="75">
        <f>SUM(I27,AK27)</f>
        <v>0</v>
      </c>
      <c r="BN27" s="75">
        <f>SUM(J27,AL27)</f>
        <v>0</v>
      </c>
      <c r="BO27" s="76">
        <f>SUM(K27,AM27)</f>
        <v>0</v>
      </c>
      <c r="BP27" s="75">
        <f>SUM(L27,AN27)</f>
        <v>788198</v>
      </c>
      <c r="BQ27" s="75">
        <f>SUM(M27,AO27)</f>
        <v>294195</v>
      </c>
      <c r="BR27" s="75">
        <f>SUM(N27,AP27)</f>
        <v>37315</v>
      </c>
      <c r="BS27" s="75">
        <f>SUM(O27,AQ27)</f>
        <v>210981</v>
      </c>
      <c r="BT27" s="75">
        <f>SUM(P27,AR27)</f>
        <v>45899</v>
      </c>
      <c r="BU27" s="75">
        <f>SUM(Q27,AS27)</f>
        <v>0</v>
      </c>
      <c r="BV27" s="75">
        <f>SUM(R27,AT27)</f>
        <v>78523</v>
      </c>
      <c r="BW27" s="75">
        <f>SUM(S27,AU27)</f>
        <v>16537</v>
      </c>
      <c r="BX27" s="75">
        <f>SUM(T27,AV27)</f>
        <v>19832</v>
      </c>
      <c r="BY27" s="75">
        <f>SUM(U27,AW27)</f>
        <v>42154</v>
      </c>
      <c r="BZ27" s="75">
        <f>SUM(V27,AX27)</f>
        <v>16848</v>
      </c>
      <c r="CA27" s="75">
        <f>SUM(W27,AY27)</f>
        <v>398632</v>
      </c>
      <c r="CB27" s="75">
        <f>SUM(X27,AZ27)</f>
        <v>27324</v>
      </c>
      <c r="CC27" s="75">
        <f>SUM(Y27,BA27)</f>
        <v>20108</v>
      </c>
      <c r="CD27" s="75">
        <f>SUM(Z27,BB27)</f>
        <v>351200</v>
      </c>
      <c r="CE27" s="75">
        <f>SUM(AA27,BC27)</f>
        <v>0</v>
      </c>
      <c r="CF27" s="76">
        <f>SUM(AB27,BD27)</f>
        <v>0</v>
      </c>
      <c r="CG27" s="75">
        <f>SUM(AC27,BE27)</f>
        <v>0</v>
      </c>
      <c r="CH27" s="75">
        <f>SUM(AD27,BF27)</f>
        <v>0</v>
      </c>
      <c r="CI27" s="75">
        <f>SUM(AE27,BG27)</f>
        <v>789693</v>
      </c>
    </row>
    <row r="28" spans="1:87" s="50" customFormat="1" ht="12" customHeight="1">
      <c r="A28" s="53" t="s">
        <v>339</v>
      </c>
      <c r="B28" s="54" t="s">
        <v>381</v>
      </c>
      <c r="C28" s="53" t="s">
        <v>382</v>
      </c>
      <c r="D28" s="75">
        <f>+SUM(E28,J28)</f>
        <v>326</v>
      </c>
      <c r="E28" s="75">
        <f>+SUM(F28:I28)</f>
        <v>326</v>
      </c>
      <c r="F28" s="75">
        <v>0</v>
      </c>
      <c r="G28" s="75">
        <v>326</v>
      </c>
      <c r="H28" s="75">
        <v>0</v>
      </c>
      <c r="I28" s="75">
        <v>0</v>
      </c>
      <c r="J28" s="75">
        <v>0</v>
      </c>
      <c r="K28" s="76">
        <v>0</v>
      </c>
      <c r="L28" s="75">
        <f>+SUM(M28,R28,V28,W28,AC28)</f>
        <v>973262</v>
      </c>
      <c r="M28" s="75">
        <f>+SUM(N28:Q28)</f>
        <v>41636</v>
      </c>
      <c r="N28" s="75">
        <v>41636</v>
      </c>
      <c r="O28" s="75">
        <v>0</v>
      </c>
      <c r="P28" s="75">
        <v>0</v>
      </c>
      <c r="Q28" s="75">
        <v>0</v>
      </c>
      <c r="R28" s="75">
        <f>+SUM(S28:U28)</f>
        <v>198484</v>
      </c>
      <c r="S28" s="75">
        <v>30580</v>
      </c>
      <c r="T28" s="75">
        <v>167721</v>
      </c>
      <c r="U28" s="75">
        <v>183</v>
      </c>
      <c r="V28" s="75">
        <v>950</v>
      </c>
      <c r="W28" s="75">
        <f>+SUM(X28:AA28)</f>
        <v>731868</v>
      </c>
      <c r="X28" s="75">
        <v>183890</v>
      </c>
      <c r="Y28" s="75">
        <v>448991</v>
      </c>
      <c r="Z28" s="75">
        <v>98271</v>
      </c>
      <c r="AA28" s="75">
        <v>716</v>
      </c>
      <c r="AB28" s="76">
        <v>0</v>
      </c>
      <c r="AC28" s="75">
        <v>324</v>
      </c>
      <c r="AD28" s="75">
        <v>61</v>
      </c>
      <c r="AE28" s="75">
        <f>+SUM(D28,L28,AD28)</f>
        <v>973649</v>
      </c>
      <c r="AF28" s="75">
        <f>+SUM(AG28,AL28)</f>
        <v>0</v>
      </c>
      <c r="AG28" s="75">
        <f>+SUM(AH28:AK28)</f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6">
        <v>0</v>
      </c>
      <c r="AN28" s="75">
        <f>+SUM(AO28,AT28,AX28,AY28,BE28)</f>
        <v>147901</v>
      </c>
      <c r="AO28" s="75">
        <f>+SUM(AP28:AS28)</f>
        <v>56886</v>
      </c>
      <c r="AP28" s="75">
        <v>18962</v>
      </c>
      <c r="AQ28" s="75">
        <v>0</v>
      </c>
      <c r="AR28" s="75">
        <v>37924</v>
      </c>
      <c r="AS28" s="75">
        <v>0</v>
      </c>
      <c r="AT28" s="75">
        <f>+SUM(AU28:AW28)</f>
        <v>51897</v>
      </c>
      <c r="AU28" s="75">
        <v>303</v>
      </c>
      <c r="AV28" s="75">
        <v>51594</v>
      </c>
      <c r="AW28" s="75">
        <v>0</v>
      </c>
      <c r="AX28" s="75">
        <v>0</v>
      </c>
      <c r="AY28" s="75">
        <f>+SUM(AZ28:BC28)</f>
        <v>39118</v>
      </c>
      <c r="AZ28" s="75">
        <v>25726</v>
      </c>
      <c r="BA28" s="75">
        <v>6744</v>
      </c>
      <c r="BB28" s="75">
        <v>6139</v>
      </c>
      <c r="BC28" s="75">
        <v>509</v>
      </c>
      <c r="BD28" s="76">
        <v>0</v>
      </c>
      <c r="BE28" s="75">
        <v>0</v>
      </c>
      <c r="BF28" s="75">
        <v>15</v>
      </c>
      <c r="BG28" s="75">
        <f>+SUM(BF28,AN28,AF28)</f>
        <v>147916</v>
      </c>
      <c r="BH28" s="75">
        <f>SUM(D28,AF28)</f>
        <v>326</v>
      </c>
      <c r="BI28" s="75">
        <f>SUM(E28,AG28)</f>
        <v>326</v>
      </c>
      <c r="BJ28" s="75">
        <f>SUM(F28,AH28)</f>
        <v>0</v>
      </c>
      <c r="BK28" s="75">
        <f>SUM(G28,AI28)</f>
        <v>326</v>
      </c>
      <c r="BL28" s="75">
        <f>SUM(H28,AJ28)</f>
        <v>0</v>
      </c>
      <c r="BM28" s="75">
        <f>SUM(I28,AK28)</f>
        <v>0</v>
      </c>
      <c r="BN28" s="75">
        <f>SUM(J28,AL28)</f>
        <v>0</v>
      </c>
      <c r="BO28" s="76">
        <f>SUM(K28,AM28)</f>
        <v>0</v>
      </c>
      <c r="BP28" s="75">
        <f>SUM(L28,AN28)</f>
        <v>1121163</v>
      </c>
      <c r="BQ28" s="75">
        <f>SUM(M28,AO28)</f>
        <v>98522</v>
      </c>
      <c r="BR28" s="75">
        <f>SUM(N28,AP28)</f>
        <v>60598</v>
      </c>
      <c r="BS28" s="75">
        <f>SUM(O28,AQ28)</f>
        <v>0</v>
      </c>
      <c r="BT28" s="75">
        <f>SUM(P28,AR28)</f>
        <v>37924</v>
      </c>
      <c r="BU28" s="75">
        <f>SUM(Q28,AS28)</f>
        <v>0</v>
      </c>
      <c r="BV28" s="75">
        <f>SUM(R28,AT28)</f>
        <v>250381</v>
      </c>
      <c r="BW28" s="75">
        <f>SUM(S28,AU28)</f>
        <v>30883</v>
      </c>
      <c r="BX28" s="75">
        <f>SUM(T28,AV28)</f>
        <v>219315</v>
      </c>
      <c r="BY28" s="75">
        <f>SUM(U28,AW28)</f>
        <v>183</v>
      </c>
      <c r="BZ28" s="75">
        <f>SUM(V28,AX28)</f>
        <v>950</v>
      </c>
      <c r="CA28" s="75">
        <f>SUM(W28,AY28)</f>
        <v>770986</v>
      </c>
      <c r="CB28" s="75">
        <f>SUM(X28,AZ28)</f>
        <v>209616</v>
      </c>
      <c r="CC28" s="75">
        <f>SUM(Y28,BA28)</f>
        <v>455735</v>
      </c>
      <c r="CD28" s="75">
        <f>SUM(Z28,BB28)</f>
        <v>104410</v>
      </c>
      <c r="CE28" s="75">
        <f>SUM(AA28,BC28)</f>
        <v>1225</v>
      </c>
      <c r="CF28" s="76">
        <f>SUM(AB28,BD28)</f>
        <v>0</v>
      </c>
      <c r="CG28" s="75">
        <f>SUM(AC28,BE28)</f>
        <v>324</v>
      </c>
      <c r="CH28" s="75">
        <f>SUM(AD28,BF28)</f>
        <v>76</v>
      </c>
      <c r="CI28" s="75">
        <f>SUM(AE28,BG28)</f>
        <v>1121565</v>
      </c>
    </row>
    <row r="29" spans="1:87" s="50" customFormat="1" ht="12" customHeight="1">
      <c r="A29" s="53" t="s">
        <v>339</v>
      </c>
      <c r="B29" s="54" t="s">
        <v>383</v>
      </c>
      <c r="C29" s="53" t="s">
        <v>384</v>
      </c>
      <c r="D29" s="75">
        <f>+SUM(E29,J29)</f>
        <v>60234</v>
      </c>
      <c r="E29" s="75">
        <f>+SUM(F29:I29)</f>
        <v>37662</v>
      </c>
      <c r="F29" s="75">
        <v>0</v>
      </c>
      <c r="G29" s="75">
        <v>0</v>
      </c>
      <c r="H29" s="75">
        <v>0</v>
      </c>
      <c r="I29" s="75">
        <v>37662</v>
      </c>
      <c r="J29" s="75">
        <v>22572</v>
      </c>
      <c r="K29" s="76">
        <v>0</v>
      </c>
      <c r="L29" s="75">
        <f>+SUM(M29,R29,V29,W29,AC29)</f>
        <v>451455</v>
      </c>
      <c r="M29" s="75">
        <f>+SUM(N29:Q29)</f>
        <v>68941</v>
      </c>
      <c r="N29" s="75">
        <v>35687</v>
      </c>
      <c r="O29" s="75">
        <v>12977</v>
      </c>
      <c r="P29" s="75">
        <v>20277</v>
      </c>
      <c r="Q29" s="75">
        <v>0</v>
      </c>
      <c r="R29" s="75">
        <f>+SUM(S29:U29)</f>
        <v>28573</v>
      </c>
      <c r="S29" s="75">
        <v>11267</v>
      </c>
      <c r="T29" s="75">
        <v>17008</v>
      </c>
      <c r="U29" s="75">
        <v>298</v>
      </c>
      <c r="V29" s="75">
        <v>0</v>
      </c>
      <c r="W29" s="75">
        <f>+SUM(X29:AA29)</f>
        <v>353941</v>
      </c>
      <c r="X29" s="75">
        <v>220992</v>
      </c>
      <c r="Y29" s="75">
        <v>116549</v>
      </c>
      <c r="Z29" s="75">
        <v>16400</v>
      </c>
      <c r="AA29" s="75">
        <v>0</v>
      </c>
      <c r="AB29" s="76">
        <v>0</v>
      </c>
      <c r="AC29" s="75">
        <v>0</v>
      </c>
      <c r="AD29" s="75">
        <v>0</v>
      </c>
      <c r="AE29" s="75">
        <f>+SUM(D29,L29,AD29)</f>
        <v>511689</v>
      </c>
      <c r="AF29" s="75">
        <f>+SUM(AG29,AL29)</f>
        <v>0</v>
      </c>
      <c r="AG29" s="75">
        <f>+SUM(AH29:AK29)</f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6">
        <v>0</v>
      </c>
      <c r="AN29" s="75">
        <f>+SUM(AO29,AT29,AX29,AY29,BE29)</f>
        <v>169671</v>
      </c>
      <c r="AO29" s="75">
        <f>+SUM(AP29:AS29)</f>
        <v>20277</v>
      </c>
      <c r="AP29" s="75">
        <v>12166</v>
      </c>
      <c r="AQ29" s="75">
        <v>0</v>
      </c>
      <c r="AR29" s="75">
        <v>8111</v>
      </c>
      <c r="AS29" s="75">
        <v>0</v>
      </c>
      <c r="AT29" s="75">
        <f>+SUM(AU29:AW29)</f>
        <v>87879</v>
      </c>
      <c r="AU29" s="75">
        <v>2772</v>
      </c>
      <c r="AV29" s="75">
        <v>85107</v>
      </c>
      <c r="AW29" s="75">
        <v>0</v>
      </c>
      <c r="AX29" s="75">
        <v>0</v>
      </c>
      <c r="AY29" s="75">
        <f>+SUM(AZ29:BC29)</f>
        <v>61515</v>
      </c>
      <c r="AZ29" s="75">
        <v>42142</v>
      </c>
      <c r="BA29" s="75">
        <v>19373</v>
      </c>
      <c r="BB29" s="75">
        <v>0</v>
      </c>
      <c r="BC29" s="75">
        <v>0</v>
      </c>
      <c r="BD29" s="76">
        <v>0</v>
      </c>
      <c r="BE29" s="75">
        <v>0</v>
      </c>
      <c r="BF29" s="75">
        <v>0</v>
      </c>
      <c r="BG29" s="75">
        <f>+SUM(BF29,AN29,AF29)</f>
        <v>169671</v>
      </c>
      <c r="BH29" s="75">
        <f>SUM(D29,AF29)</f>
        <v>60234</v>
      </c>
      <c r="BI29" s="75">
        <f>SUM(E29,AG29)</f>
        <v>37662</v>
      </c>
      <c r="BJ29" s="75">
        <f>SUM(F29,AH29)</f>
        <v>0</v>
      </c>
      <c r="BK29" s="75">
        <f>SUM(G29,AI29)</f>
        <v>0</v>
      </c>
      <c r="BL29" s="75">
        <f>SUM(H29,AJ29)</f>
        <v>0</v>
      </c>
      <c r="BM29" s="75">
        <f>SUM(I29,AK29)</f>
        <v>37662</v>
      </c>
      <c r="BN29" s="75">
        <f>SUM(J29,AL29)</f>
        <v>22572</v>
      </c>
      <c r="BO29" s="76">
        <f>SUM(K29,AM29)</f>
        <v>0</v>
      </c>
      <c r="BP29" s="75">
        <f>SUM(L29,AN29)</f>
        <v>621126</v>
      </c>
      <c r="BQ29" s="75">
        <f>SUM(M29,AO29)</f>
        <v>89218</v>
      </c>
      <c r="BR29" s="75">
        <f>SUM(N29,AP29)</f>
        <v>47853</v>
      </c>
      <c r="BS29" s="75">
        <f>SUM(O29,AQ29)</f>
        <v>12977</v>
      </c>
      <c r="BT29" s="75">
        <f>SUM(P29,AR29)</f>
        <v>28388</v>
      </c>
      <c r="BU29" s="75">
        <f>SUM(Q29,AS29)</f>
        <v>0</v>
      </c>
      <c r="BV29" s="75">
        <f>SUM(R29,AT29)</f>
        <v>116452</v>
      </c>
      <c r="BW29" s="75">
        <f>SUM(S29,AU29)</f>
        <v>14039</v>
      </c>
      <c r="BX29" s="75">
        <f>SUM(T29,AV29)</f>
        <v>102115</v>
      </c>
      <c r="BY29" s="75">
        <f>SUM(U29,AW29)</f>
        <v>298</v>
      </c>
      <c r="BZ29" s="75">
        <f>SUM(V29,AX29)</f>
        <v>0</v>
      </c>
      <c r="CA29" s="75">
        <f>SUM(W29,AY29)</f>
        <v>415456</v>
      </c>
      <c r="CB29" s="75">
        <f>SUM(X29,AZ29)</f>
        <v>263134</v>
      </c>
      <c r="CC29" s="75">
        <f>SUM(Y29,BA29)</f>
        <v>135922</v>
      </c>
      <c r="CD29" s="75">
        <f>SUM(Z29,BB29)</f>
        <v>16400</v>
      </c>
      <c r="CE29" s="75">
        <f>SUM(AA29,BC29)</f>
        <v>0</v>
      </c>
      <c r="CF29" s="76">
        <f>SUM(AB29,BD29)</f>
        <v>0</v>
      </c>
      <c r="CG29" s="75">
        <f>SUM(AC29,BE29)</f>
        <v>0</v>
      </c>
      <c r="CH29" s="75">
        <f>SUM(AD29,BF29)</f>
        <v>0</v>
      </c>
      <c r="CI29" s="75">
        <f>SUM(AE29,BG29)</f>
        <v>681360</v>
      </c>
    </row>
    <row r="30" spans="1:87" s="50" customFormat="1" ht="12" customHeight="1">
      <c r="A30" s="53" t="s">
        <v>339</v>
      </c>
      <c r="B30" s="54" t="s">
        <v>385</v>
      </c>
      <c r="C30" s="53" t="s">
        <v>386</v>
      </c>
      <c r="D30" s="75">
        <f>+SUM(E30,J30)</f>
        <v>138832</v>
      </c>
      <c r="E30" s="75">
        <f>+SUM(F30:I30)</f>
        <v>136148</v>
      </c>
      <c r="F30" s="75">
        <v>0</v>
      </c>
      <c r="G30" s="75">
        <v>88149</v>
      </c>
      <c r="H30" s="75">
        <v>0</v>
      </c>
      <c r="I30" s="75">
        <v>47999</v>
      </c>
      <c r="J30" s="75">
        <v>2684</v>
      </c>
      <c r="K30" s="76">
        <v>0</v>
      </c>
      <c r="L30" s="75">
        <f>+SUM(M30,R30,V30,W30,AC30)</f>
        <v>510832</v>
      </c>
      <c r="M30" s="75">
        <f>+SUM(N30:Q30)</f>
        <v>35165</v>
      </c>
      <c r="N30" s="75">
        <v>35165</v>
      </c>
      <c r="O30" s="75">
        <v>0</v>
      </c>
      <c r="P30" s="75">
        <v>0</v>
      </c>
      <c r="Q30" s="75">
        <v>0</v>
      </c>
      <c r="R30" s="75">
        <f>+SUM(S30:U30)</f>
        <v>4808</v>
      </c>
      <c r="S30" s="75">
        <v>884</v>
      </c>
      <c r="T30" s="75">
        <v>3171</v>
      </c>
      <c r="U30" s="75">
        <v>753</v>
      </c>
      <c r="V30" s="75">
        <v>0</v>
      </c>
      <c r="W30" s="75">
        <f>+SUM(X30:AA30)</f>
        <v>470859</v>
      </c>
      <c r="X30" s="75">
        <v>219952</v>
      </c>
      <c r="Y30" s="75">
        <v>220101</v>
      </c>
      <c r="Z30" s="75">
        <v>30578</v>
      </c>
      <c r="AA30" s="75">
        <v>228</v>
      </c>
      <c r="AB30" s="76">
        <v>0</v>
      </c>
      <c r="AC30" s="75">
        <v>0</v>
      </c>
      <c r="AD30" s="75">
        <v>0</v>
      </c>
      <c r="AE30" s="75">
        <f>+SUM(D30,L30,AD30)</f>
        <v>649664</v>
      </c>
      <c r="AF30" s="75">
        <f>+SUM(AG30,AL30)</f>
        <v>8063</v>
      </c>
      <c r="AG30" s="75">
        <f>+SUM(AH30:AK30)</f>
        <v>5298</v>
      </c>
      <c r="AH30" s="75">
        <v>0</v>
      </c>
      <c r="AI30" s="75">
        <v>5298</v>
      </c>
      <c r="AJ30" s="75">
        <v>0</v>
      </c>
      <c r="AK30" s="75">
        <v>0</v>
      </c>
      <c r="AL30" s="75">
        <v>2765</v>
      </c>
      <c r="AM30" s="76">
        <v>0</v>
      </c>
      <c r="AN30" s="75">
        <f>+SUM(AO30,AT30,AX30,AY30,BE30)</f>
        <v>56949</v>
      </c>
      <c r="AO30" s="75">
        <f>+SUM(AP30:AS30)</f>
        <v>7193</v>
      </c>
      <c r="AP30" s="75">
        <v>7193</v>
      </c>
      <c r="AQ30" s="75">
        <v>0</v>
      </c>
      <c r="AR30" s="75">
        <v>0</v>
      </c>
      <c r="AS30" s="75">
        <v>0</v>
      </c>
      <c r="AT30" s="75">
        <f>+SUM(AU30:AW30)</f>
        <v>14202</v>
      </c>
      <c r="AU30" s="75">
        <v>0</v>
      </c>
      <c r="AV30" s="75">
        <v>14202</v>
      </c>
      <c r="AW30" s="75">
        <v>0</v>
      </c>
      <c r="AX30" s="75">
        <v>0</v>
      </c>
      <c r="AY30" s="75">
        <f>+SUM(AZ30:BC30)</f>
        <v>35554</v>
      </c>
      <c r="AZ30" s="75">
        <v>18922</v>
      </c>
      <c r="BA30" s="75">
        <v>9643</v>
      </c>
      <c r="BB30" s="75">
        <v>6989</v>
      </c>
      <c r="BC30" s="75">
        <v>0</v>
      </c>
      <c r="BD30" s="76">
        <v>0</v>
      </c>
      <c r="BE30" s="75">
        <v>0</v>
      </c>
      <c r="BF30" s="75">
        <v>0</v>
      </c>
      <c r="BG30" s="75">
        <f>+SUM(BF30,AN30,AF30)</f>
        <v>65012</v>
      </c>
      <c r="BH30" s="75">
        <f>SUM(D30,AF30)</f>
        <v>146895</v>
      </c>
      <c r="BI30" s="75">
        <f>SUM(E30,AG30)</f>
        <v>141446</v>
      </c>
      <c r="BJ30" s="75">
        <f>SUM(F30,AH30)</f>
        <v>0</v>
      </c>
      <c r="BK30" s="75">
        <f>SUM(G30,AI30)</f>
        <v>93447</v>
      </c>
      <c r="BL30" s="75">
        <f>SUM(H30,AJ30)</f>
        <v>0</v>
      </c>
      <c r="BM30" s="75">
        <f>SUM(I30,AK30)</f>
        <v>47999</v>
      </c>
      <c r="BN30" s="75">
        <f>SUM(J30,AL30)</f>
        <v>5449</v>
      </c>
      <c r="BO30" s="76">
        <f>SUM(K30,AM30)</f>
        <v>0</v>
      </c>
      <c r="BP30" s="75">
        <f>SUM(L30,AN30)</f>
        <v>567781</v>
      </c>
      <c r="BQ30" s="75">
        <f>SUM(M30,AO30)</f>
        <v>42358</v>
      </c>
      <c r="BR30" s="75">
        <f>SUM(N30,AP30)</f>
        <v>42358</v>
      </c>
      <c r="BS30" s="75">
        <f>SUM(O30,AQ30)</f>
        <v>0</v>
      </c>
      <c r="BT30" s="75">
        <f>SUM(P30,AR30)</f>
        <v>0</v>
      </c>
      <c r="BU30" s="75">
        <f>SUM(Q30,AS30)</f>
        <v>0</v>
      </c>
      <c r="BV30" s="75">
        <f>SUM(R30,AT30)</f>
        <v>19010</v>
      </c>
      <c r="BW30" s="75">
        <f>SUM(S30,AU30)</f>
        <v>884</v>
      </c>
      <c r="BX30" s="75">
        <f>SUM(T30,AV30)</f>
        <v>17373</v>
      </c>
      <c r="BY30" s="75">
        <f>SUM(U30,AW30)</f>
        <v>753</v>
      </c>
      <c r="BZ30" s="75">
        <f>SUM(V30,AX30)</f>
        <v>0</v>
      </c>
      <c r="CA30" s="75">
        <f>SUM(W30,AY30)</f>
        <v>506413</v>
      </c>
      <c r="CB30" s="75">
        <f>SUM(X30,AZ30)</f>
        <v>238874</v>
      </c>
      <c r="CC30" s="75">
        <f>SUM(Y30,BA30)</f>
        <v>229744</v>
      </c>
      <c r="CD30" s="75">
        <f>SUM(Z30,BB30)</f>
        <v>37567</v>
      </c>
      <c r="CE30" s="75">
        <f>SUM(AA30,BC30)</f>
        <v>228</v>
      </c>
      <c r="CF30" s="76">
        <f>SUM(AB30,BD30)</f>
        <v>0</v>
      </c>
      <c r="CG30" s="75">
        <f>SUM(AC30,BE30)</f>
        <v>0</v>
      </c>
      <c r="CH30" s="75">
        <f>SUM(AD30,BF30)</f>
        <v>0</v>
      </c>
      <c r="CI30" s="75">
        <f>SUM(AE30,BG30)</f>
        <v>714676</v>
      </c>
    </row>
    <row r="31" spans="1:87" s="50" customFormat="1" ht="12" customHeight="1">
      <c r="A31" s="53" t="s">
        <v>339</v>
      </c>
      <c r="B31" s="54" t="s">
        <v>387</v>
      </c>
      <c r="C31" s="53" t="s">
        <v>388</v>
      </c>
      <c r="D31" s="75">
        <f>+SUM(E31,J31)</f>
        <v>0</v>
      </c>
      <c r="E31" s="75">
        <f>+SUM(F31:I31)</f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6">
        <v>1144</v>
      </c>
      <c r="L31" s="75">
        <f>+SUM(M31,R31,V31,W31,AC31)</f>
        <v>47444</v>
      </c>
      <c r="M31" s="75">
        <f>+SUM(N31:Q31)</f>
        <v>2951</v>
      </c>
      <c r="N31" s="75">
        <v>2951</v>
      </c>
      <c r="O31" s="75">
        <v>0</v>
      </c>
      <c r="P31" s="75">
        <v>0</v>
      </c>
      <c r="Q31" s="75">
        <v>0</v>
      </c>
      <c r="R31" s="75">
        <f>+SUM(S31:U31)</f>
        <v>0</v>
      </c>
      <c r="S31" s="75">
        <v>0</v>
      </c>
      <c r="T31" s="75">
        <v>0</v>
      </c>
      <c r="U31" s="75">
        <v>0</v>
      </c>
      <c r="V31" s="75">
        <v>0</v>
      </c>
      <c r="W31" s="75">
        <f>+SUM(X31:AA31)</f>
        <v>44493</v>
      </c>
      <c r="X31" s="75">
        <v>44493</v>
      </c>
      <c r="Y31" s="75">
        <v>0</v>
      </c>
      <c r="Z31" s="75">
        <v>0</v>
      </c>
      <c r="AA31" s="75">
        <v>0</v>
      </c>
      <c r="AB31" s="76">
        <v>69633</v>
      </c>
      <c r="AC31" s="75">
        <v>0</v>
      </c>
      <c r="AD31" s="75">
        <v>0</v>
      </c>
      <c r="AE31" s="75">
        <f>+SUM(D31,L31,AD31)</f>
        <v>47444</v>
      </c>
      <c r="AF31" s="75">
        <f>+SUM(AG31,AL31)</f>
        <v>0</v>
      </c>
      <c r="AG31" s="75">
        <f>+SUM(AH31:AK31)</f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6">
        <v>611</v>
      </c>
      <c r="AN31" s="75">
        <f>+SUM(AO31,AT31,AX31,AY31,BE31)</f>
        <v>1287</v>
      </c>
      <c r="AO31" s="75">
        <f>+SUM(AP31:AS31)</f>
        <v>912</v>
      </c>
      <c r="AP31" s="75">
        <v>912</v>
      </c>
      <c r="AQ31" s="75">
        <v>0</v>
      </c>
      <c r="AR31" s="75">
        <v>0</v>
      </c>
      <c r="AS31" s="75">
        <v>0</v>
      </c>
      <c r="AT31" s="75">
        <f>+SUM(AU31:AW31)</f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f>+SUM(AZ31:BC31)</f>
        <v>375</v>
      </c>
      <c r="AZ31" s="75">
        <v>375</v>
      </c>
      <c r="BA31" s="75">
        <v>0</v>
      </c>
      <c r="BB31" s="75">
        <v>0</v>
      </c>
      <c r="BC31" s="75">
        <v>0</v>
      </c>
      <c r="BD31" s="76">
        <v>8758</v>
      </c>
      <c r="BE31" s="75">
        <v>0</v>
      </c>
      <c r="BF31" s="75">
        <v>0</v>
      </c>
      <c r="BG31" s="75">
        <f>+SUM(BF31,AN31,AF31)</f>
        <v>1287</v>
      </c>
      <c r="BH31" s="75">
        <f>SUM(D31,AF31)</f>
        <v>0</v>
      </c>
      <c r="BI31" s="75">
        <f>SUM(E31,AG31)</f>
        <v>0</v>
      </c>
      <c r="BJ31" s="75">
        <f>SUM(F31,AH31)</f>
        <v>0</v>
      </c>
      <c r="BK31" s="75">
        <f>SUM(G31,AI31)</f>
        <v>0</v>
      </c>
      <c r="BL31" s="75">
        <f>SUM(H31,AJ31)</f>
        <v>0</v>
      </c>
      <c r="BM31" s="75">
        <f>SUM(I31,AK31)</f>
        <v>0</v>
      </c>
      <c r="BN31" s="75">
        <f>SUM(J31,AL31)</f>
        <v>0</v>
      </c>
      <c r="BO31" s="76">
        <f>SUM(K31,AM31)</f>
        <v>1755</v>
      </c>
      <c r="BP31" s="75">
        <f>SUM(L31,AN31)</f>
        <v>48731</v>
      </c>
      <c r="BQ31" s="75">
        <f>SUM(M31,AO31)</f>
        <v>3863</v>
      </c>
      <c r="BR31" s="75">
        <f>SUM(N31,AP31)</f>
        <v>3863</v>
      </c>
      <c r="BS31" s="75">
        <f>SUM(O31,AQ31)</f>
        <v>0</v>
      </c>
      <c r="BT31" s="75">
        <f>SUM(P31,AR31)</f>
        <v>0</v>
      </c>
      <c r="BU31" s="75">
        <f>SUM(Q31,AS31)</f>
        <v>0</v>
      </c>
      <c r="BV31" s="75">
        <f>SUM(R31,AT31)</f>
        <v>0</v>
      </c>
      <c r="BW31" s="75">
        <f>SUM(S31,AU31)</f>
        <v>0</v>
      </c>
      <c r="BX31" s="75">
        <f>SUM(T31,AV31)</f>
        <v>0</v>
      </c>
      <c r="BY31" s="75">
        <f>SUM(U31,AW31)</f>
        <v>0</v>
      </c>
      <c r="BZ31" s="75">
        <f>SUM(V31,AX31)</f>
        <v>0</v>
      </c>
      <c r="CA31" s="75">
        <f>SUM(W31,AY31)</f>
        <v>44868</v>
      </c>
      <c r="CB31" s="75">
        <f>SUM(X31,AZ31)</f>
        <v>44868</v>
      </c>
      <c r="CC31" s="75">
        <f>SUM(Y31,BA31)</f>
        <v>0</v>
      </c>
      <c r="CD31" s="75">
        <f>SUM(Z31,BB31)</f>
        <v>0</v>
      </c>
      <c r="CE31" s="75">
        <f>SUM(AA31,BC31)</f>
        <v>0</v>
      </c>
      <c r="CF31" s="76">
        <f>SUM(AB31,BD31)</f>
        <v>78391</v>
      </c>
      <c r="CG31" s="75">
        <f>SUM(AC31,BE31)</f>
        <v>0</v>
      </c>
      <c r="CH31" s="75">
        <f>SUM(AD31,BF31)</f>
        <v>0</v>
      </c>
      <c r="CI31" s="75">
        <f>SUM(AE31,BG31)</f>
        <v>48731</v>
      </c>
    </row>
    <row r="32" spans="1:87" s="50" customFormat="1" ht="12" customHeight="1">
      <c r="A32" s="53" t="s">
        <v>339</v>
      </c>
      <c r="B32" s="54" t="s">
        <v>389</v>
      </c>
      <c r="C32" s="53" t="s">
        <v>390</v>
      </c>
      <c r="D32" s="75">
        <f>+SUM(E32,J32)</f>
        <v>0</v>
      </c>
      <c r="E32" s="75">
        <f>+SUM(F32:I32)</f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6">
        <v>1728</v>
      </c>
      <c r="L32" s="75">
        <f>+SUM(M32,R32,V32,W32,AC32)</f>
        <v>77567</v>
      </c>
      <c r="M32" s="75">
        <f>+SUM(N32:Q32)</f>
        <v>0</v>
      </c>
      <c r="N32" s="75">
        <v>0</v>
      </c>
      <c r="O32" s="75">
        <v>0</v>
      </c>
      <c r="P32" s="75">
        <v>0</v>
      </c>
      <c r="Q32" s="75">
        <v>0</v>
      </c>
      <c r="R32" s="75">
        <f>+SUM(S32:U32)</f>
        <v>0</v>
      </c>
      <c r="S32" s="75">
        <v>0</v>
      </c>
      <c r="T32" s="75">
        <v>0</v>
      </c>
      <c r="U32" s="75">
        <v>0</v>
      </c>
      <c r="V32" s="75">
        <v>0</v>
      </c>
      <c r="W32" s="75">
        <f>+SUM(X32:AA32)</f>
        <v>77567</v>
      </c>
      <c r="X32" s="75">
        <v>77567</v>
      </c>
      <c r="Y32" s="75">
        <v>0</v>
      </c>
      <c r="Z32" s="75">
        <v>0</v>
      </c>
      <c r="AA32" s="75">
        <v>0</v>
      </c>
      <c r="AB32" s="76">
        <v>105169</v>
      </c>
      <c r="AC32" s="75">
        <v>0</v>
      </c>
      <c r="AD32" s="75">
        <v>0</v>
      </c>
      <c r="AE32" s="75">
        <f>+SUM(D32,L32,AD32)</f>
        <v>77567</v>
      </c>
      <c r="AF32" s="75">
        <f>+SUM(AG32,AL32)</f>
        <v>0</v>
      </c>
      <c r="AG32" s="75">
        <f>+SUM(AH32:AK32)</f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6">
        <v>384</v>
      </c>
      <c r="AN32" s="75">
        <f>+SUM(AO32,AT32,AX32,AY32,BE32)</f>
        <v>418</v>
      </c>
      <c r="AO32" s="75">
        <f>+SUM(AP32:AS32)</f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f>+SUM(AU32:AW32)</f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f>+SUM(AZ32:BC32)</f>
        <v>418</v>
      </c>
      <c r="AZ32" s="75">
        <v>418</v>
      </c>
      <c r="BA32" s="75">
        <v>0</v>
      </c>
      <c r="BB32" s="75">
        <v>0</v>
      </c>
      <c r="BC32" s="75">
        <v>0</v>
      </c>
      <c r="BD32" s="76">
        <v>5502</v>
      </c>
      <c r="BE32" s="75">
        <v>0</v>
      </c>
      <c r="BF32" s="75">
        <v>0</v>
      </c>
      <c r="BG32" s="75">
        <f>+SUM(BF32,AN32,AF32)</f>
        <v>418</v>
      </c>
      <c r="BH32" s="75">
        <f>SUM(D32,AF32)</f>
        <v>0</v>
      </c>
      <c r="BI32" s="75">
        <f>SUM(E32,AG32)</f>
        <v>0</v>
      </c>
      <c r="BJ32" s="75">
        <f>SUM(F32,AH32)</f>
        <v>0</v>
      </c>
      <c r="BK32" s="75">
        <f>SUM(G32,AI32)</f>
        <v>0</v>
      </c>
      <c r="BL32" s="75">
        <f>SUM(H32,AJ32)</f>
        <v>0</v>
      </c>
      <c r="BM32" s="75">
        <f>SUM(I32,AK32)</f>
        <v>0</v>
      </c>
      <c r="BN32" s="75">
        <f>SUM(J32,AL32)</f>
        <v>0</v>
      </c>
      <c r="BO32" s="76">
        <f>SUM(K32,AM32)</f>
        <v>2112</v>
      </c>
      <c r="BP32" s="75">
        <f>SUM(L32,AN32)</f>
        <v>77985</v>
      </c>
      <c r="BQ32" s="75">
        <f>SUM(M32,AO32)</f>
        <v>0</v>
      </c>
      <c r="BR32" s="75">
        <f>SUM(N32,AP32)</f>
        <v>0</v>
      </c>
      <c r="BS32" s="75">
        <f>SUM(O32,AQ32)</f>
        <v>0</v>
      </c>
      <c r="BT32" s="75">
        <f>SUM(P32,AR32)</f>
        <v>0</v>
      </c>
      <c r="BU32" s="75">
        <f>SUM(Q32,AS32)</f>
        <v>0</v>
      </c>
      <c r="BV32" s="75">
        <f>SUM(R32,AT32)</f>
        <v>0</v>
      </c>
      <c r="BW32" s="75">
        <f>SUM(S32,AU32)</f>
        <v>0</v>
      </c>
      <c r="BX32" s="75">
        <f>SUM(T32,AV32)</f>
        <v>0</v>
      </c>
      <c r="BY32" s="75">
        <f>SUM(U32,AW32)</f>
        <v>0</v>
      </c>
      <c r="BZ32" s="75">
        <f>SUM(V32,AX32)</f>
        <v>0</v>
      </c>
      <c r="CA32" s="75">
        <f>SUM(W32,AY32)</f>
        <v>77985</v>
      </c>
      <c r="CB32" s="75">
        <f>SUM(X32,AZ32)</f>
        <v>77985</v>
      </c>
      <c r="CC32" s="75">
        <f>SUM(Y32,BA32)</f>
        <v>0</v>
      </c>
      <c r="CD32" s="75">
        <f>SUM(Z32,BB32)</f>
        <v>0</v>
      </c>
      <c r="CE32" s="75">
        <f>SUM(AA32,BC32)</f>
        <v>0</v>
      </c>
      <c r="CF32" s="76">
        <f>SUM(AB32,BD32)</f>
        <v>110671</v>
      </c>
      <c r="CG32" s="75">
        <f>SUM(AC32,BE32)</f>
        <v>0</v>
      </c>
      <c r="CH32" s="75">
        <f>SUM(AD32,BF32)</f>
        <v>0</v>
      </c>
      <c r="CI32" s="75">
        <f>SUM(AE32,BG32)</f>
        <v>77985</v>
      </c>
    </row>
    <row r="33" spans="1:87" s="50" customFormat="1" ht="12" customHeight="1">
      <c r="A33" s="53" t="s">
        <v>339</v>
      </c>
      <c r="B33" s="54" t="s">
        <v>391</v>
      </c>
      <c r="C33" s="53" t="s">
        <v>392</v>
      </c>
      <c r="D33" s="75">
        <f>+SUM(E33,J33)</f>
        <v>0</v>
      </c>
      <c r="E33" s="75">
        <f>+SUM(F33:I33)</f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6">
        <v>1331</v>
      </c>
      <c r="L33" s="75">
        <f>+SUM(M33,R33,V33,W33,AC33)</f>
        <v>55291</v>
      </c>
      <c r="M33" s="75">
        <f>+SUM(N33:Q33)</f>
        <v>9292</v>
      </c>
      <c r="N33" s="75">
        <v>9292</v>
      </c>
      <c r="O33" s="75">
        <v>0</v>
      </c>
      <c r="P33" s="75">
        <v>0</v>
      </c>
      <c r="Q33" s="75">
        <v>0</v>
      </c>
      <c r="R33" s="75">
        <f>+SUM(S33:U33)</f>
        <v>1433</v>
      </c>
      <c r="S33" s="75">
        <v>1433</v>
      </c>
      <c r="T33" s="75">
        <v>0</v>
      </c>
      <c r="U33" s="75">
        <v>0</v>
      </c>
      <c r="V33" s="75">
        <v>0</v>
      </c>
      <c r="W33" s="75">
        <f>+SUM(X33:AA33)</f>
        <v>44566</v>
      </c>
      <c r="X33" s="75">
        <v>44566</v>
      </c>
      <c r="Y33" s="75">
        <v>0</v>
      </c>
      <c r="Z33" s="75">
        <v>0</v>
      </c>
      <c r="AA33" s="75">
        <v>0</v>
      </c>
      <c r="AB33" s="76">
        <v>80995</v>
      </c>
      <c r="AC33" s="75">
        <v>0</v>
      </c>
      <c r="AD33" s="75">
        <v>0</v>
      </c>
      <c r="AE33" s="75">
        <f>+SUM(D33,L33,AD33)</f>
        <v>55291</v>
      </c>
      <c r="AF33" s="75">
        <f>+SUM(AG33,AL33)</f>
        <v>0</v>
      </c>
      <c r="AG33" s="75">
        <f>+SUM(AH33:AK33)</f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6">
        <v>416</v>
      </c>
      <c r="AN33" s="75">
        <f>+SUM(AO33,AT33,AX33,AY33,BE33)</f>
        <v>3227</v>
      </c>
      <c r="AO33" s="75">
        <f>+SUM(AP33:AS33)</f>
        <v>1824</v>
      </c>
      <c r="AP33" s="75">
        <v>1824</v>
      </c>
      <c r="AQ33" s="75">
        <v>0</v>
      </c>
      <c r="AR33" s="75">
        <v>0</v>
      </c>
      <c r="AS33" s="75">
        <v>0</v>
      </c>
      <c r="AT33" s="75">
        <f>+SUM(AU33:AW33)</f>
        <v>55</v>
      </c>
      <c r="AU33" s="75">
        <v>55</v>
      </c>
      <c r="AV33" s="75">
        <v>0</v>
      </c>
      <c r="AW33" s="75">
        <v>0</v>
      </c>
      <c r="AX33" s="75">
        <v>0</v>
      </c>
      <c r="AY33" s="75">
        <f>+SUM(AZ33:BC33)</f>
        <v>1348</v>
      </c>
      <c r="AZ33" s="75">
        <v>1348</v>
      </c>
      <c r="BA33" s="75">
        <v>0</v>
      </c>
      <c r="BB33" s="75">
        <v>0</v>
      </c>
      <c r="BC33" s="75">
        <v>0</v>
      </c>
      <c r="BD33" s="76">
        <v>5956</v>
      </c>
      <c r="BE33" s="75">
        <v>0</v>
      </c>
      <c r="BF33" s="75">
        <v>0</v>
      </c>
      <c r="BG33" s="75">
        <f>+SUM(BF33,AN33,AF33)</f>
        <v>3227</v>
      </c>
      <c r="BH33" s="75">
        <f>SUM(D33,AF33)</f>
        <v>0</v>
      </c>
      <c r="BI33" s="75">
        <f>SUM(E33,AG33)</f>
        <v>0</v>
      </c>
      <c r="BJ33" s="75">
        <f>SUM(F33,AH33)</f>
        <v>0</v>
      </c>
      <c r="BK33" s="75">
        <f>SUM(G33,AI33)</f>
        <v>0</v>
      </c>
      <c r="BL33" s="75">
        <f>SUM(H33,AJ33)</f>
        <v>0</v>
      </c>
      <c r="BM33" s="75">
        <f>SUM(I33,AK33)</f>
        <v>0</v>
      </c>
      <c r="BN33" s="75">
        <f>SUM(J33,AL33)</f>
        <v>0</v>
      </c>
      <c r="BO33" s="76">
        <f>SUM(K33,AM33)</f>
        <v>1747</v>
      </c>
      <c r="BP33" s="75">
        <f>SUM(L33,AN33)</f>
        <v>58518</v>
      </c>
      <c r="BQ33" s="75">
        <f>SUM(M33,AO33)</f>
        <v>11116</v>
      </c>
      <c r="BR33" s="75">
        <f>SUM(N33,AP33)</f>
        <v>11116</v>
      </c>
      <c r="BS33" s="75">
        <f>SUM(O33,AQ33)</f>
        <v>0</v>
      </c>
      <c r="BT33" s="75">
        <f>SUM(P33,AR33)</f>
        <v>0</v>
      </c>
      <c r="BU33" s="75">
        <f>SUM(Q33,AS33)</f>
        <v>0</v>
      </c>
      <c r="BV33" s="75">
        <f>SUM(R33,AT33)</f>
        <v>1488</v>
      </c>
      <c r="BW33" s="75">
        <f>SUM(S33,AU33)</f>
        <v>1488</v>
      </c>
      <c r="BX33" s="75">
        <f>SUM(T33,AV33)</f>
        <v>0</v>
      </c>
      <c r="BY33" s="75">
        <f>SUM(U33,AW33)</f>
        <v>0</v>
      </c>
      <c r="BZ33" s="75">
        <f>SUM(V33,AX33)</f>
        <v>0</v>
      </c>
      <c r="CA33" s="75">
        <f>SUM(W33,AY33)</f>
        <v>45914</v>
      </c>
      <c r="CB33" s="75">
        <f>SUM(X33,AZ33)</f>
        <v>45914</v>
      </c>
      <c r="CC33" s="75">
        <f>SUM(Y33,BA33)</f>
        <v>0</v>
      </c>
      <c r="CD33" s="75">
        <f>SUM(Z33,BB33)</f>
        <v>0</v>
      </c>
      <c r="CE33" s="75">
        <f>SUM(AA33,BC33)</f>
        <v>0</v>
      </c>
      <c r="CF33" s="76">
        <f>SUM(AB33,BD33)</f>
        <v>86951</v>
      </c>
      <c r="CG33" s="75">
        <f>SUM(AC33,BE33)</f>
        <v>0</v>
      </c>
      <c r="CH33" s="75">
        <f>SUM(AD33,BF33)</f>
        <v>0</v>
      </c>
      <c r="CI33" s="75">
        <f>SUM(AE33,BG33)</f>
        <v>58518</v>
      </c>
    </row>
    <row r="34" spans="1:87" s="50" customFormat="1" ht="12" customHeight="1">
      <c r="A34" s="53" t="s">
        <v>339</v>
      </c>
      <c r="B34" s="54" t="s">
        <v>393</v>
      </c>
      <c r="C34" s="53" t="s">
        <v>394</v>
      </c>
      <c r="D34" s="75">
        <f>+SUM(E34,J34)</f>
        <v>0</v>
      </c>
      <c r="E34" s="75">
        <f>+SUM(F34:I34)</f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6">
        <v>986</v>
      </c>
      <c r="L34" s="75">
        <f>+SUM(M34,R34,V34,W34,AC34)</f>
        <v>79738</v>
      </c>
      <c r="M34" s="75">
        <f>+SUM(N34:Q34)</f>
        <v>7037</v>
      </c>
      <c r="N34" s="75">
        <v>2353</v>
      </c>
      <c r="O34" s="75">
        <v>4684</v>
      </c>
      <c r="P34" s="75">
        <v>0</v>
      </c>
      <c r="Q34" s="75">
        <v>0</v>
      </c>
      <c r="R34" s="75">
        <f>+SUM(S34:U34)</f>
        <v>6245</v>
      </c>
      <c r="S34" s="75">
        <v>6245</v>
      </c>
      <c r="T34" s="75">
        <v>0</v>
      </c>
      <c r="U34" s="75">
        <v>0</v>
      </c>
      <c r="V34" s="75">
        <v>938</v>
      </c>
      <c r="W34" s="75">
        <f>+SUM(X34:AA34)</f>
        <v>65518</v>
      </c>
      <c r="X34" s="75">
        <v>56931</v>
      </c>
      <c r="Y34" s="75">
        <v>8587</v>
      </c>
      <c r="Z34" s="75">
        <v>0</v>
      </c>
      <c r="AA34" s="75">
        <v>0</v>
      </c>
      <c r="AB34" s="76">
        <v>75973</v>
      </c>
      <c r="AC34" s="75">
        <v>0</v>
      </c>
      <c r="AD34" s="75">
        <v>7669</v>
      </c>
      <c r="AE34" s="75">
        <f>+SUM(D34,L34,AD34)</f>
        <v>87407</v>
      </c>
      <c r="AF34" s="75">
        <f>+SUM(AG34,AL34)</f>
        <v>0</v>
      </c>
      <c r="AG34" s="75">
        <f>+SUM(AH34:AK34)</f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6">
        <v>703</v>
      </c>
      <c r="AN34" s="75">
        <f>+SUM(AO34,AT34,AX34,AY34,BE34)</f>
        <v>8146</v>
      </c>
      <c r="AO34" s="75">
        <f>+SUM(AP34:AS34)</f>
        <v>5190</v>
      </c>
      <c r="AP34" s="75">
        <v>5190</v>
      </c>
      <c r="AQ34" s="75">
        <v>0</v>
      </c>
      <c r="AR34" s="75">
        <v>0</v>
      </c>
      <c r="AS34" s="75">
        <v>0</v>
      </c>
      <c r="AT34" s="75">
        <f>+SUM(AU34:AW34)</f>
        <v>472</v>
      </c>
      <c r="AU34" s="75">
        <v>472</v>
      </c>
      <c r="AV34" s="75">
        <v>0</v>
      </c>
      <c r="AW34" s="75">
        <v>0</v>
      </c>
      <c r="AX34" s="75">
        <v>0</v>
      </c>
      <c r="AY34" s="75">
        <f>+SUM(AZ34:BC34)</f>
        <v>2484</v>
      </c>
      <c r="AZ34" s="75">
        <v>2484</v>
      </c>
      <c r="BA34" s="75">
        <v>0</v>
      </c>
      <c r="BB34" s="75">
        <v>0</v>
      </c>
      <c r="BC34" s="75">
        <v>0</v>
      </c>
      <c r="BD34" s="76">
        <v>10061</v>
      </c>
      <c r="BE34" s="75">
        <v>0</v>
      </c>
      <c r="BF34" s="75">
        <v>0</v>
      </c>
      <c r="BG34" s="75">
        <f>+SUM(BF34,AN34,AF34)</f>
        <v>8146</v>
      </c>
      <c r="BH34" s="75">
        <f>SUM(D34,AF34)</f>
        <v>0</v>
      </c>
      <c r="BI34" s="75">
        <f>SUM(E34,AG34)</f>
        <v>0</v>
      </c>
      <c r="BJ34" s="75">
        <f>SUM(F34,AH34)</f>
        <v>0</v>
      </c>
      <c r="BK34" s="75">
        <f>SUM(G34,AI34)</f>
        <v>0</v>
      </c>
      <c r="BL34" s="75">
        <f>SUM(H34,AJ34)</f>
        <v>0</v>
      </c>
      <c r="BM34" s="75">
        <f>SUM(I34,AK34)</f>
        <v>0</v>
      </c>
      <c r="BN34" s="75">
        <f>SUM(J34,AL34)</f>
        <v>0</v>
      </c>
      <c r="BO34" s="76">
        <f>SUM(K34,AM34)</f>
        <v>1689</v>
      </c>
      <c r="BP34" s="75">
        <f>SUM(L34,AN34)</f>
        <v>87884</v>
      </c>
      <c r="BQ34" s="75">
        <f>SUM(M34,AO34)</f>
        <v>12227</v>
      </c>
      <c r="BR34" s="75">
        <f>SUM(N34,AP34)</f>
        <v>7543</v>
      </c>
      <c r="BS34" s="75">
        <f>SUM(O34,AQ34)</f>
        <v>4684</v>
      </c>
      <c r="BT34" s="75">
        <f>SUM(P34,AR34)</f>
        <v>0</v>
      </c>
      <c r="BU34" s="75">
        <f>SUM(Q34,AS34)</f>
        <v>0</v>
      </c>
      <c r="BV34" s="75">
        <f>SUM(R34,AT34)</f>
        <v>6717</v>
      </c>
      <c r="BW34" s="75">
        <f>SUM(S34,AU34)</f>
        <v>6717</v>
      </c>
      <c r="BX34" s="75">
        <f>SUM(T34,AV34)</f>
        <v>0</v>
      </c>
      <c r="BY34" s="75">
        <f>SUM(U34,AW34)</f>
        <v>0</v>
      </c>
      <c r="BZ34" s="75">
        <f>SUM(V34,AX34)</f>
        <v>938</v>
      </c>
      <c r="CA34" s="75">
        <f>SUM(W34,AY34)</f>
        <v>68002</v>
      </c>
      <c r="CB34" s="75">
        <f>SUM(X34,AZ34)</f>
        <v>59415</v>
      </c>
      <c r="CC34" s="75">
        <f>SUM(Y34,BA34)</f>
        <v>8587</v>
      </c>
      <c r="CD34" s="75">
        <f>SUM(Z34,BB34)</f>
        <v>0</v>
      </c>
      <c r="CE34" s="75">
        <f>SUM(AA34,BC34)</f>
        <v>0</v>
      </c>
      <c r="CF34" s="76">
        <f>SUM(AB34,BD34)</f>
        <v>86034</v>
      </c>
      <c r="CG34" s="75">
        <f>SUM(AC34,BE34)</f>
        <v>0</v>
      </c>
      <c r="CH34" s="75">
        <f>SUM(AD34,BF34)</f>
        <v>7669</v>
      </c>
      <c r="CI34" s="75">
        <f>SUM(AE34,BG34)</f>
        <v>95553</v>
      </c>
    </row>
    <row r="35" spans="1:87" s="50" customFormat="1" ht="12" customHeight="1">
      <c r="A35" s="53" t="s">
        <v>339</v>
      </c>
      <c r="B35" s="54" t="s">
        <v>395</v>
      </c>
      <c r="C35" s="53" t="s">
        <v>396</v>
      </c>
      <c r="D35" s="75">
        <f>+SUM(E35,J35)</f>
        <v>0</v>
      </c>
      <c r="E35" s="75">
        <f>+SUM(F35:I35)</f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6">
        <v>1176</v>
      </c>
      <c r="L35" s="75">
        <f>+SUM(M35,R35,V35,W35,AC35)</f>
        <v>85902</v>
      </c>
      <c r="M35" s="75">
        <f>+SUM(N35:Q35)</f>
        <v>13417</v>
      </c>
      <c r="N35" s="75">
        <v>13417</v>
      </c>
      <c r="O35" s="75">
        <v>0</v>
      </c>
      <c r="P35" s="75">
        <v>0</v>
      </c>
      <c r="Q35" s="75">
        <v>0</v>
      </c>
      <c r="R35" s="75">
        <f>+SUM(S35:U35)</f>
        <v>162</v>
      </c>
      <c r="S35" s="75">
        <v>0</v>
      </c>
      <c r="T35" s="75">
        <v>162</v>
      </c>
      <c r="U35" s="75">
        <v>0</v>
      </c>
      <c r="V35" s="75">
        <v>0</v>
      </c>
      <c r="W35" s="75">
        <f>+SUM(X35:AA35)</f>
        <v>72323</v>
      </c>
      <c r="X35" s="75">
        <v>67081</v>
      </c>
      <c r="Y35" s="75">
        <v>4654</v>
      </c>
      <c r="Z35" s="75">
        <v>588</v>
      </c>
      <c r="AA35" s="75">
        <v>0</v>
      </c>
      <c r="AB35" s="76">
        <v>90634</v>
      </c>
      <c r="AC35" s="75">
        <v>0</v>
      </c>
      <c r="AD35" s="75">
        <v>9149</v>
      </c>
      <c r="AE35" s="75">
        <f>+SUM(D35,L35,AD35)</f>
        <v>95051</v>
      </c>
      <c r="AF35" s="75">
        <f>+SUM(AG35,AL35)</f>
        <v>0</v>
      </c>
      <c r="AG35" s="75">
        <f>+SUM(AH35:AK35)</f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6">
        <v>655</v>
      </c>
      <c r="AN35" s="75">
        <f>+SUM(AO35,AT35,AX35,AY35,BE35)</f>
        <v>7738</v>
      </c>
      <c r="AO35" s="75">
        <f>+SUM(AP35:AS35)</f>
        <v>4473</v>
      </c>
      <c r="AP35" s="75">
        <v>4473</v>
      </c>
      <c r="AQ35" s="75">
        <v>0</v>
      </c>
      <c r="AR35" s="75">
        <v>0</v>
      </c>
      <c r="AS35" s="75">
        <v>0</v>
      </c>
      <c r="AT35" s="75">
        <f>+SUM(AU35:AW35)</f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f>+SUM(AZ35:BC35)</f>
        <v>3265</v>
      </c>
      <c r="AZ35" s="75">
        <v>3265</v>
      </c>
      <c r="BA35" s="75">
        <v>0</v>
      </c>
      <c r="BB35" s="75">
        <v>0</v>
      </c>
      <c r="BC35" s="75">
        <v>0</v>
      </c>
      <c r="BD35" s="76">
        <v>9380</v>
      </c>
      <c r="BE35" s="75">
        <v>0</v>
      </c>
      <c r="BF35" s="75">
        <v>0</v>
      </c>
      <c r="BG35" s="75">
        <f>+SUM(BF35,AN35,AF35)</f>
        <v>7738</v>
      </c>
      <c r="BH35" s="75">
        <f>SUM(D35,AF35)</f>
        <v>0</v>
      </c>
      <c r="BI35" s="75">
        <f>SUM(E35,AG35)</f>
        <v>0</v>
      </c>
      <c r="BJ35" s="75">
        <f>SUM(F35,AH35)</f>
        <v>0</v>
      </c>
      <c r="BK35" s="75">
        <f>SUM(G35,AI35)</f>
        <v>0</v>
      </c>
      <c r="BL35" s="75">
        <f>SUM(H35,AJ35)</f>
        <v>0</v>
      </c>
      <c r="BM35" s="75">
        <f>SUM(I35,AK35)</f>
        <v>0</v>
      </c>
      <c r="BN35" s="75">
        <f>SUM(J35,AL35)</f>
        <v>0</v>
      </c>
      <c r="BO35" s="76">
        <f>SUM(K35,AM35)</f>
        <v>1831</v>
      </c>
      <c r="BP35" s="75">
        <f>SUM(L35,AN35)</f>
        <v>93640</v>
      </c>
      <c r="BQ35" s="75">
        <f>SUM(M35,AO35)</f>
        <v>17890</v>
      </c>
      <c r="BR35" s="75">
        <f>SUM(N35,AP35)</f>
        <v>17890</v>
      </c>
      <c r="BS35" s="75">
        <f>SUM(O35,AQ35)</f>
        <v>0</v>
      </c>
      <c r="BT35" s="75">
        <f>SUM(P35,AR35)</f>
        <v>0</v>
      </c>
      <c r="BU35" s="75">
        <f>SUM(Q35,AS35)</f>
        <v>0</v>
      </c>
      <c r="BV35" s="75">
        <f>SUM(R35,AT35)</f>
        <v>162</v>
      </c>
      <c r="BW35" s="75">
        <f>SUM(S35,AU35)</f>
        <v>0</v>
      </c>
      <c r="BX35" s="75">
        <f>SUM(T35,AV35)</f>
        <v>162</v>
      </c>
      <c r="BY35" s="75">
        <f>SUM(U35,AW35)</f>
        <v>0</v>
      </c>
      <c r="BZ35" s="75">
        <f>SUM(V35,AX35)</f>
        <v>0</v>
      </c>
      <c r="CA35" s="75">
        <f>SUM(W35,AY35)</f>
        <v>75588</v>
      </c>
      <c r="CB35" s="75">
        <f>SUM(X35,AZ35)</f>
        <v>70346</v>
      </c>
      <c r="CC35" s="75">
        <f>SUM(Y35,BA35)</f>
        <v>4654</v>
      </c>
      <c r="CD35" s="75">
        <f>SUM(Z35,BB35)</f>
        <v>588</v>
      </c>
      <c r="CE35" s="75">
        <f>SUM(AA35,BC35)</f>
        <v>0</v>
      </c>
      <c r="CF35" s="76">
        <f>SUM(AB35,BD35)</f>
        <v>100014</v>
      </c>
      <c r="CG35" s="75">
        <f>SUM(AC35,BE35)</f>
        <v>0</v>
      </c>
      <c r="CH35" s="75">
        <f>SUM(AD35,BF35)</f>
        <v>9149</v>
      </c>
      <c r="CI35" s="75">
        <f>SUM(AE35,BG35)</f>
        <v>102789</v>
      </c>
    </row>
    <row r="36" spans="1:87" s="50" customFormat="1" ht="12" customHeight="1">
      <c r="A36" s="53" t="s">
        <v>339</v>
      </c>
      <c r="B36" s="54" t="s">
        <v>397</v>
      </c>
      <c r="C36" s="53" t="s">
        <v>398</v>
      </c>
      <c r="D36" s="75">
        <f>+SUM(E36,J36)</f>
        <v>128876</v>
      </c>
      <c r="E36" s="75">
        <f>+SUM(F36:I36)</f>
        <v>128876</v>
      </c>
      <c r="F36" s="75">
        <v>0</v>
      </c>
      <c r="G36" s="75">
        <v>125507</v>
      </c>
      <c r="H36" s="75">
        <v>3369</v>
      </c>
      <c r="I36" s="75">
        <v>0</v>
      </c>
      <c r="J36" s="75">
        <v>0</v>
      </c>
      <c r="K36" s="76">
        <v>0</v>
      </c>
      <c r="L36" s="75">
        <f>+SUM(M36,R36,V36,W36,AC36)</f>
        <v>544096</v>
      </c>
      <c r="M36" s="75">
        <f>+SUM(N36:Q36)</f>
        <v>78089</v>
      </c>
      <c r="N36" s="75">
        <v>45909</v>
      </c>
      <c r="O36" s="75">
        <v>0</v>
      </c>
      <c r="P36" s="75">
        <v>26708</v>
      </c>
      <c r="Q36" s="75">
        <v>5472</v>
      </c>
      <c r="R36" s="75">
        <f>+SUM(S36:U36)</f>
        <v>144000</v>
      </c>
      <c r="S36" s="75">
        <v>2571</v>
      </c>
      <c r="T36" s="75">
        <v>132933</v>
      </c>
      <c r="U36" s="75">
        <v>8496</v>
      </c>
      <c r="V36" s="75">
        <v>322007</v>
      </c>
      <c r="W36" s="75">
        <f>+SUM(X36:AA36)</f>
        <v>0</v>
      </c>
      <c r="X36" s="75">
        <v>0</v>
      </c>
      <c r="Y36" s="75">
        <v>0</v>
      </c>
      <c r="Z36" s="75">
        <v>0</v>
      </c>
      <c r="AA36" s="75">
        <v>0</v>
      </c>
      <c r="AB36" s="76">
        <v>0</v>
      </c>
      <c r="AC36" s="75">
        <v>0</v>
      </c>
      <c r="AD36" s="75">
        <v>0</v>
      </c>
      <c r="AE36" s="75">
        <f>+SUM(D36,L36,AD36)</f>
        <v>672972</v>
      </c>
      <c r="AF36" s="75">
        <f>+SUM(AG36,AL36)</f>
        <v>0</v>
      </c>
      <c r="AG36" s="75">
        <f>+SUM(AH36:AK36)</f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6">
        <v>0</v>
      </c>
      <c r="AN36" s="75">
        <f>+SUM(AO36,AT36,AX36,AY36,BE36)</f>
        <v>60917</v>
      </c>
      <c r="AO36" s="75">
        <f>+SUM(AP36:AS36)</f>
        <v>7956</v>
      </c>
      <c r="AP36" s="75">
        <v>7956</v>
      </c>
      <c r="AQ36" s="75">
        <v>0</v>
      </c>
      <c r="AR36" s="75">
        <v>0</v>
      </c>
      <c r="AS36" s="75">
        <v>0</v>
      </c>
      <c r="AT36" s="75">
        <f>+SUM(AU36:AW36)</f>
        <v>5233</v>
      </c>
      <c r="AU36" s="75">
        <v>280</v>
      </c>
      <c r="AV36" s="75">
        <v>4953</v>
      </c>
      <c r="AW36" s="75">
        <v>0</v>
      </c>
      <c r="AX36" s="75">
        <v>47728</v>
      </c>
      <c r="AY36" s="75">
        <f>+SUM(AZ36:BC36)</f>
        <v>0</v>
      </c>
      <c r="AZ36" s="75">
        <v>0</v>
      </c>
      <c r="BA36" s="75">
        <v>0</v>
      </c>
      <c r="BB36" s="75">
        <v>0</v>
      </c>
      <c r="BC36" s="75">
        <v>0</v>
      </c>
      <c r="BD36" s="76">
        <v>0</v>
      </c>
      <c r="BE36" s="75">
        <v>0</v>
      </c>
      <c r="BF36" s="75">
        <v>0</v>
      </c>
      <c r="BG36" s="75">
        <f>+SUM(BF36,AN36,AF36)</f>
        <v>60917</v>
      </c>
      <c r="BH36" s="75">
        <f>SUM(D36,AF36)</f>
        <v>128876</v>
      </c>
      <c r="BI36" s="75">
        <f>SUM(E36,AG36)</f>
        <v>128876</v>
      </c>
      <c r="BJ36" s="75">
        <f>SUM(F36,AH36)</f>
        <v>0</v>
      </c>
      <c r="BK36" s="75">
        <f>SUM(G36,AI36)</f>
        <v>125507</v>
      </c>
      <c r="BL36" s="75">
        <f>SUM(H36,AJ36)</f>
        <v>3369</v>
      </c>
      <c r="BM36" s="75">
        <f>SUM(I36,AK36)</f>
        <v>0</v>
      </c>
      <c r="BN36" s="75">
        <f>SUM(J36,AL36)</f>
        <v>0</v>
      </c>
      <c r="BO36" s="76">
        <f>SUM(K36,AM36)</f>
        <v>0</v>
      </c>
      <c r="BP36" s="75">
        <f>SUM(L36,AN36)</f>
        <v>605013</v>
      </c>
      <c r="BQ36" s="75">
        <f>SUM(M36,AO36)</f>
        <v>86045</v>
      </c>
      <c r="BR36" s="75">
        <f>SUM(N36,AP36)</f>
        <v>53865</v>
      </c>
      <c r="BS36" s="75">
        <f>SUM(O36,AQ36)</f>
        <v>0</v>
      </c>
      <c r="BT36" s="75">
        <f>SUM(P36,AR36)</f>
        <v>26708</v>
      </c>
      <c r="BU36" s="75">
        <f>SUM(Q36,AS36)</f>
        <v>5472</v>
      </c>
      <c r="BV36" s="75">
        <f>SUM(R36,AT36)</f>
        <v>149233</v>
      </c>
      <c r="BW36" s="75">
        <f>SUM(S36,AU36)</f>
        <v>2851</v>
      </c>
      <c r="BX36" s="75">
        <f>SUM(T36,AV36)</f>
        <v>137886</v>
      </c>
      <c r="BY36" s="75">
        <f>SUM(U36,AW36)</f>
        <v>8496</v>
      </c>
      <c r="BZ36" s="75">
        <f>SUM(V36,AX36)</f>
        <v>369735</v>
      </c>
      <c r="CA36" s="75">
        <f>SUM(W36,AY36)</f>
        <v>0</v>
      </c>
      <c r="CB36" s="75">
        <f>SUM(X36,AZ36)</f>
        <v>0</v>
      </c>
      <c r="CC36" s="75">
        <f>SUM(Y36,BA36)</f>
        <v>0</v>
      </c>
      <c r="CD36" s="75">
        <f>SUM(Z36,BB36)</f>
        <v>0</v>
      </c>
      <c r="CE36" s="75">
        <f>SUM(AA36,BC36)</f>
        <v>0</v>
      </c>
      <c r="CF36" s="76">
        <f>SUM(AB36,BD36)</f>
        <v>0</v>
      </c>
      <c r="CG36" s="75">
        <f>SUM(AC36,BE36)</f>
        <v>0</v>
      </c>
      <c r="CH36" s="75">
        <f>SUM(AD36,BF36)</f>
        <v>0</v>
      </c>
      <c r="CI36" s="75">
        <f>SUM(AE36,BG36)</f>
        <v>733889</v>
      </c>
    </row>
    <row r="37" spans="1:87" s="50" customFormat="1" ht="12" customHeight="1">
      <c r="A37" s="53" t="s">
        <v>339</v>
      </c>
      <c r="B37" s="54" t="s">
        <v>399</v>
      </c>
      <c r="C37" s="53" t="s">
        <v>400</v>
      </c>
      <c r="D37" s="75">
        <f>+SUM(E37,J37)</f>
        <v>0</v>
      </c>
      <c r="E37" s="75">
        <f>+SUM(F37:I37)</f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2787</v>
      </c>
      <c r="L37" s="75">
        <f>+SUM(M37,R37,V37,W37,AC37)</f>
        <v>48340</v>
      </c>
      <c r="M37" s="75">
        <f>+SUM(N37:Q37)</f>
        <v>0</v>
      </c>
      <c r="N37" s="75">
        <v>0</v>
      </c>
      <c r="O37" s="75">
        <v>0</v>
      </c>
      <c r="P37" s="75">
        <v>0</v>
      </c>
      <c r="Q37" s="75">
        <v>0</v>
      </c>
      <c r="R37" s="75">
        <f>+SUM(S37:U37)</f>
        <v>55</v>
      </c>
      <c r="S37" s="75">
        <v>55</v>
      </c>
      <c r="T37" s="75">
        <v>0</v>
      </c>
      <c r="U37" s="75">
        <v>0</v>
      </c>
      <c r="V37" s="75">
        <v>0</v>
      </c>
      <c r="W37" s="75">
        <f>+SUM(X37:AA37)</f>
        <v>48285</v>
      </c>
      <c r="X37" s="75">
        <v>48285</v>
      </c>
      <c r="Y37" s="75">
        <v>0</v>
      </c>
      <c r="Z37" s="75">
        <v>0</v>
      </c>
      <c r="AA37" s="75">
        <v>0</v>
      </c>
      <c r="AB37" s="76">
        <v>89287</v>
      </c>
      <c r="AC37" s="75">
        <v>0</v>
      </c>
      <c r="AD37" s="75">
        <v>0</v>
      </c>
      <c r="AE37" s="75">
        <f>+SUM(D37,L37,AD37)</f>
        <v>48340</v>
      </c>
      <c r="AF37" s="75">
        <f>+SUM(AG37,AL37)</f>
        <v>0</v>
      </c>
      <c r="AG37" s="75">
        <f>+SUM(AH37:AK37)</f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6">
        <v>0</v>
      </c>
      <c r="AN37" s="75">
        <f>+SUM(AO37,AT37,AX37,AY37,BE37)</f>
        <v>50880</v>
      </c>
      <c r="AO37" s="75">
        <f>+SUM(AP37:AS37)</f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f>+SUM(AU37:AW37)</f>
        <v>24431</v>
      </c>
      <c r="AU37" s="75">
        <v>24431</v>
      </c>
      <c r="AV37" s="75">
        <v>0</v>
      </c>
      <c r="AW37" s="75">
        <v>0</v>
      </c>
      <c r="AX37" s="75">
        <v>0</v>
      </c>
      <c r="AY37" s="75">
        <f>+SUM(AZ37:BC37)</f>
        <v>26449</v>
      </c>
      <c r="AZ37" s="75">
        <v>0</v>
      </c>
      <c r="BA37" s="75">
        <v>23541</v>
      </c>
      <c r="BB37" s="75">
        <v>462</v>
      </c>
      <c r="BC37" s="75">
        <v>2446</v>
      </c>
      <c r="BD37" s="76">
        <v>0</v>
      </c>
      <c r="BE37" s="75">
        <v>0</v>
      </c>
      <c r="BF37" s="75">
        <v>0</v>
      </c>
      <c r="BG37" s="75">
        <f>+SUM(BF37,AN37,AF37)</f>
        <v>50880</v>
      </c>
      <c r="BH37" s="75">
        <f>SUM(D37,AF37)</f>
        <v>0</v>
      </c>
      <c r="BI37" s="75">
        <f>SUM(E37,AG37)</f>
        <v>0</v>
      </c>
      <c r="BJ37" s="75">
        <f>SUM(F37,AH37)</f>
        <v>0</v>
      </c>
      <c r="BK37" s="75">
        <f>SUM(G37,AI37)</f>
        <v>0</v>
      </c>
      <c r="BL37" s="75">
        <f>SUM(H37,AJ37)</f>
        <v>0</v>
      </c>
      <c r="BM37" s="75">
        <f>SUM(I37,AK37)</f>
        <v>0</v>
      </c>
      <c r="BN37" s="75">
        <f>SUM(J37,AL37)</f>
        <v>0</v>
      </c>
      <c r="BO37" s="76">
        <f>SUM(K37,AM37)</f>
        <v>2787</v>
      </c>
      <c r="BP37" s="75">
        <f>SUM(L37,AN37)</f>
        <v>99220</v>
      </c>
      <c r="BQ37" s="75">
        <f>SUM(M37,AO37)</f>
        <v>0</v>
      </c>
      <c r="BR37" s="75">
        <f>SUM(N37,AP37)</f>
        <v>0</v>
      </c>
      <c r="BS37" s="75">
        <f>SUM(O37,AQ37)</f>
        <v>0</v>
      </c>
      <c r="BT37" s="75">
        <f>SUM(P37,AR37)</f>
        <v>0</v>
      </c>
      <c r="BU37" s="75">
        <f>SUM(Q37,AS37)</f>
        <v>0</v>
      </c>
      <c r="BV37" s="75">
        <f>SUM(R37,AT37)</f>
        <v>24486</v>
      </c>
      <c r="BW37" s="75">
        <f>SUM(S37,AU37)</f>
        <v>24486</v>
      </c>
      <c r="BX37" s="75">
        <f>SUM(T37,AV37)</f>
        <v>0</v>
      </c>
      <c r="BY37" s="75">
        <f>SUM(U37,AW37)</f>
        <v>0</v>
      </c>
      <c r="BZ37" s="75">
        <f>SUM(V37,AX37)</f>
        <v>0</v>
      </c>
      <c r="CA37" s="75">
        <f>SUM(W37,AY37)</f>
        <v>74734</v>
      </c>
      <c r="CB37" s="75">
        <f>SUM(X37,AZ37)</f>
        <v>48285</v>
      </c>
      <c r="CC37" s="75">
        <f>SUM(Y37,BA37)</f>
        <v>23541</v>
      </c>
      <c r="CD37" s="75">
        <f>SUM(Z37,BB37)</f>
        <v>462</v>
      </c>
      <c r="CE37" s="75">
        <f>SUM(AA37,BC37)</f>
        <v>2446</v>
      </c>
      <c r="CF37" s="76">
        <f>SUM(AB37,BD37)</f>
        <v>89287</v>
      </c>
      <c r="CG37" s="75">
        <f>SUM(AC37,BE37)</f>
        <v>0</v>
      </c>
      <c r="CH37" s="75">
        <f>SUM(AD37,BF37)</f>
        <v>0</v>
      </c>
      <c r="CI37" s="75">
        <f>SUM(AE37,BG37)</f>
        <v>99220</v>
      </c>
    </row>
    <row r="38" spans="1:87" s="50" customFormat="1" ht="12" customHeight="1">
      <c r="A38" s="53" t="s">
        <v>339</v>
      </c>
      <c r="B38" s="54" t="s">
        <v>401</v>
      </c>
      <c r="C38" s="53" t="s">
        <v>402</v>
      </c>
      <c r="D38" s="75">
        <f>+SUM(E38,J38)</f>
        <v>0</v>
      </c>
      <c r="E38" s="75">
        <f>+SUM(F38:I38)</f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6">
        <v>10932</v>
      </c>
      <c r="L38" s="75">
        <f>+SUM(M38,R38,V38,W38,AC38)</f>
        <v>167437</v>
      </c>
      <c r="M38" s="75">
        <f>+SUM(N38:Q38)</f>
        <v>124103</v>
      </c>
      <c r="N38" s="75">
        <v>38802</v>
      </c>
      <c r="O38" s="75">
        <v>85301</v>
      </c>
      <c r="P38" s="75">
        <v>0</v>
      </c>
      <c r="Q38" s="75">
        <v>0</v>
      </c>
      <c r="R38" s="75">
        <f>+SUM(S38:U38)</f>
        <v>6689</v>
      </c>
      <c r="S38" s="75">
        <v>6689</v>
      </c>
      <c r="T38" s="75">
        <v>0</v>
      </c>
      <c r="U38" s="75">
        <v>0</v>
      </c>
      <c r="V38" s="75">
        <v>0</v>
      </c>
      <c r="W38" s="75">
        <f>+SUM(X38:AA38)</f>
        <v>36645</v>
      </c>
      <c r="X38" s="75">
        <v>36645</v>
      </c>
      <c r="Y38" s="75">
        <v>0</v>
      </c>
      <c r="Z38" s="75">
        <v>0</v>
      </c>
      <c r="AA38" s="75">
        <v>0</v>
      </c>
      <c r="AB38" s="76">
        <v>342644</v>
      </c>
      <c r="AC38" s="75">
        <v>0</v>
      </c>
      <c r="AD38" s="75">
        <v>2698</v>
      </c>
      <c r="AE38" s="75">
        <f>+SUM(D38,L38,AD38)</f>
        <v>170135</v>
      </c>
      <c r="AF38" s="75">
        <f>+SUM(AG38,AL38)</f>
        <v>0</v>
      </c>
      <c r="AG38" s="75">
        <f>+SUM(AH38:AK38)</f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6">
        <v>0</v>
      </c>
      <c r="AN38" s="75">
        <f>+SUM(AO38,AT38,AX38,AY38,BE38)</f>
        <v>65765</v>
      </c>
      <c r="AO38" s="75">
        <f>+SUM(AP38:AS38)</f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>+SUM(AU38:AW38)</f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f>+SUM(AZ38:BC38)</f>
        <v>65765</v>
      </c>
      <c r="AZ38" s="75">
        <v>36896</v>
      </c>
      <c r="BA38" s="75">
        <v>24049</v>
      </c>
      <c r="BB38" s="75">
        <v>0</v>
      </c>
      <c r="BC38" s="75">
        <v>4820</v>
      </c>
      <c r="BD38" s="76">
        <v>0</v>
      </c>
      <c r="BE38" s="75">
        <v>0</v>
      </c>
      <c r="BF38" s="75">
        <v>0</v>
      </c>
      <c r="BG38" s="75">
        <f>+SUM(BF38,AN38,AF38)</f>
        <v>65765</v>
      </c>
      <c r="BH38" s="75">
        <f>SUM(D38,AF38)</f>
        <v>0</v>
      </c>
      <c r="BI38" s="75">
        <f>SUM(E38,AG38)</f>
        <v>0</v>
      </c>
      <c r="BJ38" s="75">
        <f>SUM(F38,AH38)</f>
        <v>0</v>
      </c>
      <c r="BK38" s="75">
        <f>SUM(G38,AI38)</f>
        <v>0</v>
      </c>
      <c r="BL38" s="75">
        <f>SUM(H38,AJ38)</f>
        <v>0</v>
      </c>
      <c r="BM38" s="75">
        <f>SUM(I38,AK38)</f>
        <v>0</v>
      </c>
      <c r="BN38" s="75">
        <f>SUM(J38,AL38)</f>
        <v>0</v>
      </c>
      <c r="BO38" s="76">
        <f>SUM(K38,AM38)</f>
        <v>10932</v>
      </c>
      <c r="BP38" s="75">
        <f>SUM(L38,AN38)</f>
        <v>233202</v>
      </c>
      <c r="BQ38" s="75">
        <f>SUM(M38,AO38)</f>
        <v>124103</v>
      </c>
      <c r="BR38" s="75">
        <f>SUM(N38,AP38)</f>
        <v>38802</v>
      </c>
      <c r="BS38" s="75">
        <f>SUM(O38,AQ38)</f>
        <v>85301</v>
      </c>
      <c r="BT38" s="75">
        <f>SUM(P38,AR38)</f>
        <v>0</v>
      </c>
      <c r="BU38" s="75">
        <f>SUM(Q38,AS38)</f>
        <v>0</v>
      </c>
      <c r="BV38" s="75">
        <f>SUM(R38,AT38)</f>
        <v>6689</v>
      </c>
      <c r="BW38" s="75">
        <f>SUM(S38,AU38)</f>
        <v>6689</v>
      </c>
      <c r="BX38" s="75">
        <f>SUM(T38,AV38)</f>
        <v>0</v>
      </c>
      <c r="BY38" s="75">
        <f>SUM(U38,AW38)</f>
        <v>0</v>
      </c>
      <c r="BZ38" s="75">
        <f>SUM(V38,AX38)</f>
        <v>0</v>
      </c>
      <c r="CA38" s="75">
        <f>SUM(W38,AY38)</f>
        <v>102410</v>
      </c>
      <c r="CB38" s="75">
        <f>SUM(X38,AZ38)</f>
        <v>73541</v>
      </c>
      <c r="CC38" s="75">
        <f>SUM(Y38,BA38)</f>
        <v>24049</v>
      </c>
      <c r="CD38" s="75">
        <f>SUM(Z38,BB38)</f>
        <v>0</v>
      </c>
      <c r="CE38" s="75">
        <f>SUM(AA38,BC38)</f>
        <v>4820</v>
      </c>
      <c r="CF38" s="76">
        <f>SUM(AB38,BD38)</f>
        <v>342644</v>
      </c>
      <c r="CG38" s="75">
        <f>SUM(AC38,BE38)</f>
        <v>0</v>
      </c>
      <c r="CH38" s="75">
        <f>SUM(AD38,BF38)</f>
        <v>2698</v>
      </c>
      <c r="CI38" s="75">
        <f>SUM(AE38,BG38)</f>
        <v>235900</v>
      </c>
    </row>
    <row r="39" spans="1:87" s="50" customFormat="1" ht="12" customHeight="1">
      <c r="A39" s="53" t="s">
        <v>339</v>
      </c>
      <c r="B39" s="54" t="s">
        <v>403</v>
      </c>
      <c r="C39" s="53" t="s">
        <v>404</v>
      </c>
      <c r="D39" s="75">
        <f>+SUM(E39,J39)</f>
        <v>68964</v>
      </c>
      <c r="E39" s="75">
        <f>+SUM(F39:I39)</f>
        <v>68964</v>
      </c>
      <c r="F39" s="75">
        <v>0</v>
      </c>
      <c r="G39" s="75">
        <v>68964</v>
      </c>
      <c r="H39" s="75">
        <v>0</v>
      </c>
      <c r="I39" s="75">
        <v>0</v>
      </c>
      <c r="J39" s="75">
        <v>0</v>
      </c>
      <c r="K39" s="76">
        <v>0</v>
      </c>
      <c r="L39" s="75">
        <f>+SUM(M39,R39,V39,W39,AC39)</f>
        <v>610443</v>
      </c>
      <c r="M39" s="75">
        <f>+SUM(N39:Q39)</f>
        <v>156137</v>
      </c>
      <c r="N39" s="75">
        <v>33280</v>
      </c>
      <c r="O39" s="75">
        <v>122857</v>
      </c>
      <c r="P39" s="75">
        <v>0</v>
      </c>
      <c r="Q39" s="75">
        <v>0</v>
      </c>
      <c r="R39" s="75">
        <f>+SUM(S39:U39)</f>
        <v>27293</v>
      </c>
      <c r="S39" s="75">
        <v>13183</v>
      </c>
      <c r="T39" s="75">
        <v>13758</v>
      </c>
      <c r="U39" s="75">
        <v>352</v>
      </c>
      <c r="V39" s="75">
        <v>3838</v>
      </c>
      <c r="W39" s="75">
        <f>+SUM(X39:AA39)</f>
        <v>423175</v>
      </c>
      <c r="X39" s="75">
        <v>42890</v>
      </c>
      <c r="Y39" s="75">
        <v>328598</v>
      </c>
      <c r="Z39" s="75">
        <v>49027</v>
      </c>
      <c r="AA39" s="75">
        <v>2660</v>
      </c>
      <c r="AB39" s="76">
        <v>0</v>
      </c>
      <c r="AC39" s="75">
        <v>0</v>
      </c>
      <c r="AD39" s="75">
        <v>8554</v>
      </c>
      <c r="AE39" s="75">
        <f>+SUM(D39,L39,AD39)</f>
        <v>687961</v>
      </c>
      <c r="AF39" s="75">
        <f>+SUM(AG39,AL39)</f>
        <v>0</v>
      </c>
      <c r="AG39" s="75">
        <f>+SUM(AH39:AK39)</f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6">
        <v>0</v>
      </c>
      <c r="AN39" s="75">
        <f>+SUM(AO39,AT39,AX39,AY39,BE39)</f>
        <v>105803</v>
      </c>
      <c r="AO39" s="75">
        <f>+SUM(AP39:AS39)</f>
        <v>55985</v>
      </c>
      <c r="AP39" s="75">
        <v>16524</v>
      </c>
      <c r="AQ39" s="75">
        <v>28398</v>
      </c>
      <c r="AR39" s="75">
        <v>11063</v>
      </c>
      <c r="AS39" s="75">
        <v>0</v>
      </c>
      <c r="AT39" s="75">
        <f>+SUM(AU39:AW39)</f>
        <v>34776</v>
      </c>
      <c r="AU39" s="75">
        <v>2513</v>
      </c>
      <c r="AV39" s="75">
        <v>32263</v>
      </c>
      <c r="AW39" s="75">
        <v>0</v>
      </c>
      <c r="AX39" s="75">
        <v>8927</v>
      </c>
      <c r="AY39" s="75">
        <f>+SUM(AZ39:BC39)</f>
        <v>6115</v>
      </c>
      <c r="AZ39" s="75">
        <v>0</v>
      </c>
      <c r="BA39" s="75">
        <v>0</v>
      </c>
      <c r="BB39" s="75">
        <v>0</v>
      </c>
      <c r="BC39" s="75">
        <v>6115</v>
      </c>
      <c r="BD39" s="76">
        <v>0</v>
      </c>
      <c r="BE39" s="75">
        <v>0</v>
      </c>
      <c r="BF39" s="75">
        <v>1167</v>
      </c>
      <c r="BG39" s="75">
        <f>+SUM(BF39,AN39,AF39)</f>
        <v>106970</v>
      </c>
      <c r="BH39" s="75">
        <f>SUM(D39,AF39)</f>
        <v>68964</v>
      </c>
      <c r="BI39" s="75">
        <f>SUM(E39,AG39)</f>
        <v>68964</v>
      </c>
      <c r="BJ39" s="75">
        <f>SUM(F39,AH39)</f>
        <v>0</v>
      </c>
      <c r="BK39" s="75">
        <f>SUM(G39,AI39)</f>
        <v>68964</v>
      </c>
      <c r="BL39" s="75">
        <f>SUM(H39,AJ39)</f>
        <v>0</v>
      </c>
      <c r="BM39" s="75">
        <f>SUM(I39,AK39)</f>
        <v>0</v>
      </c>
      <c r="BN39" s="75">
        <f>SUM(J39,AL39)</f>
        <v>0</v>
      </c>
      <c r="BO39" s="76">
        <f>SUM(K39,AM39)</f>
        <v>0</v>
      </c>
      <c r="BP39" s="75">
        <f>SUM(L39,AN39)</f>
        <v>716246</v>
      </c>
      <c r="BQ39" s="75">
        <f>SUM(M39,AO39)</f>
        <v>212122</v>
      </c>
      <c r="BR39" s="75">
        <f>SUM(N39,AP39)</f>
        <v>49804</v>
      </c>
      <c r="BS39" s="75">
        <f>SUM(O39,AQ39)</f>
        <v>151255</v>
      </c>
      <c r="BT39" s="75">
        <f>SUM(P39,AR39)</f>
        <v>11063</v>
      </c>
      <c r="BU39" s="75">
        <f>SUM(Q39,AS39)</f>
        <v>0</v>
      </c>
      <c r="BV39" s="75">
        <f>SUM(R39,AT39)</f>
        <v>62069</v>
      </c>
      <c r="BW39" s="75">
        <f>SUM(S39,AU39)</f>
        <v>15696</v>
      </c>
      <c r="BX39" s="75">
        <f>SUM(T39,AV39)</f>
        <v>46021</v>
      </c>
      <c r="BY39" s="75">
        <f>SUM(U39,AW39)</f>
        <v>352</v>
      </c>
      <c r="BZ39" s="75">
        <f>SUM(V39,AX39)</f>
        <v>12765</v>
      </c>
      <c r="CA39" s="75">
        <f>SUM(W39,AY39)</f>
        <v>429290</v>
      </c>
      <c r="CB39" s="75">
        <f>SUM(X39,AZ39)</f>
        <v>42890</v>
      </c>
      <c r="CC39" s="75">
        <f>SUM(Y39,BA39)</f>
        <v>328598</v>
      </c>
      <c r="CD39" s="75">
        <f>SUM(Z39,BB39)</f>
        <v>49027</v>
      </c>
      <c r="CE39" s="75">
        <f>SUM(AA39,BC39)</f>
        <v>8775</v>
      </c>
      <c r="CF39" s="76">
        <f>SUM(AB39,BD39)</f>
        <v>0</v>
      </c>
      <c r="CG39" s="75">
        <f>SUM(AC39,BE39)</f>
        <v>0</v>
      </c>
      <c r="CH39" s="75">
        <f>SUM(AD39,BF39)</f>
        <v>9721</v>
      </c>
      <c r="CI39" s="75">
        <f>SUM(AE39,BG39)</f>
        <v>794931</v>
      </c>
    </row>
    <row r="40" spans="1:87" s="50" customFormat="1" ht="12" customHeight="1">
      <c r="A40" s="53" t="s">
        <v>339</v>
      </c>
      <c r="B40" s="54" t="s">
        <v>405</v>
      </c>
      <c r="C40" s="53" t="s">
        <v>406</v>
      </c>
      <c r="D40" s="75">
        <f>+SUM(E40,J40)</f>
        <v>0</v>
      </c>
      <c r="E40" s="75">
        <f>+SUM(F40:I40)</f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6">
        <v>0</v>
      </c>
      <c r="L40" s="75">
        <f>+SUM(M40,R40,V40,W40,AC40)</f>
        <v>63547</v>
      </c>
      <c r="M40" s="75">
        <f>+SUM(N40:Q40)</f>
        <v>37073</v>
      </c>
      <c r="N40" s="75">
        <v>8794</v>
      </c>
      <c r="O40" s="75">
        <v>26125</v>
      </c>
      <c r="P40" s="75">
        <v>2154</v>
      </c>
      <c r="Q40" s="75">
        <v>0</v>
      </c>
      <c r="R40" s="75">
        <f>+SUM(S40:U40)</f>
        <v>2733</v>
      </c>
      <c r="S40" s="75">
        <v>482</v>
      </c>
      <c r="T40" s="75">
        <v>1575</v>
      </c>
      <c r="U40" s="75">
        <v>676</v>
      </c>
      <c r="V40" s="75">
        <v>0</v>
      </c>
      <c r="W40" s="75">
        <f>+SUM(X40:AA40)</f>
        <v>23741</v>
      </c>
      <c r="X40" s="75">
        <v>522</v>
      </c>
      <c r="Y40" s="75">
        <v>19497</v>
      </c>
      <c r="Z40" s="75">
        <v>2909</v>
      </c>
      <c r="AA40" s="75">
        <v>813</v>
      </c>
      <c r="AB40" s="76">
        <v>0</v>
      </c>
      <c r="AC40" s="75">
        <v>0</v>
      </c>
      <c r="AD40" s="75">
        <v>14340</v>
      </c>
      <c r="AE40" s="75">
        <f>+SUM(D40,L40,AD40)</f>
        <v>77887</v>
      </c>
      <c r="AF40" s="75">
        <f>+SUM(AG40,AL40)</f>
        <v>0</v>
      </c>
      <c r="AG40" s="75">
        <f>+SUM(AH40:AK40)</f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6">
        <v>0</v>
      </c>
      <c r="AN40" s="75">
        <f>+SUM(AO40,AT40,AX40,AY40,BE40)</f>
        <v>6502</v>
      </c>
      <c r="AO40" s="75">
        <f>+SUM(AP40:AS40)</f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>+SUM(AU40:AW40)</f>
        <v>26</v>
      </c>
      <c r="AU40" s="75">
        <v>20</v>
      </c>
      <c r="AV40" s="75">
        <v>6</v>
      </c>
      <c r="AW40" s="75">
        <v>0</v>
      </c>
      <c r="AX40" s="75">
        <v>0</v>
      </c>
      <c r="AY40" s="75">
        <f>+SUM(AZ40:BC40)</f>
        <v>6476</v>
      </c>
      <c r="AZ40" s="75">
        <v>5124</v>
      </c>
      <c r="BA40" s="75">
        <v>1352</v>
      </c>
      <c r="BB40" s="75">
        <v>0</v>
      </c>
      <c r="BC40" s="75">
        <v>0</v>
      </c>
      <c r="BD40" s="76">
        <v>0</v>
      </c>
      <c r="BE40" s="75">
        <v>0</v>
      </c>
      <c r="BF40" s="75">
        <v>0</v>
      </c>
      <c r="BG40" s="75">
        <f>+SUM(BF40,AN40,AF40)</f>
        <v>6502</v>
      </c>
      <c r="BH40" s="75">
        <f>SUM(D40,AF40)</f>
        <v>0</v>
      </c>
      <c r="BI40" s="75">
        <f>SUM(E40,AG40)</f>
        <v>0</v>
      </c>
      <c r="BJ40" s="75">
        <f>SUM(F40,AH40)</f>
        <v>0</v>
      </c>
      <c r="BK40" s="75">
        <f>SUM(G40,AI40)</f>
        <v>0</v>
      </c>
      <c r="BL40" s="75">
        <f>SUM(H40,AJ40)</f>
        <v>0</v>
      </c>
      <c r="BM40" s="75">
        <f>SUM(I40,AK40)</f>
        <v>0</v>
      </c>
      <c r="BN40" s="75">
        <f>SUM(J40,AL40)</f>
        <v>0</v>
      </c>
      <c r="BO40" s="76">
        <f>SUM(K40,AM40)</f>
        <v>0</v>
      </c>
      <c r="BP40" s="75">
        <f>SUM(L40,AN40)</f>
        <v>70049</v>
      </c>
      <c r="BQ40" s="75">
        <f>SUM(M40,AO40)</f>
        <v>37073</v>
      </c>
      <c r="BR40" s="75">
        <f>SUM(N40,AP40)</f>
        <v>8794</v>
      </c>
      <c r="BS40" s="75">
        <f>SUM(O40,AQ40)</f>
        <v>26125</v>
      </c>
      <c r="BT40" s="75">
        <f>SUM(P40,AR40)</f>
        <v>2154</v>
      </c>
      <c r="BU40" s="75">
        <f>SUM(Q40,AS40)</f>
        <v>0</v>
      </c>
      <c r="BV40" s="75">
        <f>SUM(R40,AT40)</f>
        <v>2759</v>
      </c>
      <c r="BW40" s="75">
        <f>SUM(S40,AU40)</f>
        <v>502</v>
      </c>
      <c r="BX40" s="75">
        <f>SUM(T40,AV40)</f>
        <v>1581</v>
      </c>
      <c r="BY40" s="75">
        <f>SUM(U40,AW40)</f>
        <v>676</v>
      </c>
      <c r="BZ40" s="75">
        <f>SUM(V40,AX40)</f>
        <v>0</v>
      </c>
      <c r="CA40" s="75">
        <f>SUM(W40,AY40)</f>
        <v>30217</v>
      </c>
      <c r="CB40" s="75">
        <f>SUM(X40,AZ40)</f>
        <v>5646</v>
      </c>
      <c r="CC40" s="75">
        <f>SUM(Y40,BA40)</f>
        <v>20849</v>
      </c>
      <c r="CD40" s="75">
        <f>SUM(Z40,BB40)</f>
        <v>2909</v>
      </c>
      <c r="CE40" s="75">
        <f>SUM(AA40,BC40)</f>
        <v>813</v>
      </c>
      <c r="CF40" s="76">
        <f>SUM(AB40,BD40)</f>
        <v>0</v>
      </c>
      <c r="CG40" s="75">
        <f>SUM(AC40,BE40)</f>
        <v>0</v>
      </c>
      <c r="CH40" s="75">
        <f>SUM(AD40,BF40)</f>
        <v>14340</v>
      </c>
      <c r="CI40" s="75">
        <f>SUM(AE40,BG40)</f>
        <v>84389</v>
      </c>
    </row>
    <row r="41" spans="1:87" s="50" customFormat="1" ht="12" customHeight="1">
      <c r="A41" s="53" t="s">
        <v>339</v>
      </c>
      <c r="B41" s="54" t="s">
        <v>407</v>
      </c>
      <c r="C41" s="53" t="s">
        <v>408</v>
      </c>
      <c r="D41" s="75">
        <f>+SUM(E41,J41)</f>
        <v>0</v>
      </c>
      <c r="E41" s="75">
        <f>+SUM(F41:I41)</f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6">
        <v>0</v>
      </c>
      <c r="L41" s="75">
        <f>+SUM(M41,R41,V41,W41,AC41)</f>
        <v>1546191</v>
      </c>
      <c r="M41" s="75">
        <f>+SUM(N41:Q41)</f>
        <v>317256</v>
      </c>
      <c r="N41" s="75">
        <v>169555</v>
      </c>
      <c r="O41" s="75">
        <v>0</v>
      </c>
      <c r="P41" s="75">
        <v>147701</v>
      </c>
      <c r="Q41" s="75">
        <v>0</v>
      </c>
      <c r="R41" s="75">
        <f>+SUM(S41:U41)</f>
        <v>456231</v>
      </c>
      <c r="S41" s="75">
        <v>0</v>
      </c>
      <c r="T41" s="75">
        <v>405996</v>
      </c>
      <c r="U41" s="75">
        <v>50235</v>
      </c>
      <c r="V41" s="75">
        <v>1129</v>
      </c>
      <c r="W41" s="75">
        <f>+SUM(X41:AA41)</f>
        <v>771575</v>
      </c>
      <c r="X41" s="75">
        <v>0</v>
      </c>
      <c r="Y41" s="75">
        <v>539440</v>
      </c>
      <c r="Z41" s="75">
        <v>232135</v>
      </c>
      <c r="AA41" s="75">
        <v>0</v>
      </c>
      <c r="AB41" s="76">
        <v>0</v>
      </c>
      <c r="AC41" s="75">
        <v>0</v>
      </c>
      <c r="AD41" s="75">
        <v>0</v>
      </c>
      <c r="AE41" s="75">
        <f>+SUM(D41,L41,AD41)</f>
        <v>1546191</v>
      </c>
      <c r="AF41" s="75">
        <f>+SUM(AG41,AL41)</f>
        <v>0</v>
      </c>
      <c r="AG41" s="75">
        <f>+SUM(AH41:AK41)</f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6">
        <v>0</v>
      </c>
      <c r="AN41" s="75">
        <f>+SUM(AO41,AT41,AX41,AY41,BE41)</f>
        <v>0</v>
      </c>
      <c r="AO41" s="75">
        <f>+SUM(AP41:AS41)</f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f>+SUM(AU41:AW41)</f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f>+SUM(AZ41:BC41)</f>
        <v>0</v>
      </c>
      <c r="AZ41" s="75">
        <v>0</v>
      </c>
      <c r="BA41" s="75">
        <v>0</v>
      </c>
      <c r="BB41" s="75">
        <v>0</v>
      </c>
      <c r="BC41" s="75">
        <v>0</v>
      </c>
      <c r="BD41" s="76">
        <v>0</v>
      </c>
      <c r="BE41" s="75">
        <v>0</v>
      </c>
      <c r="BF41" s="75">
        <v>0</v>
      </c>
      <c r="BG41" s="75">
        <f>+SUM(BF41,AN41,AF41)</f>
        <v>0</v>
      </c>
      <c r="BH41" s="75">
        <f>SUM(D41,AF41)</f>
        <v>0</v>
      </c>
      <c r="BI41" s="75">
        <f>SUM(E41,AG41)</f>
        <v>0</v>
      </c>
      <c r="BJ41" s="75">
        <f>SUM(F41,AH41)</f>
        <v>0</v>
      </c>
      <c r="BK41" s="75">
        <f>SUM(G41,AI41)</f>
        <v>0</v>
      </c>
      <c r="BL41" s="75">
        <f>SUM(H41,AJ41)</f>
        <v>0</v>
      </c>
      <c r="BM41" s="75">
        <f>SUM(I41,AK41)</f>
        <v>0</v>
      </c>
      <c r="BN41" s="75">
        <f>SUM(J41,AL41)</f>
        <v>0</v>
      </c>
      <c r="BO41" s="76">
        <v>0</v>
      </c>
      <c r="BP41" s="75">
        <f>SUM(L41,AN41)</f>
        <v>1546191</v>
      </c>
      <c r="BQ41" s="75">
        <f>SUM(M41,AO41)</f>
        <v>317256</v>
      </c>
      <c r="BR41" s="75">
        <f>SUM(N41,AP41)</f>
        <v>169555</v>
      </c>
      <c r="BS41" s="75">
        <f>SUM(O41,AQ41)</f>
        <v>0</v>
      </c>
      <c r="BT41" s="75">
        <f>SUM(P41,AR41)</f>
        <v>147701</v>
      </c>
      <c r="BU41" s="75">
        <f>SUM(Q41,AS41)</f>
        <v>0</v>
      </c>
      <c r="BV41" s="75">
        <f>SUM(R41,AT41)</f>
        <v>456231</v>
      </c>
      <c r="BW41" s="75">
        <f>SUM(S41,AU41)</f>
        <v>0</v>
      </c>
      <c r="BX41" s="75">
        <f>SUM(T41,AV41)</f>
        <v>405996</v>
      </c>
      <c r="BY41" s="75">
        <f>SUM(U41,AW41)</f>
        <v>50235</v>
      </c>
      <c r="BZ41" s="75">
        <f>SUM(V41,AX41)</f>
        <v>1129</v>
      </c>
      <c r="CA41" s="75">
        <f>SUM(W41,AY41)</f>
        <v>771575</v>
      </c>
      <c r="CB41" s="75">
        <f>SUM(X41,AZ41)</f>
        <v>0</v>
      </c>
      <c r="CC41" s="75">
        <f>SUM(Y41,BA41)</f>
        <v>539440</v>
      </c>
      <c r="CD41" s="75">
        <f>SUM(Z41,BB41)</f>
        <v>232135</v>
      </c>
      <c r="CE41" s="75">
        <f>SUM(AA41,BC41)</f>
        <v>0</v>
      </c>
      <c r="CF41" s="76">
        <v>0</v>
      </c>
      <c r="CG41" s="75">
        <f>SUM(AC41,BE41)</f>
        <v>0</v>
      </c>
      <c r="CH41" s="75">
        <f>SUM(AD41,BF41)</f>
        <v>0</v>
      </c>
      <c r="CI41" s="75">
        <f>SUM(AE41,BG41)</f>
        <v>1546191</v>
      </c>
    </row>
    <row r="42" spans="1:87" s="50" customFormat="1" ht="12" customHeight="1">
      <c r="A42" s="53" t="s">
        <v>339</v>
      </c>
      <c r="B42" s="54" t="s">
        <v>409</v>
      </c>
      <c r="C42" s="53" t="s">
        <v>410</v>
      </c>
      <c r="D42" s="75">
        <f>+SUM(E42,J42)</f>
        <v>0</v>
      </c>
      <c r="E42" s="75">
        <f>+SUM(F42:I42)</f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6">
        <v>0</v>
      </c>
      <c r="L42" s="75">
        <f>+SUM(M42,R42,V42,W42,AC42)</f>
        <v>2327323</v>
      </c>
      <c r="M42" s="75">
        <f>+SUM(N42:Q42)</f>
        <v>585582</v>
      </c>
      <c r="N42" s="75">
        <v>0</v>
      </c>
      <c r="O42" s="75">
        <v>0</v>
      </c>
      <c r="P42" s="75">
        <v>585582</v>
      </c>
      <c r="Q42" s="75">
        <v>0</v>
      </c>
      <c r="R42" s="75">
        <f>+SUM(S42:U42)</f>
        <v>967172</v>
      </c>
      <c r="S42" s="75">
        <v>0</v>
      </c>
      <c r="T42" s="75">
        <v>967172</v>
      </c>
      <c r="U42" s="75">
        <v>0</v>
      </c>
      <c r="V42" s="75">
        <v>0</v>
      </c>
      <c r="W42" s="75">
        <f>+SUM(X42:AA42)</f>
        <v>774569</v>
      </c>
      <c r="X42" s="75">
        <v>0</v>
      </c>
      <c r="Y42" s="75">
        <v>622142</v>
      </c>
      <c r="Z42" s="75">
        <v>0</v>
      </c>
      <c r="AA42" s="75">
        <v>152427</v>
      </c>
      <c r="AB42" s="76">
        <v>0</v>
      </c>
      <c r="AC42" s="75">
        <v>0</v>
      </c>
      <c r="AD42" s="75">
        <v>0</v>
      </c>
      <c r="AE42" s="75">
        <f>+SUM(D42,L42,AD42)</f>
        <v>2327323</v>
      </c>
      <c r="AF42" s="75">
        <f>+SUM(AG42,AL42)</f>
        <v>110223</v>
      </c>
      <c r="AG42" s="75">
        <f>+SUM(AH42:AK42)</f>
        <v>110223</v>
      </c>
      <c r="AH42" s="75">
        <v>0</v>
      </c>
      <c r="AI42" s="75">
        <v>110223</v>
      </c>
      <c r="AJ42" s="75">
        <v>0</v>
      </c>
      <c r="AK42" s="75">
        <v>0</v>
      </c>
      <c r="AL42" s="75">
        <v>0</v>
      </c>
      <c r="AM42" s="76">
        <v>0</v>
      </c>
      <c r="AN42" s="75">
        <f>+SUM(AO42,AT42,AX42,AY42,BE42)</f>
        <v>39358</v>
      </c>
      <c r="AO42" s="75">
        <f>+SUM(AP42:AS42)</f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f>+SUM(AU42:AW42)</f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f>+SUM(AZ42:BC42)</f>
        <v>39358</v>
      </c>
      <c r="AZ42" s="75">
        <v>0</v>
      </c>
      <c r="BA42" s="75">
        <v>39358</v>
      </c>
      <c r="BB42" s="75">
        <v>0</v>
      </c>
      <c r="BC42" s="75">
        <v>0</v>
      </c>
      <c r="BD42" s="76">
        <v>0</v>
      </c>
      <c r="BE42" s="75">
        <v>0</v>
      </c>
      <c r="BF42" s="75">
        <v>0</v>
      </c>
      <c r="BG42" s="75">
        <f>+SUM(BF42,AN42,AF42)</f>
        <v>149581</v>
      </c>
      <c r="BH42" s="75">
        <f>SUM(D42,AF42)</f>
        <v>110223</v>
      </c>
      <c r="BI42" s="75">
        <f>SUM(E42,AG42)</f>
        <v>110223</v>
      </c>
      <c r="BJ42" s="75">
        <f>SUM(F42,AH42)</f>
        <v>0</v>
      </c>
      <c r="BK42" s="75">
        <f>SUM(G42,AI42)</f>
        <v>110223</v>
      </c>
      <c r="BL42" s="75">
        <f>SUM(H42,AJ42)</f>
        <v>0</v>
      </c>
      <c r="BM42" s="75">
        <f>SUM(I42,AK42)</f>
        <v>0</v>
      </c>
      <c r="BN42" s="75">
        <f>SUM(J42,AL42)</f>
        <v>0</v>
      </c>
      <c r="BO42" s="76">
        <v>0</v>
      </c>
      <c r="BP42" s="75">
        <f>SUM(L42,AN42)</f>
        <v>2366681</v>
      </c>
      <c r="BQ42" s="75">
        <f>SUM(M42,AO42)</f>
        <v>585582</v>
      </c>
      <c r="BR42" s="75">
        <f>SUM(N42,AP42)</f>
        <v>0</v>
      </c>
      <c r="BS42" s="75">
        <f>SUM(O42,AQ42)</f>
        <v>0</v>
      </c>
      <c r="BT42" s="75">
        <f>SUM(P42,AR42)</f>
        <v>585582</v>
      </c>
      <c r="BU42" s="75">
        <f>SUM(Q42,AS42)</f>
        <v>0</v>
      </c>
      <c r="BV42" s="75">
        <f>SUM(R42,AT42)</f>
        <v>967172</v>
      </c>
      <c r="BW42" s="75">
        <f>SUM(S42,AU42)</f>
        <v>0</v>
      </c>
      <c r="BX42" s="75">
        <f>SUM(T42,AV42)</f>
        <v>967172</v>
      </c>
      <c r="BY42" s="75">
        <f>SUM(U42,AW42)</f>
        <v>0</v>
      </c>
      <c r="BZ42" s="75">
        <f>SUM(V42,AX42)</f>
        <v>0</v>
      </c>
      <c r="CA42" s="75">
        <f>SUM(W42,AY42)</f>
        <v>813927</v>
      </c>
      <c r="CB42" s="75">
        <f>SUM(X42,AZ42)</f>
        <v>0</v>
      </c>
      <c r="CC42" s="75">
        <f>SUM(Y42,BA42)</f>
        <v>661500</v>
      </c>
      <c r="CD42" s="75">
        <f>SUM(Z42,BB42)</f>
        <v>0</v>
      </c>
      <c r="CE42" s="75">
        <f>SUM(AA42,BC42)</f>
        <v>152427</v>
      </c>
      <c r="CF42" s="76">
        <v>0</v>
      </c>
      <c r="CG42" s="75">
        <f>SUM(AC42,BE42)</f>
        <v>0</v>
      </c>
      <c r="CH42" s="75">
        <f>SUM(AD42,BF42)</f>
        <v>0</v>
      </c>
      <c r="CI42" s="75">
        <f>SUM(AE42,BG42)</f>
        <v>2476904</v>
      </c>
    </row>
    <row r="43" spans="1:87" s="50" customFormat="1" ht="12" customHeight="1">
      <c r="A43" s="53" t="s">
        <v>339</v>
      </c>
      <c r="B43" s="54" t="s">
        <v>411</v>
      </c>
      <c r="C43" s="53" t="s">
        <v>412</v>
      </c>
      <c r="D43" s="75">
        <f>+SUM(E43,J43)</f>
        <v>0</v>
      </c>
      <c r="E43" s="75">
        <f>+SUM(F43:I43)</f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6">
        <v>0</v>
      </c>
      <c r="L43" s="75">
        <f>+SUM(M43,R43,V43,W43,AC43)</f>
        <v>0</v>
      </c>
      <c r="M43" s="75">
        <f>+SUM(N43:Q43)</f>
        <v>0</v>
      </c>
      <c r="N43" s="75">
        <v>0</v>
      </c>
      <c r="O43" s="75">
        <v>0</v>
      </c>
      <c r="P43" s="75">
        <v>0</v>
      </c>
      <c r="Q43" s="75">
        <v>0</v>
      </c>
      <c r="R43" s="75">
        <f>+SUM(S43:U43)</f>
        <v>0</v>
      </c>
      <c r="S43" s="75">
        <v>0</v>
      </c>
      <c r="T43" s="75">
        <v>0</v>
      </c>
      <c r="U43" s="75">
        <v>0</v>
      </c>
      <c r="V43" s="75">
        <v>0</v>
      </c>
      <c r="W43" s="75">
        <f>+SUM(X43:AA43)</f>
        <v>0</v>
      </c>
      <c r="X43" s="75">
        <v>0</v>
      </c>
      <c r="Y43" s="75">
        <v>0</v>
      </c>
      <c r="Z43" s="75">
        <v>0</v>
      </c>
      <c r="AA43" s="75">
        <v>0</v>
      </c>
      <c r="AB43" s="76">
        <v>0</v>
      </c>
      <c r="AC43" s="75">
        <v>0</v>
      </c>
      <c r="AD43" s="75">
        <v>0</v>
      </c>
      <c r="AE43" s="75">
        <f>+SUM(D43,L43,AD43)</f>
        <v>0</v>
      </c>
      <c r="AF43" s="75">
        <f>+SUM(AG43,AL43)</f>
        <v>11574</v>
      </c>
      <c r="AG43" s="75">
        <f>+SUM(AH43:AK43)</f>
        <v>11574</v>
      </c>
      <c r="AH43" s="75">
        <v>0</v>
      </c>
      <c r="AI43" s="75">
        <v>11574</v>
      </c>
      <c r="AJ43" s="75">
        <v>0</v>
      </c>
      <c r="AK43" s="75">
        <v>0</v>
      </c>
      <c r="AL43" s="75">
        <v>0</v>
      </c>
      <c r="AM43" s="76">
        <v>0</v>
      </c>
      <c r="AN43" s="75">
        <f>+SUM(AO43,AT43,AX43,AY43,BE43)</f>
        <v>132178</v>
      </c>
      <c r="AO43" s="75">
        <f>+SUM(AP43:AS43)</f>
        <v>36712</v>
      </c>
      <c r="AP43" s="75">
        <v>36712</v>
      </c>
      <c r="AQ43" s="75">
        <v>0</v>
      </c>
      <c r="AR43" s="75">
        <v>0</v>
      </c>
      <c r="AS43" s="75">
        <v>0</v>
      </c>
      <c r="AT43" s="75">
        <f>+SUM(AU43:AW43)</f>
        <v>91909</v>
      </c>
      <c r="AU43" s="75">
        <v>0</v>
      </c>
      <c r="AV43" s="75">
        <v>91909</v>
      </c>
      <c r="AW43" s="75"/>
      <c r="AX43" s="75">
        <v>0</v>
      </c>
      <c r="AY43" s="75">
        <f>+SUM(AZ43:BC43)</f>
        <v>3557</v>
      </c>
      <c r="AZ43" s="75">
        <v>0</v>
      </c>
      <c r="BA43" s="75">
        <v>0</v>
      </c>
      <c r="BB43" s="75">
        <v>3557</v>
      </c>
      <c r="BC43" s="75">
        <v>0</v>
      </c>
      <c r="BD43" s="76">
        <v>0</v>
      </c>
      <c r="BE43" s="75">
        <v>0</v>
      </c>
      <c r="BF43" s="75">
        <v>0</v>
      </c>
      <c r="BG43" s="75">
        <f>+SUM(BF43,AN43,AF43)</f>
        <v>143752</v>
      </c>
      <c r="BH43" s="75">
        <f>SUM(D43,AF43)</f>
        <v>11574</v>
      </c>
      <c r="BI43" s="75">
        <f>SUM(E43,AG43)</f>
        <v>11574</v>
      </c>
      <c r="BJ43" s="75">
        <f>SUM(F43,AH43)</f>
        <v>0</v>
      </c>
      <c r="BK43" s="75">
        <f>SUM(G43,AI43)</f>
        <v>11574</v>
      </c>
      <c r="BL43" s="75">
        <f>SUM(H43,AJ43)</f>
        <v>0</v>
      </c>
      <c r="BM43" s="75">
        <f>SUM(I43,AK43)</f>
        <v>0</v>
      </c>
      <c r="BN43" s="75">
        <f>SUM(J43,AL43)</f>
        <v>0</v>
      </c>
      <c r="BO43" s="76">
        <v>0</v>
      </c>
      <c r="BP43" s="75">
        <f>SUM(L43,AN43)</f>
        <v>132178</v>
      </c>
      <c r="BQ43" s="75">
        <f>SUM(M43,AO43)</f>
        <v>36712</v>
      </c>
      <c r="BR43" s="75">
        <f>SUM(N43,AP43)</f>
        <v>36712</v>
      </c>
      <c r="BS43" s="75">
        <f>SUM(O43,AQ43)</f>
        <v>0</v>
      </c>
      <c r="BT43" s="75">
        <f>SUM(P43,AR43)</f>
        <v>0</v>
      </c>
      <c r="BU43" s="75">
        <f>SUM(Q43,AS43)</f>
        <v>0</v>
      </c>
      <c r="BV43" s="75">
        <f>SUM(R43,AT43)</f>
        <v>91909</v>
      </c>
      <c r="BW43" s="75">
        <f>SUM(S43,AU43)</f>
        <v>0</v>
      </c>
      <c r="BX43" s="75">
        <f>SUM(T43,AV43)</f>
        <v>91909</v>
      </c>
      <c r="BY43" s="75">
        <f>SUM(U43,AW43)</f>
        <v>0</v>
      </c>
      <c r="BZ43" s="75">
        <f>SUM(V43,AX43)</f>
        <v>0</v>
      </c>
      <c r="CA43" s="75">
        <f>SUM(W43,AY43)</f>
        <v>3557</v>
      </c>
      <c r="CB43" s="75">
        <f>SUM(X43,AZ43)</f>
        <v>0</v>
      </c>
      <c r="CC43" s="75">
        <f>SUM(Y43,BA43)</f>
        <v>0</v>
      </c>
      <c r="CD43" s="75">
        <f>SUM(Z43,BB43)</f>
        <v>3557</v>
      </c>
      <c r="CE43" s="75">
        <f>SUM(AA43,BC43)</f>
        <v>0</v>
      </c>
      <c r="CF43" s="76">
        <v>0</v>
      </c>
      <c r="CG43" s="75">
        <f>SUM(AC43,BE43)</f>
        <v>0</v>
      </c>
      <c r="CH43" s="75">
        <f>SUM(AD43,BF43)</f>
        <v>0</v>
      </c>
      <c r="CI43" s="75">
        <f>SUM(AE43,BG43)</f>
        <v>143752</v>
      </c>
    </row>
    <row r="44" spans="1:87" s="50" customFormat="1" ht="12" customHeight="1">
      <c r="A44" s="53" t="s">
        <v>339</v>
      </c>
      <c r="B44" s="54" t="s">
        <v>413</v>
      </c>
      <c r="C44" s="53" t="s">
        <v>414</v>
      </c>
      <c r="D44" s="75">
        <f>+SUM(E44,J44)</f>
        <v>453819</v>
      </c>
      <c r="E44" s="75">
        <f>+SUM(F44:I44)</f>
        <v>453819</v>
      </c>
      <c r="F44" s="75">
        <v>0</v>
      </c>
      <c r="G44" s="75">
        <v>253079</v>
      </c>
      <c r="H44" s="75">
        <v>200740</v>
      </c>
      <c r="I44" s="75">
        <v>0</v>
      </c>
      <c r="J44" s="75">
        <v>0</v>
      </c>
      <c r="K44" s="76">
        <v>0</v>
      </c>
      <c r="L44" s="75">
        <f>+SUM(M44,R44,V44,W44,AC44)</f>
        <v>450815</v>
      </c>
      <c r="M44" s="75">
        <f>+SUM(N44:Q44)</f>
        <v>65784</v>
      </c>
      <c r="N44" s="75">
        <v>57220</v>
      </c>
      <c r="O44" s="75">
        <v>0</v>
      </c>
      <c r="P44" s="75">
        <v>8564</v>
      </c>
      <c r="Q44" s="75">
        <v>0</v>
      </c>
      <c r="R44" s="75">
        <f>+SUM(S44:U44)</f>
        <v>158871</v>
      </c>
      <c r="S44" s="75">
        <v>0</v>
      </c>
      <c r="T44" s="75">
        <v>155544</v>
      </c>
      <c r="U44" s="75">
        <v>3327</v>
      </c>
      <c r="V44" s="75">
        <v>0</v>
      </c>
      <c r="W44" s="75">
        <f>+SUM(X44:AA44)</f>
        <v>226160</v>
      </c>
      <c r="X44" s="75">
        <v>0</v>
      </c>
      <c r="Y44" s="75">
        <v>186802</v>
      </c>
      <c r="Z44" s="75">
        <v>39358</v>
      </c>
      <c r="AA44" s="75">
        <v>0</v>
      </c>
      <c r="AB44" s="76">
        <v>0</v>
      </c>
      <c r="AC44" s="75">
        <v>0</v>
      </c>
      <c r="AD44" s="75">
        <v>0</v>
      </c>
      <c r="AE44" s="75">
        <f>+SUM(D44,L44,AD44)</f>
        <v>904634</v>
      </c>
      <c r="AF44" s="75">
        <f>+SUM(AG44,AL44)</f>
        <v>0</v>
      </c>
      <c r="AG44" s="75">
        <f>+SUM(AH44:AK44)</f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6">
        <v>0</v>
      </c>
      <c r="AN44" s="75">
        <f>+SUM(AO44,AT44,AX44,AY44,BE44)</f>
        <v>0</v>
      </c>
      <c r="AO44" s="75">
        <f>+SUM(AP44:AS44)</f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f>+SUM(AU44:AW44)</f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f>+SUM(AZ44:BC44)</f>
        <v>0</v>
      </c>
      <c r="AZ44" s="75">
        <v>0</v>
      </c>
      <c r="BA44" s="75">
        <v>0</v>
      </c>
      <c r="BB44" s="75">
        <v>0</v>
      </c>
      <c r="BC44" s="75">
        <v>0</v>
      </c>
      <c r="BD44" s="76">
        <v>0</v>
      </c>
      <c r="BE44" s="75">
        <v>0</v>
      </c>
      <c r="BF44" s="75">
        <v>0</v>
      </c>
      <c r="BG44" s="75">
        <f>+SUM(BF44,AN44,AF44)</f>
        <v>0</v>
      </c>
      <c r="BH44" s="75">
        <f>SUM(D44,AF44)</f>
        <v>453819</v>
      </c>
      <c r="BI44" s="75">
        <f>SUM(E44,AG44)</f>
        <v>453819</v>
      </c>
      <c r="BJ44" s="75">
        <f>SUM(F44,AH44)</f>
        <v>0</v>
      </c>
      <c r="BK44" s="75">
        <f>SUM(G44,AI44)</f>
        <v>253079</v>
      </c>
      <c r="BL44" s="75">
        <f>SUM(H44,AJ44)</f>
        <v>200740</v>
      </c>
      <c r="BM44" s="75">
        <f>SUM(I44,AK44)</f>
        <v>0</v>
      </c>
      <c r="BN44" s="75">
        <f>SUM(J44,AL44)</f>
        <v>0</v>
      </c>
      <c r="BO44" s="76">
        <v>0</v>
      </c>
      <c r="BP44" s="75">
        <f>SUM(L44,AN44)</f>
        <v>450815</v>
      </c>
      <c r="BQ44" s="75">
        <f>SUM(M44,AO44)</f>
        <v>65784</v>
      </c>
      <c r="BR44" s="75">
        <f>SUM(N44,AP44)</f>
        <v>57220</v>
      </c>
      <c r="BS44" s="75">
        <f>SUM(O44,AQ44)</f>
        <v>0</v>
      </c>
      <c r="BT44" s="75">
        <f>SUM(P44,AR44)</f>
        <v>8564</v>
      </c>
      <c r="BU44" s="75">
        <f>SUM(Q44,AS44)</f>
        <v>0</v>
      </c>
      <c r="BV44" s="75">
        <f>SUM(R44,AT44)</f>
        <v>158871</v>
      </c>
      <c r="BW44" s="75">
        <f>SUM(S44,AU44)</f>
        <v>0</v>
      </c>
      <c r="BX44" s="75">
        <f>SUM(T44,AV44)</f>
        <v>155544</v>
      </c>
      <c r="BY44" s="75">
        <f>SUM(U44,AW44)</f>
        <v>3327</v>
      </c>
      <c r="BZ44" s="75">
        <f>SUM(V44,AX44)</f>
        <v>0</v>
      </c>
      <c r="CA44" s="75">
        <f>SUM(W44,AY44)</f>
        <v>226160</v>
      </c>
      <c r="CB44" s="75">
        <f>SUM(X44,AZ44)</f>
        <v>0</v>
      </c>
      <c r="CC44" s="75">
        <f>SUM(Y44,BA44)</f>
        <v>186802</v>
      </c>
      <c r="CD44" s="75">
        <f>SUM(Z44,BB44)</f>
        <v>39358</v>
      </c>
      <c r="CE44" s="75">
        <f>SUM(AA44,BC44)</f>
        <v>0</v>
      </c>
      <c r="CF44" s="76">
        <v>0</v>
      </c>
      <c r="CG44" s="75">
        <f>SUM(AC44,BE44)</f>
        <v>0</v>
      </c>
      <c r="CH44" s="75">
        <f>SUM(AD44,BF44)</f>
        <v>0</v>
      </c>
      <c r="CI44" s="75">
        <f>SUM(AE44,BG44)</f>
        <v>904634</v>
      </c>
    </row>
    <row r="45" spans="1:87" s="50" customFormat="1" ht="12" customHeight="1">
      <c r="A45" s="53" t="s">
        <v>339</v>
      </c>
      <c r="B45" s="54" t="s">
        <v>415</v>
      </c>
      <c r="C45" s="53" t="s">
        <v>416</v>
      </c>
      <c r="D45" s="75">
        <f>+SUM(E45,J45)</f>
        <v>4203</v>
      </c>
      <c r="E45" s="75">
        <f>+SUM(F45:I45)</f>
        <v>4203</v>
      </c>
      <c r="F45" s="75">
        <v>0</v>
      </c>
      <c r="G45" s="75">
        <v>4203</v>
      </c>
      <c r="H45" s="75">
        <v>0</v>
      </c>
      <c r="I45" s="75">
        <v>0</v>
      </c>
      <c r="J45" s="75">
        <v>0</v>
      </c>
      <c r="K45" s="76">
        <v>0</v>
      </c>
      <c r="L45" s="75">
        <f>+SUM(M45,R45,V45,W45,AC45)</f>
        <v>331454</v>
      </c>
      <c r="M45" s="75">
        <f>+SUM(N45:Q45)</f>
        <v>98357</v>
      </c>
      <c r="N45" s="75">
        <v>98357</v>
      </c>
      <c r="O45" s="75">
        <v>0</v>
      </c>
      <c r="P45" s="75">
        <v>0</v>
      </c>
      <c r="Q45" s="75">
        <v>0</v>
      </c>
      <c r="R45" s="75">
        <f>+SUM(S45:U45)</f>
        <v>157647</v>
      </c>
      <c r="S45" s="75">
        <v>0</v>
      </c>
      <c r="T45" s="75">
        <v>151508</v>
      </c>
      <c r="U45" s="75">
        <v>6139</v>
      </c>
      <c r="V45" s="75">
        <v>0</v>
      </c>
      <c r="W45" s="75">
        <f>+SUM(X45:AA45)</f>
        <v>75450</v>
      </c>
      <c r="X45" s="75">
        <v>0</v>
      </c>
      <c r="Y45" s="75">
        <v>60429</v>
      </c>
      <c r="Z45" s="75">
        <v>15021</v>
      </c>
      <c r="AA45" s="75">
        <v>0</v>
      </c>
      <c r="AB45" s="76">
        <v>0</v>
      </c>
      <c r="AC45" s="75">
        <v>0</v>
      </c>
      <c r="AD45" s="75">
        <v>22106</v>
      </c>
      <c r="AE45" s="75">
        <f>+SUM(D45,L45,AD45)</f>
        <v>357763</v>
      </c>
      <c r="AF45" s="75">
        <f>+SUM(AG45,AL45)</f>
        <v>0</v>
      </c>
      <c r="AG45" s="75">
        <f>+SUM(AH45:AK45)</f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6">
        <v>0</v>
      </c>
      <c r="AN45" s="75">
        <f>+SUM(AO45,AT45,AX45,AY45,BE45)</f>
        <v>0</v>
      </c>
      <c r="AO45" s="75">
        <f>+SUM(AP45:AS45)</f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f>+SUM(AU45:AW45)</f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f>+SUM(AZ45:BC45)</f>
        <v>0</v>
      </c>
      <c r="AZ45" s="75">
        <v>0</v>
      </c>
      <c r="BA45" s="75">
        <v>0</v>
      </c>
      <c r="BB45" s="75">
        <v>0</v>
      </c>
      <c r="BC45" s="75">
        <v>0</v>
      </c>
      <c r="BD45" s="76">
        <v>0</v>
      </c>
      <c r="BE45" s="75">
        <v>0</v>
      </c>
      <c r="BF45" s="75">
        <v>0</v>
      </c>
      <c r="BG45" s="75">
        <f>+SUM(BF45,AN45,AF45)</f>
        <v>0</v>
      </c>
      <c r="BH45" s="75">
        <f>SUM(D45,AF45)</f>
        <v>4203</v>
      </c>
      <c r="BI45" s="75">
        <f>SUM(E45,AG45)</f>
        <v>4203</v>
      </c>
      <c r="BJ45" s="75">
        <f>SUM(F45,AH45)</f>
        <v>0</v>
      </c>
      <c r="BK45" s="75">
        <f>SUM(G45,AI45)</f>
        <v>4203</v>
      </c>
      <c r="BL45" s="75">
        <f>SUM(H45,AJ45)</f>
        <v>0</v>
      </c>
      <c r="BM45" s="75">
        <f>SUM(I45,AK45)</f>
        <v>0</v>
      </c>
      <c r="BN45" s="75">
        <f>SUM(J45,AL45)</f>
        <v>0</v>
      </c>
      <c r="BO45" s="76">
        <v>0</v>
      </c>
      <c r="BP45" s="75">
        <f>SUM(L45,AN45)</f>
        <v>331454</v>
      </c>
      <c r="BQ45" s="75">
        <f>SUM(M45,AO45)</f>
        <v>98357</v>
      </c>
      <c r="BR45" s="75">
        <f>SUM(N45,AP45)</f>
        <v>98357</v>
      </c>
      <c r="BS45" s="75">
        <f>SUM(O45,AQ45)</f>
        <v>0</v>
      </c>
      <c r="BT45" s="75">
        <f>SUM(P45,AR45)</f>
        <v>0</v>
      </c>
      <c r="BU45" s="75">
        <f>SUM(Q45,AS45)</f>
        <v>0</v>
      </c>
      <c r="BV45" s="75">
        <f>SUM(R45,AT45)</f>
        <v>157647</v>
      </c>
      <c r="BW45" s="75">
        <f>SUM(S45,AU45)</f>
        <v>0</v>
      </c>
      <c r="BX45" s="75">
        <f>SUM(T45,AV45)</f>
        <v>151508</v>
      </c>
      <c r="BY45" s="75">
        <f>SUM(U45,AW45)</f>
        <v>6139</v>
      </c>
      <c r="BZ45" s="75">
        <f>SUM(V45,AX45)</f>
        <v>0</v>
      </c>
      <c r="CA45" s="75">
        <f>SUM(W45,AY45)</f>
        <v>75450</v>
      </c>
      <c r="CB45" s="75">
        <f>SUM(X45,AZ45)</f>
        <v>0</v>
      </c>
      <c r="CC45" s="75">
        <f>SUM(Y45,BA45)</f>
        <v>60429</v>
      </c>
      <c r="CD45" s="75">
        <f>SUM(Z45,BB45)</f>
        <v>15021</v>
      </c>
      <c r="CE45" s="75">
        <f>SUM(AA45,BC45)</f>
        <v>0</v>
      </c>
      <c r="CF45" s="76">
        <v>0</v>
      </c>
      <c r="CG45" s="75">
        <f>SUM(AC45,BE45)</f>
        <v>0</v>
      </c>
      <c r="CH45" s="75">
        <f>SUM(AD45,BF45)</f>
        <v>22106</v>
      </c>
      <c r="CI45" s="75">
        <f>SUM(AE45,BG45)</f>
        <v>357763</v>
      </c>
    </row>
    <row r="46" spans="1:87" s="50" customFormat="1" ht="12" customHeight="1">
      <c r="A46" s="53" t="s">
        <v>339</v>
      </c>
      <c r="B46" s="54" t="s">
        <v>417</v>
      </c>
      <c r="C46" s="53" t="s">
        <v>418</v>
      </c>
      <c r="D46" s="75">
        <f>+SUM(E46,J46)</f>
        <v>2162</v>
      </c>
      <c r="E46" s="75">
        <f>+SUM(F46:I46)</f>
        <v>2162</v>
      </c>
      <c r="F46" s="75">
        <v>0</v>
      </c>
      <c r="G46" s="75">
        <v>2162</v>
      </c>
      <c r="H46" s="75">
        <v>0</v>
      </c>
      <c r="I46" s="75">
        <v>0</v>
      </c>
      <c r="J46" s="75">
        <v>0</v>
      </c>
      <c r="K46" s="76">
        <v>0</v>
      </c>
      <c r="L46" s="75">
        <f>+SUM(M46,R46,V46,W46,AC46)</f>
        <v>185595</v>
      </c>
      <c r="M46" s="75">
        <f>+SUM(N46:Q46)</f>
        <v>2893</v>
      </c>
      <c r="N46" s="75">
        <v>2893</v>
      </c>
      <c r="O46" s="75">
        <v>0</v>
      </c>
      <c r="P46" s="75">
        <v>0</v>
      </c>
      <c r="Q46" s="75">
        <v>0</v>
      </c>
      <c r="R46" s="75">
        <f>+SUM(S46:U46)</f>
        <v>41476</v>
      </c>
      <c r="S46" s="75">
        <v>0</v>
      </c>
      <c r="T46" s="75">
        <v>41476</v>
      </c>
      <c r="U46" s="75">
        <v>0</v>
      </c>
      <c r="V46" s="75">
        <v>0</v>
      </c>
      <c r="W46" s="75">
        <f>+SUM(X46:AA46)</f>
        <v>141226</v>
      </c>
      <c r="X46" s="75">
        <v>0</v>
      </c>
      <c r="Y46" s="75">
        <v>112375</v>
      </c>
      <c r="Z46" s="75">
        <v>28851</v>
      </c>
      <c r="AA46" s="75">
        <v>0</v>
      </c>
      <c r="AB46" s="76">
        <v>0</v>
      </c>
      <c r="AC46" s="75">
        <v>0</v>
      </c>
      <c r="AD46" s="75">
        <v>73073</v>
      </c>
      <c r="AE46" s="75">
        <f>+SUM(D46,L46,AD46)</f>
        <v>260830</v>
      </c>
      <c r="AF46" s="75">
        <f>+SUM(AG46,AL46)</f>
        <v>0</v>
      </c>
      <c r="AG46" s="75">
        <f>+SUM(AH46:AK46)</f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6">
        <v>0</v>
      </c>
      <c r="AN46" s="75">
        <f>+SUM(AO46,AT46,AX46,AY46,BE46)</f>
        <v>0</v>
      </c>
      <c r="AO46" s="75">
        <f>+SUM(AP46:AS46)</f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f>+SUM(AU46:AW46)</f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f>+SUM(AZ46:BC46)</f>
        <v>0</v>
      </c>
      <c r="AZ46" s="75">
        <v>0</v>
      </c>
      <c r="BA46" s="75">
        <v>0</v>
      </c>
      <c r="BB46" s="75">
        <v>0</v>
      </c>
      <c r="BC46" s="75">
        <v>0</v>
      </c>
      <c r="BD46" s="76">
        <v>0</v>
      </c>
      <c r="BE46" s="75">
        <v>0</v>
      </c>
      <c r="BF46" s="75">
        <v>0</v>
      </c>
      <c r="BG46" s="75">
        <f>+SUM(BF46,AN46,AF46)</f>
        <v>0</v>
      </c>
      <c r="BH46" s="75">
        <f>SUM(D46,AF46)</f>
        <v>2162</v>
      </c>
      <c r="BI46" s="75">
        <f>SUM(E46,AG46)</f>
        <v>2162</v>
      </c>
      <c r="BJ46" s="75">
        <f>SUM(F46,AH46)</f>
        <v>0</v>
      </c>
      <c r="BK46" s="75">
        <f>SUM(G46,AI46)</f>
        <v>2162</v>
      </c>
      <c r="BL46" s="75">
        <f>SUM(H46,AJ46)</f>
        <v>0</v>
      </c>
      <c r="BM46" s="75">
        <f>SUM(I46,AK46)</f>
        <v>0</v>
      </c>
      <c r="BN46" s="75">
        <f>SUM(J46,AL46)</f>
        <v>0</v>
      </c>
      <c r="BO46" s="76">
        <v>0</v>
      </c>
      <c r="BP46" s="75">
        <f>SUM(L46,AN46)</f>
        <v>185595</v>
      </c>
      <c r="BQ46" s="75">
        <f>SUM(M46,AO46)</f>
        <v>2893</v>
      </c>
      <c r="BR46" s="75">
        <f>SUM(N46,AP46)</f>
        <v>2893</v>
      </c>
      <c r="BS46" s="75">
        <f>SUM(O46,AQ46)</f>
        <v>0</v>
      </c>
      <c r="BT46" s="75">
        <f>SUM(P46,AR46)</f>
        <v>0</v>
      </c>
      <c r="BU46" s="75">
        <f>SUM(Q46,AS46)</f>
        <v>0</v>
      </c>
      <c r="BV46" s="75">
        <f>SUM(R46,AT46)</f>
        <v>41476</v>
      </c>
      <c r="BW46" s="75">
        <f>SUM(S46,AU46)</f>
        <v>0</v>
      </c>
      <c r="BX46" s="75">
        <f>SUM(T46,AV46)</f>
        <v>41476</v>
      </c>
      <c r="BY46" s="75">
        <f>SUM(U46,AW46)</f>
        <v>0</v>
      </c>
      <c r="BZ46" s="75">
        <f>SUM(V46,AX46)</f>
        <v>0</v>
      </c>
      <c r="CA46" s="75">
        <f>SUM(W46,AY46)</f>
        <v>141226</v>
      </c>
      <c r="CB46" s="75">
        <f>SUM(X46,AZ46)</f>
        <v>0</v>
      </c>
      <c r="CC46" s="75">
        <f>SUM(Y46,BA46)</f>
        <v>112375</v>
      </c>
      <c r="CD46" s="75">
        <f>SUM(Z46,BB46)</f>
        <v>28851</v>
      </c>
      <c r="CE46" s="75">
        <f>SUM(AA46,BC46)</f>
        <v>0</v>
      </c>
      <c r="CF46" s="76">
        <v>0</v>
      </c>
      <c r="CG46" s="75">
        <f>SUM(AC46,BE46)</f>
        <v>0</v>
      </c>
      <c r="CH46" s="75">
        <f>SUM(AD46,BF46)</f>
        <v>73073</v>
      </c>
      <c r="CI46" s="75">
        <f>SUM(AE46,BG46)</f>
        <v>260830</v>
      </c>
    </row>
    <row r="47" spans="1:87" s="50" customFormat="1" ht="12" customHeight="1">
      <c r="A47" s="53" t="s">
        <v>339</v>
      </c>
      <c r="B47" s="54" t="s">
        <v>419</v>
      </c>
      <c r="C47" s="53" t="s">
        <v>420</v>
      </c>
      <c r="D47" s="75">
        <f>+SUM(E47,J47)</f>
        <v>55833</v>
      </c>
      <c r="E47" s="75">
        <f>+SUM(F47:I47)</f>
        <v>0</v>
      </c>
      <c r="F47" s="75">
        <v>0</v>
      </c>
      <c r="G47" s="75">
        <v>0</v>
      </c>
      <c r="H47" s="75">
        <v>0</v>
      </c>
      <c r="I47" s="75">
        <v>0</v>
      </c>
      <c r="J47" s="75">
        <v>55833</v>
      </c>
      <c r="K47" s="76">
        <v>0</v>
      </c>
      <c r="L47" s="75">
        <f>+SUM(M47,R47,V47,W47,AC47)</f>
        <v>0</v>
      </c>
      <c r="M47" s="75">
        <f>+SUM(N47:Q47)</f>
        <v>0</v>
      </c>
      <c r="N47" s="75">
        <v>0</v>
      </c>
      <c r="O47" s="75">
        <v>0</v>
      </c>
      <c r="P47" s="75">
        <v>0</v>
      </c>
      <c r="Q47" s="75">
        <v>0</v>
      </c>
      <c r="R47" s="75">
        <f>+SUM(S47:U47)</f>
        <v>0</v>
      </c>
      <c r="S47" s="75">
        <v>0</v>
      </c>
      <c r="T47" s="75">
        <v>0</v>
      </c>
      <c r="U47" s="75">
        <v>0</v>
      </c>
      <c r="V47" s="75">
        <v>0</v>
      </c>
      <c r="W47" s="75">
        <f>+SUM(X47:AA47)</f>
        <v>0</v>
      </c>
      <c r="X47" s="75">
        <v>0</v>
      </c>
      <c r="Y47" s="75">
        <v>0</v>
      </c>
      <c r="Z47" s="75">
        <v>0</v>
      </c>
      <c r="AA47" s="75">
        <v>0</v>
      </c>
      <c r="AB47" s="76">
        <v>0</v>
      </c>
      <c r="AC47" s="75">
        <v>0</v>
      </c>
      <c r="AD47" s="75">
        <v>30123</v>
      </c>
      <c r="AE47" s="75">
        <f>+SUM(D47,L47,AD47)</f>
        <v>85956</v>
      </c>
      <c r="AF47" s="75">
        <f>+SUM(AG47,AL47)</f>
        <v>0</v>
      </c>
      <c r="AG47" s="75">
        <f>+SUM(AH47:AK47)</f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6">
        <v>0</v>
      </c>
      <c r="AN47" s="75">
        <f>+SUM(AO47,AT47,AX47,AY47,BE47)</f>
        <v>0</v>
      </c>
      <c r="AO47" s="75">
        <f>+SUM(AP47:AS47)</f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f>+SUM(AU47:AW47)</f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f>+SUM(AZ47:BC47)</f>
        <v>0</v>
      </c>
      <c r="AZ47" s="75">
        <v>0</v>
      </c>
      <c r="BA47" s="75">
        <v>0</v>
      </c>
      <c r="BB47" s="75">
        <v>0</v>
      </c>
      <c r="BC47" s="75">
        <v>0</v>
      </c>
      <c r="BD47" s="76">
        <v>0</v>
      </c>
      <c r="BE47" s="75">
        <v>0</v>
      </c>
      <c r="BF47" s="75">
        <v>0</v>
      </c>
      <c r="BG47" s="75">
        <f>+SUM(BF47,AN47,AF47)</f>
        <v>0</v>
      </c>
      <c r="BH47" s="75">
        <f>SUM(D47,AF47)</f>
        <v>55833</v>
      </c>
      <c r="BI47" s="75">
        <f>SUM(E47,AG47)</f>
        <v>0</v>
      </c>
      <c r="BJ47" s="75">
        <f>SUM(F47,AH47)</f>
        <v>0</v>
      </c>
      <c r="BK47" s="75">
        <f>SUM(G47,AI47)</f>
        <v>0</v>
      </c>
      <c r="BL47" s="75">
        <f>SUM(H47,AJ47)</f>
        <v>0</v>
      </c>
      <c r="BM47" s="75">
        <f>SUM(I47,AK47)</f>
        <v>0</v>
      </c>
      <c r="BN47" s="75">
        <f>SUM(J47,AL47)</f>
        <v>55833</v>
      </c>
      <c r="BO47" s="76">
        <v>0</v>
      </c>
      <c r="BP47" s="75">
        <f>SUM(L47,AN47)</f>
        <v>0</v>
      </c>
      <c r="BQ47" s="75">
        <f>SUM(M47,AO47)</f>
        <v>0</v>
      </c>
      <c r="BR47" s="75">
        <f>SUM(N47,AP47)</f>
        <v>0</v>
      </c>
      <c r="BS47" s="75">
        <f>SUM(O47,AQ47)</f>
        <v>0</v>
      </c>
      <c r="BT47" s="75">
        <f>SUM(P47,AR47)</f>
        <v>0</v>
      </c>
      <c r="BU47" s="75">
        <f>SUM(Q47,AS47)</f>
        <v>0</v>
      </c>
      <c r="BV47" s="75">
        <f>SUM(R47,AT47)</f>
        <v>0</v>
      </c>
      <c r="BW47" s="75">
        <f>SUM(S47,AU47)</f>
        <v>0</v>
      </c>
      <c r="BX47" s="75">
        <f>SUM(T47,AV47)</f>
        <v>0</v>
      </c>
      <c r="BY47" s="75">
        <f>SUM(U47,AW47)</f>
        <v>0</v>
      </c>
      <c r="BZ47" s="75">
        <f>SUM(V47,AX47)</f>
        <v>0</v>
      </c>
      <c r="CA47" s="75">
        <f>SUM(W47,AY47)</f>
        <v>0</v>
      </c>
      <c r="CB47" s="75">
        <f>SUM(X47,AZ47)</f>
        <v>0</v>
      </c>
      <c r="CC47" s="75">
        <f>SUM(Y47,BA47)</f>
        <v>0</v>
      </c>
      <c r="CD47" s="75">
        <f>SUM(Z47,BB47)</f>
        <v>0</v>
      </c>
      <c r="CE47" s="75">
        <f>SUM(AA47,BC47)</f>
        <v>0</v>
      </c>
      <c r="CF47" s="76">
        <v>0</v>
      </c>
      <c r="CG47" s="75">
        <f>SUM(AC47,BE47)</f>
        <v>0</v>
      </c>
      <c r="CH47" s="75">
        <f>SUM(AD47,BF47)</f>
        <v>30123</v>
      </c>
      <c r="CI47" s="75">
        <f>SUM(AE47,BG47)</f>
        <v>85956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ゴシック,標準"&amp;14廃棄物処理事業経費（市区町村及び一部事務組合・広域連合の合計）【歳出】（平成26年度実績）</oddHeader>
  </headerFooter>
  <colBreaks count="2" manualBreakCount="2">
    <brk id="39" min="1" max="998" man="1"/>
    <brk id="67" min="1" max="9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7" customWidth="1"/>
    <col min="10" max="10" width="6.59765625" style="34" customWidth="1"/>
    <col min="11" max="11" width="35.59765625" style="47" customWidth="1"/>
    <col min="12" max="17" width="13.8984375" style="77" customWidth="1"/>
    <col min="18" max="18" width="6.59765625" style="34" customWidth="1"/>
    <col min="19" max="19" width="35.59765625" style="47" customWidth="1"/>
    <col min="20" max="25" width="13.8984375" style="77" customWidth="1"/>
    <col min="26" max="26" width="6.59765625" style="34" customWidth="1"/>
    <col min="27" max="27" width="35.59765625" style="47" customWidth="1"/>
    <col min="28" max="33" width="13.8984375" style="77" customWidth="1"/>
    <col min="34" max="34" width="6.59765625" style="34" customWidth="1"/>
    <col min="35" max="35" width="35.59765625" style="47" customWidth="1"/>
    <col min="36" max="41" width="13.8984375" style="77" customWidth="1"/>
    <col min="42" max="42" width="6.59765625" style="34" customWidth="1"/>
    <col min="43" max="43" width="35.59765625" style="47" customWidth="1"/>
    <col min="44" max="49" width="13.8984375" style="77" customWidth="1"/>
    <col min="50" max="50" width="6.59765625" style="34" customWidth="1"/>
    <col min="51" max="51" width="35.59765625" style="47" customWidth="1"/>
    <col min="52" max="52" width="14.09765625" style="77" customWidth="1"/>
    <col min="53" max="57" width="13.8984375" style="77" customWidth="1"/>
    <col min="58" max="16384" width="9" style="47" customWidth="1"/>
  </cols>
  <sheetData>
    <row r="1" spans="1:57" s="45" customFormat="1" ht="17.25">
      <c r="A1" s="125" t="s">
        <v>421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3"/>
      <c r="N1" s="58"/>
      <c r="O1" s="58"/>
      <c r="P1" s="58"/>
      <c r="Q1" s="58"/>
      <c r="R1" s="58"/>
      <c r="S1" s="58"/>
      <c r="T1" s="58"/>
      <c r="U1" s="113"/>
      <c r="V1" s="58"/>
      <c r="W1" s="58"/>
      <c r="X1" s="58"/>
      <c r="Y1" s="58"/>
      <c r="Z1" s="58"/>
      <c r="AA1" s="58"/>
      <c r="AB1" s="58"/>
      <c r="AC1" s="113"/>
      <c r="AD1" s="58"/>
      <c r="AE1" s="58"/>
      <c r="AF1" s="58"/>
      <c r="AG1" s="58"/>
      <c r="AH1" s="58"/>
      <c r="AI1" s="58"/>
      <c r="AJ1" s="58"/>
      <c r="AK1" s="113"/>
      <c r="AL1" s="58"/>
      <c r="AM1" s="58"/>
      <c r="AN1" s="58"/>
      <c r="AO1" s="58"/>
      <c r="AP1" s="58"/>
      <c r="AQ1" s="58"/>
      <c r="AR1" s="58"/>
      <c r="AS1" s="113"/>
      <c r="AT1" s="58"/>
      <c r="AU1" s="58"/>
      <c r="AV1" s="58"/>
      <c r="AW1" s="58"/>
      <c r="AX1" s="58"/>
      <c r="AY1" s="58"/>
      <c r="AZ1" s="58"/>
      <c r="BA1" s="113"/>
      <c r="BB1" s="58"/>
      <c r="BC1" s="58"/>
      <c r="BD1" s="58"/>
      <c r="BE1" s="58"/>
    </row>
    <row r="2" spans="1:57" s="45" customFormat="1" ht="13.5">
      <c r="A2" s="144" t="s">
        <v>52</v>
      </c>
      <c r="B2" s="133" t="s">
        <v>53</v>
      </c>
      <c r="C2" s="141" t="s">
        <v>54</v>
      </c>
      <c r="D2" s="188" t="s">
        <v>422</v>
      </c>
      <c r="E2" s="115"/>
      <c r="F2" s="115"/>
      <c r="G2" s="115"/>
      <c r="H2" s="115"/>
      <c r="I2" s="115"/>
      <c r="J2" s="188" t="s">
        <v>423</v>
      </c>
      <c r="K2" s="59"/>
      <c r="L2" s="59"/>
      <c r="M2" s="59"/>
      <c r="N2" s="59"/>
      <c r="O2" s="59"/>
      <c r="P2" s="59"/>
      <c r="Q2" s="116"/>
      <c r="R2" s="188" t="s">
        <v>424</v>
      </c>
      <c r="S2" s="59"/>
      <c r="T2" s="59"/>
      <c r="U2" s="59"/>
      <c r="V2" s="59"/>
      <c r="W2" s="59"/>
      <c r="X2" s="59"/>
      <c r="Y2" s="116"/>
      <c r="Z2" s="188" t="s">
        <v>425</v>
      </c>
      <c r="AA2" s="59"/>
      <c r="AB2" s="59"/>
      <c r="AC2" s="59"/>
      <c r="AD2" s="59"/>
      <c r="AE2" s="59"/>
      <c r="AF2" s="59"/>
      <c r="AG2" s="116"/>
      <c r="AH2" s="188" t="s">
        <v>426</v>
      </c>
      <c r="AI2" s="59"/>
      <c r="AJ2" s="59"/>
      <c r="AK2" s="59"/>
      <c r="AL2" s="59"/>
      <c r="AM2" s="59"/>
      <c r="AN2" s="59"/>
      <c r="AO2" s="116"/>
      <c r="AP2" s="188" t="s">
        <v>427</v>
      </c>
      <c r="AQ2" s="59"/>
      <c r="AR2" s="59"/>
      <c r="AS2" s="59"/>
      <c r="AT2" s="59"/>
      <c r="AU2" s="59"/>
      <c r="AV2" s="59"/>
      <c r="AW2" s="116"/>
      <c r="AX2" s="188" t="s">
        <v>428</v>
      </c>
      <c r="AY2" s="59"/>
      <c r="AZ2" s="59"/>
      <c r="BA2" s="59"/>
      <c r="BB2" s="59"/>
      <c r="BC2" s="59"/>
      <c r="BD2" s="59"/>
      <c r="BE2" s="116"/>
    </row>
    <row r="3" spans="1:57" s="45" customFormat="1" ht="13.5">
      <c r="A3" s="145"/>
      <c r="B3" s="134"/>
      <c r="C3" s="147"/>
      <c r="D3" s="114"/>
      <c r="E3" s="115"/>
      <c r="F3" s="117"/>
      <c r="G3" s="115"/>
      <c r="H3" s="115"/>
      <c r="I3" s="117"/>
      <c r="J3" s="118"/>
      <c r="K3" s="60"/>
      <c r="L3" s="59"/>
      <c r="M3" s="59"/>
      <c r="N3" s="60"/>
      <c r="O3" s="59"/>
      <c r="P3" s="59"/>
      <c r="Q3" s="119"/>
      <c r="R3" s="118"/>
      <c r="S3" s="60"/>
      <c r="T3" s="59"/>
      <c r="U3" s="59"/>
      <c r="V3" s="60"/>
      <c r="W3" s="59"/>
      <c r="X3" s="59"/>
      <c r="Y3" s="119"/>
      <c r="Z3" s="118"/>
      <c r="AA3" s="60"/>
      <c r="AB3" s="59"/>
      <c r="AC3" s="59"/>
      <c r="AD3" s="60"/>
      <c r="AE3" s="59"/>
      <c r="AF3" s="59"/>
      <c r="AG3" s="119"/>
      <c r="AH3" s="118"/>
      <c r="AI3" s="60"/>
      <c r="AJ3" s="59"/>
      <c r="AK3" s="59"/>
      <c r="AL3" s="60"/>
      <c r="AM3" s="59"/>
      <c r="AN3" s="59"/>
      <c r="AO3" s="119"/>
      <c r="AP3" s="118"/>
      <c r="AQ3" s="60"/>
      <c r="AR3" s="59"/>
      <c r="AS3" s="59"/>
      <c r="AT3" s="60"/>
      <c r="AU3" s="59"/>
      <c r="AV3" s="59"/>
      <c r="AW3" s="119"/>
      <c r="AX3" s="118"/>
      <c r="AY3" s="60"/>
      <c r="AZ3" s="59"/>
      <c r="BA3" s="59"/>
      <c r="BB3" s="60"/>
      <c r="BC3" s="59"/>
      <c r="BD3" s="59"/>
      <c r="BE3" s="119"/>
    </row>
    <row r="4" spans="1:57" s="45" customFormat="1" ht="13.5">
      <c r="A4" s="145"/>
      <c r="B4" s="134"/>
      <c r="C4" s="142"/>
      <c r="D4" s="120" t="s">
        <v>429</v>
      </c>
      <c r="E4" s="59"/>
      <c r="F4" s="119"/>
      <c r="G4" s="120" t="s">
        <v>430</v>
      </c>
      <c r="H4" s="59"/>
      <c r="I4" s="119"/>
      <c r="J4" s="144" t="s">
        <v>431</v>
      </c>
      <c r="K4" s="141" t="s">
        <v>432</v>
      </c>
      <c r="L4" s="120" t="s">
        <v>429</v>
      </c>
      <c r="M4" s="59"/>
      <c r="N4" s="119"/>
      <c r="O4" s="120" t="s">
        <v>430</v>
      </c>
      <c r="P4" s="59"/>
      <c r="Q4" s="119"/>
      <c r="R4" s="144" t="s">
        <v>431</v>
      </c>
      <c r="S4" s="141" t="s">
        <v>432</v>
      </c>
      <c r="T4" s="120" t="s">
        <v>429</v>
      </c>
      <c r="U4" s="59"/>
      <c r="V4" s="119"/>
      <c r="W4" s="120" t="s">
        <v>430</v>
      </c>
      <c r="X4" s="59"/>
      <c r="Y4" s="119"/>
      <c r="Z4" s="144" t="s">
        <v>431</v>
      </c>
      <c r="AA4" s="141" t="s">
        <v>432</v>
      </c>
      <c r="AB4" s="120" t="s">
        <v>429</v>
      </c>
      <c r="AC4" s="59"/>
      <c r="AD4" s="119"/>
      <c r="AE4" s="120" t="s">
        <v>430</v>
      </c>
      <c r="AF4" s="59"/>
      <c r="AG4" s="119"/>
      <c r="AH4" s="144" t="s">
        <v>431</v>
      </c>
      <c r="AI4" s="141" t="s">
        <v>432</v>
      </c>
      <c r="AJ4" s="120" t="s">
        <v>429</v>
      </c>
      <c r="AK4" s="59"/>
      <c r="AL4" s="119"/>
      <c r="AM4" s="120" t="s">
        <v>430</v>
      </c>
      <c r="AN4" s="59"/>
      <c r="AO4" s="119"/>
      <c r="AP4" s="144" t="s">
        <v>431</v>
      </c>
      <c r="AQ4" s="141" t="s">
        <v>432</v>
      </c>
      <c r="AR4" s="120" t="s">
        <v>429</v>
      </c>
      <c r="AS4" s="59"/>
      <c r="AT4" s="119"/>
      <c r="AU4" s="120" t="s">
        <v>430</v>
      </c>
      <c r="AV4" s="59"/>
      <c r="AW4" s="119"/>
      <c r="AX4" s="144" t="s">
        <v>431</v>
      </c>
      <c r="AY4" s="141" t="s">
        <v>432</v>
      </c>
      <c r="AZ4" s="120" t="s">
        <v>429</v>
      </c>
      <c r="BA4" s="59"/>
      <c r="BB4" s="119"/>
      <c r="BC4" s="120" t="s">
        <v>430</v>
      </c>
      <c r="BD4" s="59"/>
      <c r="BE4" s="119"/>
    </row>
    <row r="5" spans="1:57" s="45" customFormat="1" ht="22.5">
      <c r="A5" s="145"/>
      <c r="B5" s="134"/>
      <c r="C5" s="142"/>
      <c r="D5" s="189" t="s">
        <v>434</v>
      </c>
      <c r="E5" s="131" t="s">
        <v>435</v>
      </c>
      <c r="F5" s="70" t="s">
        <v>436</v>
      </c>
      <c r="G5" s="119" t="s">
        <v>434</v>
      </c>
      <c r="H5" s="131" t="s">
        <v>435</v>
      </c>
      <c r="I5" s="70" t="s">
        <v>436</v>
      </c>
      <c r="J5" s="145"/>
      <c r="K5" s="142"/>
      <c r="L5" s="189" t="s">
        <v>434</v>
      </c>
      <c r="M5" s="131" t="s">
        <v>435</v>
      </c>
      <c r="N5" s="70" t="s">
        <v>438</v>
      </c>
      <c r="O5" s="189" t="s">
        <v>434</v>
      </c>
      <c r="P5" s="131" t="s">
        <v>435</v>
      </c>
      <c r="Q5" s="70" t="s">
        <v>438</v>
      </c>
      <c r="R5" s="145"/>
      <c r="S5" s="142"/>
      <c r="T5" s="189" t="s">
        <v>434</v>
      </c>
      <c r="U5" s="131" t="s">
        <v>435</v>
      </c>
      <c r="V5" s="70" t="s">
        <v>438</v>
      </c>
      <c r="W5" s="189" t="s">
        <v>434</v>
      </c>
      <c r="X5" s="131" t="s">
        <v>435</v>
      </c>
      <c r="Y5" s="70" t="s">
        <v>438</v>
      </c>
      <c r="Z5" s="145"/>
      <c r="AA5" s="142"/>
      <c r="AB5" s="189" t="s">
        <v>434</v>
      </c>
      <c r="AC5" s="131" t="s">
        <v>435</v>
      </c>
      <c r="AD5" s="70" t="s">
        <v>438</v>
      </c>
      <c r="AE5" s="189" t="s">
        <v>434</v>
      </c>
      <c r="AF5" s="131" t="s">
        <v>435</v>
      </c>
      <c r="AG5" s="70" t="s">
        <v>438</v>
      </c>
      <c r="AH5" s="145"/>
      <c r="AI5" s="142"/>
      <c r="AJ5" s="189" t="s">
        <v>434</v>
      </c>
      <c r="AK5" s="131" t="s">
        <v>435</v>
      </c>
      <c r="AL5" s="70" t="s">
        <v>438</v>
      </c>
      <c r="AM5" s="189" t="s">
        <v>434</v>
      </c>
      <c r="AN5" s="131" t="s">
        <v>435</v>
      </c>
      <c r="AO5" s="70" t="s">
        <v>438</v>
      </c>
      <c r="AP5" s="145"/>
      <c r="AQ5" s="142"/>
      <c r="AR5" s="189" t="s">
        <v>434</v>
      </c>
      <c r="AS5" s="131" t="s">
        <v>435</v>
      </c>
      <c r="AT5" s="70" t="s">
        <v>438</v>
      </c>
      <c r="AU5" s="189" t="s">
        <v>434</v>
      </c>
      <c r="AV5" s="131" t="s">
        <v>435</v>
      </c>
      <c r="AW5" s="70" t="s">
        <v>438</v>
      </c>
      <c r="AX5" s="145"/>
      <c r="AY5" s="142"/>
      <c r="AZ5" s="189" t="s">
        <v>434</v>
      </c>
      <c r="BA5" s="131" t="s">
        <v>435</v>
      </c>
      <c r="BB5" s="70" t="s">
        <v>438</v>
      </c>
      <c r="BC5" s="189" t="s">
        <v>434</v>
      </c>
      <c r="BD5" s="131" t="s">
        <v>435</v>
      </c>
      <c r="BE5" s="70" t="s">
        <v>438</v>
      </c>
    </row>
    <row r="6" spans="1:57" s="46" customFormat="1" ht="13.5">
      <c r="A6" s="146"/>
      <c r="B6" s="135"/>
      <c r="C6" s="143"/>
      <c r="D6" s="190" t="s">
        <v>439</v>
      </c>
      <c r="E6" s="191" t="s">
        <v>439</v>
      </c>
      <c r="F6" s="191" t="s">
        <v>439</v>
      </c>
      <c r="G6" s="190" t="s">
        <v>439</v>
      </c>
      <c r="H6" s="191" t="s">
        <v>439</v>
      </c>
      <c r="I6" s="191" t="s">
        <v>439</v>
      </c>
      <c r="J6" s="146"/>
      <c r="K6" s="143"/>
      <c r="L6" s="190" t="s">
        <v>439</v>
      </c>
      <c r="M6" s="191" t="s">
        <v>439</v>
      </c>
      <c r="N6" s="191" t="s">
        <v>439</v>
      </c>
      <c r="O6" s="190" t="s">
        <v>439</v>
      </c>
      <c r="P6" s="191" t="s">
        <v>439</v>
      </c>
      <c r="Q6" s="191" t="s">
        <v>439</v>
      </c>
      <c r="R6" s="146"/>
      <c r="S6" s="143"/>
      <c r="T6" s="190" t="s">
        <v>439</v>
      </c>
      <c r="U6" s="191" t="s">
        <v>439</v>
      </c>
      <c r="V6" s="191" t="s">
        <v>439</v>
      </c>
      <c r="W6" s="190" t="s">
        <v>439</v>
      </c>
      <c r="X6" s="191" t="s">
        <v>439</v>
      </c>
      <c r="Y6" s="191" t="s">
        <v>439</v>
      </c>
      <c r="Z6" s="146"/>
      <c r="AA6" s="143"/>
      <c r="AB6" s="190" t="s">
        <v>439</v>
      </c>
      <c r="AC6" s="191" t="s">
        <v>439</v>
      </c>
      <c r="AD6" s="191" t="s">
        <v>439</v>
      </c>
      <c r="AE6" s="190" t="s">
        <v>439</v>
      </c>
      <c r="AF6" s="191" t="s">
        <v>439</v>
      </c>
      <c r="AG6" s="191" t="s">
        <v>439</v>
      </c>
      <c r="AH6" s="146"/>
      <c r="AI6" s="143"/>
      <c r="AJ6" s="190" t="s">
        <v>439</v>
      </c>
      <c r="AK6" s="191" t="s">
        <v>439</v>
      </c>
      <c r="AL6" s="191" t="s">
        <v>439</v>
      </c>
      <c r="AM6" s="190" t="s">
        <v>439</v>
      </c>
      <c r="AN6" s="191" t="s">
        <v>439</v>
      </c>
      <c r="AO6" s="191" t="s">
        <v>439</v>
      </c>
      <c r="AP6" s="146"/>
      <c r="AQ6" s="143"/>
      <c r="AR6" s="190" t="s">
        <v>439</v>
      </c>
      <c r="AS6" s="191" t="s">
        <v>439</v>
      </c>
      <c r="AT6" s="191" t="s">
        <v>439</v>
      </c>
      <c r="AU6" s="190" t="s">
        <v>439</v>
      </c>
      <c r="AV6" s="191" t="s">
        <v>439</v>
      </c>
      <c r="AW6" s="191" t="s">
        <v>439</v>
      </c>
      <c r="AX6" s="146"/>
      <c r="AY6" s="143"/>
      <c r="AZ6" s="190" t="s">
        <v>439</v>
      </c>
      <c r="BA6" s="191" t="s">
        <v>439</v>
      </c>
      <c r="BB6" s="191" t="s">
        <v>439</v>
      </c>
      <c r="BC6" s="190" t="s">
        <v>439</v>
      </c>
      <c r="BD6" s="191" t="s">
        <v>439</v>
      </c>
      <c r="BE6" s="191" t="s">
        <v>439</v>
      </c>
    </row>
    <row r="7" spans="1:57" s="61" customFormat="1" ht="12" customHeight="1">
      <c r="A7" s="48" t="s">
        <v>440</v>
      </c>
      <c r="B7" s="48">
        <v>14000</v>
      </c>
      <c r="C7" s="48" t="s">
        <v>436</v>
      </c>
      <c r="D7" s="71">
        <f>SUM(D8:D40)</f>
        <v>20084</v>
      </c>
      <c r="E7" s="71">
        <f>SUM(E8:E40)</f>
        <v>3832920</v>
      </c>
      <c r="F7" s="71">
        <f>SUM(F8:F40)</f>
        <v>3853004</v>
      </c>
      <c r="G7" s="71">
        <f>SUM(G8:G40)</f>
        <v>32997</v>
      </c>
      <c r="H7" s="71">
        <f>SUM(H8:H40)</f>
        <v>123484</v>
      </c>
      <c r="I7" s="71">
        <f>SUM(I8:I40)</f>
        <v>156481</v>
      </c>
      <c r="J7" s="49">
        <f>COUNTIF(J8:J40,"&lt;&gt;")</f>
        <v>13</v>
      </c>
      <c r="K7" s="49">
        <f>COUNTIF(K8:K40,"&lt;&gt;")</f>
        <v>13</v>
      </c>
      <c r="L7" s="71">
        <f>SUM(L8:L40)</f>
        <v>18356</v>
      </c>
      <c r="M7" s="71">
        <f>SUM(M8:M40)</f>
        <v>3727751</v>
      </c>
      <c r="N7" s="71">
        <f>SUM(N8:N40)</f>
        <v>3746107</v>
      </c>
      <c r="O7" s="71">
        <f>SUM(O8:O40)</f>
        <v>30612</v>
      </c>
      <c r="P7" s="71">
        <f>SUM(P8:P40)</f>
        <v>89329</v>
      </c>
      <c r="Q7" s="71">
        <f>SUM(Q8:Q40)</f>
        <v>119941</v>
      </c>
      <c r="R7" s="49">
        <f>COUNTIF(R8:R40,"&lt;&gt;")</f>
        <v>4</v>
      </c>
      <c r="S7" s="49">
        <f>COUNTIF(S8:S40,"&lt;&gt;")</f>
        <v>5</v>
      </c>
      <c r="T7" s="71">
        <f>SUM(T8:T40)</f>
        <v>1728</v>
      </c>
      <c r="U7" s="71">
        <f>SUM(U8:U40)</f>
        <v>105169</v>
      </c>
      <c r="V7" s="71">
        <f>SUM(V8:V40)</f>
        <v>106897</v>
      </c>
      <c r="W7" s="71">
        <f>SUM(W8:W40)</f>
        <v>2385</v>
      </c>
      <c r="X7" s="71">
        <f>SUM(X8:X40)</f>
        <v>34155</v>
      </c>
      <c r="Y7" s="71">
        <f>SUM(Y8:Y40)</f>
        <v>36540</v>
      </c>
      <c r="Z7" s="49">
        <f>COUNTIF(Z8:Z40,"&lt;&gt;")</f>
        <v>0</v>
      </c>
      <c r="AA7" s="49">
        <f>COUNTIF(AA8:AA40,"&lt;&gt;")</f>
        <v>0</v>
      </c>
      <c r="AB7" s="71">
        <f>SUM(AB8:AB40)</f>
        <v>0</v>
      </c>
      <c r="AC7" s="71">
        <f>SUM(AC8:AC40)</f>
        <v>0</v>
      </c>
      <c r="AD7" s="71">
        <f>SUM(AD8:AD40)</f>
        <v>0</v>
      </c>
      <c r="AE7" s="71">
        <f>SUM(AE8:AE40)</f>
        <v>0</v>
      </c>
      <c r="AF7" s="71">
        <f>SUM(AF8:AF40)</f>
        <v>0</v>
      </c>
      <c r="AG7" s="71">
        <f>SUM(AG8:AG40)</f>
        <v>0</v>
      </c>
      <c r="AH7" s="49">
        <f>COUNTIF(AH8:AH40,"&lt;&gt;")</f>
        <v>0</v>
      </c>
      <c r="AI7" s="49">
        <f>COUNTIF(AI8:AI40,"&lt;&gt;")</f>
        <v>0</v>
      </c>
      <c r="AJ7" s="71">
        <f>SUM(AJ8:AJ40)</f>
        <v>0</v>
      </c>
      <c r="AK7" s="71">
        <f>SUM(AK8:AK40)</f>
        <v>0</v>
      </c>
      <c r="AL7" s="71">
        <f>SUM(AL8:AL40)</f>
        <v>0</v>
      </c>
      <c r="AM7" s="71">
        <f>SUM(AM8:AM40)</f>
        <v>0</v>
      </c>
      <c r="AN7" s="71">
        <f>SUM(AN8:AN40)</f>
        <v>0</v>
      </c>
      <c r="AO7" s="71">
        <f>SUM(AO8:AO40)</f>
        <v>0</v>
      </c>
      <c r="AP7" s="49">
        <f>COUNTIF(AP8:AP40,"&lt;&gt;")</f>
        <v>0</v>
      </c>
      <c r="AQ7" s="49">
        <f>COUNTIF(AQ8:AQ40,"&lt;&gt;")</f>
        <v>0</v>
      </c>
      <c r="AR7" s="71">
        <f>SUM(AR8:AR40)</f>
        <v>0</v>
      </c>
      <c r="AS7" s="71">
        <f>SUM(AS8:AS40)</f>
        <v>0</v>
      </c>
      <c r="AT7" s="71">
        <f>SUM(AT8:AT40)</f>
        <v>0</v>
      </c>
      <c r="AU7" s="71">
        <f>SUM(AU8:AU40)</f>
        <v>0</v>
      </c>
      <c r="AV7" s="71">
        <f>SUM(AV8:AV40)</f>
        <v>0</v>
      </c>
      <c r="AW7" s="71">
        <f>SUM(AW8:AW40)</f>
        <v>0</v>
      </c>
      <c r="AX7" s="49">
        <f>COUNTIF(AX8:AX40,"&lt;&gt;")</f>
        <v>0</v>
      </c>
      <c r="AY7" s="49">
        <f>COUNTIF(AY8:AY40,"&lt;&gt;")</f>
        <v>0</v>
      </c>
      <c r="AZ7" s="71">
        <f>SUM(AZ8:AZ40)</f>
        <v>0</v>
      </c>
      <c r="BA7" s="71">
        <f>SUM(BA8:BA40)</f>
        <v>0</v>
      </c>
      <c r="BB7" s="71">
        <f>SUM(BB8:BB40)</f>
        <v>0</v>
      </c>
      <c r="BC7" s="71">
        <f>SUM(BC8:BC40)</f>
        <v>0</v>
      </c>
      <c r="BD7" s="71">
        <f>SUM(BD8:BD40)</f>
        <v>0</v>
      </c>
      <c r="BE7" s="71">
        <f>SUM(BE8:BE40)</f>
        <v>0</v>
      </c>
    </row>
    <row r="8" spans="1:57" s="50" customFormat="1" ht="12" customHeight="1">
      <c r="A8" s="51" t="s">
        <v>440</v>
      </c>
      <c r="B8" s="64" t="s">
        <v>441</v>
      </c>
      <c r="C8" s="51" t="s">
        <v>442</v>
      </c>
      <c r="D8" s="73">
        <f>SUM(L8,T8,AB8,AJ8,AR8,AZ8)</f>
        <v>0</v>
      </c>
      <c r="E8" s="73">
        <f>SUM(M8,U8,AC8,AK8,AS8,BA8)</f>
        <v>0</v>
      </c>
      <c r="F8" s="73">
        <f>SUM(D8:E8)</f>
        <v>0</v>
      </c>
      <c r="G8" s="73">
        <f>SUM(O8,W8,AE8,AM8,AU8,BC8)</f>
        <v>0</v>
      </c>
      <c r="H8" s="73">
        <f>SUM(P8,X8,AF8,AN8,AV8,BD8)</f>
        <v>0</v>
      </c>
      <c r="I8" s="73">
        <f>SUM(G8:H8)</f>
        <v>0</v>
      </c>
      <c r="J8" s="65"/>
      <c r="K8" s="52"/>
      <c r="L8" s="73">
        <v>0</v>
      </c>
      <c r="M8" s="73">
        <v>0</v>
      </c>
      <c r="N8" s="73">
        <f>SUM(L8,+M8)</f>
        <v>0</v>
      </c>
      <c r="O8" s="73">
        <v>0</v>
      </c>
      <c r="P8" s="73">
        <v>0</v>
      </c>
      <c r="Q8" s="73">
        <f>SUM(O8,+P8)</f>
        <v>0</v>
      </c>
      <c r="R8" s="65"/>
      <c r="S8" s="52"/>
      <c r="T8" s="73">
        <v>0</v>
      </c>
      <c r="U8" s="73">
        <v>0</v>
      </c>
      <c r="V8" s="73">
        <f>+SUM(T8,U8)</f>
        <v>0</v>
      </c>
      <c r="W8" s="73">
        <v>0</v>
      </c>
      <c r="X8" s="73">
        <v>0</v>
      </c>
      <c r="Y8" s="73">
        <f>+SUM(W8,X8)</f>
        <v>0</v>
      </c>
      <c r="Z8" s="65"/>
      <c r="AA8" s="52"/>
      <c r="AB8" s="73">
        <v>0</v>
      </c>
      <c r="AC8" s="73">
        <v>0</v>
      </c>
      <c r="AD8" s="73">
        <f>+SUM(AB8,AC8)</f>
        <v>0</v>
      </c>
      <c r="AE8" s="73">
        <v>0</v>
      </c>
      <c r="AF8" s="73">
        <v>0</v>
      </c>
      <c r="AG8" s="73">
        <f>SUM(AE8,+AF8)</f>
        <v>0</v>
      </c>
      <c r="AH8" s="65"/>
      <c r="AI8" s="52"/>
      <c r="AJ8" s="73">
        <v>0</v>
      </c>
      <c r="AK8" s="73">
        <v>0</v>
      </c>
      <c r="AL8" s="73">
        <f>SUM(AJ8,+AK8)</f>
        <v>0</v>
      </c>
      <c r="AM8" s="73">
        <v>0</v>
      </c>
      <c r="AN8" s="73">
        <v>0</v>
      </c>
      <c r="AO8" s="73">
        <f>SUM(AM8,+AN8)</f>
        <v>0</v>
      </c>
      <c r="AP8" s="65"/>
      <c r="AQ8" s="52"/>
      <c r="AR8" s="73">
        <v>0</v>
      </c>
      <c r="AS8" s="73">
        <v>0</v>
      </c>
      <c r="AT8" s="73">
        <f>SUM(AR8,+AS8)</f>
        <v>0</v>
      </c>
      <c r="AU8" s="73">
        <v>0</v>
      </c>
      <c r="AV8" s="73">
        <v>0</v>
      </c>
      <c r="AW8" s="73">
        <f>SUM(AU8,+AV8)</f>
        <v>0</v>
      </c>
      <c r="AX8" s="65"/>
      <c r="AY8" s="52"/>
      <c r="AZ8" s="73">
        <v>0</v>
      </c>
      <c r="BA8" s="73">
        <v>0</v>
      </c>
      <c r="BB8" s="73">
        <f>SUM(AZ8,BA8)</f>
        <v>0</v>
      </c>
      <c r="BC8" s="73">
        <v>0</v>
      </c>
      <c r="BD8" s="73">
        <v>0</v>
      </c>
      <c r="BE8" s="73">
        <f>SUM(BC8,+BD8)</f>
        <v>0</v>
      </c>
    </row>
    <row r="9" spans="1:57" s="50" customFormat="1" ht="12" customHeight="1">
      <c r="A9" s="51" t="s">
        <v>440</v>
      </c>
      <c r="B9" s="64" t="s">
        <v>443</v>
      </c>
      <c r="C9" s="51" t="s">
        <v>444</v>
      </c>
      <c r="D9" s="73">
        <f>SUM(L9,T9,AB9,AJ9,AR9,AZ9)</f>
        <v>0</v>
      </c>
      <c r="E9" s="73">
        <f>SUM(M9,U9,AC9,AK9,AS9,BA9)</f>
        <v>0</v>
      </c>
      <c r="F9" s="73">
        <f>SUM(D9:E9)</f>
        <v>0</v>
      </c>
      <c r="G9" s="73">
        <f>SUM(O9,W9,AE9,AM9,AU9,BC9)</f>
        <v>0</v>
      </c>
      <c r="H9" s="73">
        <f>SUM(P9,X9,AF9,AN9,AV9,BD9)</f>
        <v>0</v>
      </c>
      <c r="I9" s="73">
        <f>SUM(G9:H9)</f>
        <v>0</v>
      </c>
      <c r="J9" s="65"/>
      <c r="K9" s="52"/>
      <c r="L9" s="73">
        <v>0</v>
      </c>
      <c r="M9" s="73">
        <v>0</v>
      </c>
      <c r="N9" s="73">
        <f>SUM(L9,+M9)</f>
        <v>0</v>
      </c>
      <c r="O9" s="73">
        <v>0</v>
      </c>
      <c r="P9" s="73">
        <v>0</v>
      </c>
      <c r="Q9" s="73">
        <f>SUM(O9,+P9)</f>
        <v>0</v>
      </c>
      <c r="R9" s="65"/>
      <c r="S9" s="52"/>
      <c r="T9" s="73">
        <v>0</v>
      </c>
      <c r="U9" s="73">
        <v>0</v>
      </c>
      <c r="V9" s="73">
        <f>+SUM(T9,U9)</f>
        <v>0</v>
      </c>
      <c r="W9" s="73">
        <v>0</v>
      </c>
      <c r="X9" s="73">
        <v>0</v>
      </c>
      <c r="Y9" s="73">
        <f>+SUM(W9,X9)</f>
        <v>0</v>
      </c>
      <c r="Z9" s="65"/>
      <c r="AA9" s="52"/>
      <c r="AB9" s="73">
        <v>0</v>
      </c>
      <c r="AC9" s="73">
        <v>0</v>
      </c>
      <c r="AD9" s="73">
        <f>+SUM(AB9,AC9)</f>
        <v>0</v>
      </c>
      <c r="AE9" s="73">
        <v>0</v>
      </c>
      <c r="AF9" s="73">
        <v>0</v>
      </c>
      <c r="AG9" s="73">
        <f>SUM(AE9,+AF9)</f>
        <v>0</v>
      </c>
      <c r="AH9" s="65"/>
      <c r="AI9" s="52"/>
      <c r="AJ9" s="73">
        <v>0</v>
      </c>
      <c r="AK9" s="73">
        <v>0</v>
      </c>
      <c r="AL9" s="73">
        <f>SUM(AJ9,+AK9)</f>
        <v>0</v>
      </c>
      <c r="AM9" s="73">
        <v>0</v>
      </c>
      <c r="AN9" s="73">
        <v>0</v>
      </c>
      <c r="AO9" s="73">
        <f>SUM(AM9,+AN9)</f>
        <v>0</v>
      </c>
      <c r="AP9" s="65"/>
      <c r="AQ9" s="52"/>
      <c r="AR9" s="73">
        <v>0</v>
      </c>
      <c r="AS9" s="73">
        <v>0</v>
      </c>
      <c r="AT9" s="73">
        <f>SUM(AR9,+AS9)</f>
        <v>0</v>
      </c>
      <c r="AU9" s="73">
        <v>0</v>
      </c>
      <c r="AV9" s="73">
        <v>0</v>
      </c>
      <c r="AW9" s="73">
        <f>SUM(AU9,+AV9)</f>
        <v>0</v>
      </c>
      <c r="AX9" s="65"/>
      <c r="AY9" s="52"/>
      <c r="AZ9" s="73">
        <v>0</v>
      </c>
      <c r="BA9" s="73">
        <v>0</v>
      </c>
      <c r="BB9" s="73">
        <f>SUM(AZ9,BA9)</f>
        <v>0</v>
      </c>
      <c r="BC9" s="73">
        <v>0</v>
      </c>
      <c r="BD9" s="73">
        <v>0</v>
      </c>
      <c r="BE9" s="73">
        <f>SUM(BC9,+BD9)</f>
        <v>0</v>
      </c>
    </row>
    <row r="10" spans="1:57" s="50" customFormat="1" ht="12" customHeight="1">
      <c r="A10" s="51" t="s">
        <v>440</v>
      </c>
      <c r="B10" s="64" t="s">
        <v>445</v>
      </c>
      <c r="C10" s="51" t="s">
        <v>446</v>
      </c>
      <c r="D10" s="73">
        <f>SUM(L10,T10,AB10,AJ10,AR10,AZ10)</f>
        <v>0</v>
      </c>
      <c r="E10" s="73">
        <f>SUM(M10,U10,AC10,AK10,AS10,BA10)</f>
        <v>0</v>
      </c>
      <c r="F10" s="73">
        <f>SUM(D10:E10)</f>
        <v>0</v>
      </c>
      <c r="G10" s="73">
        <f>SUM(O10,W10,AE10,AM10,AU10,BC10)</f>
        <v>0</v>
      </c>
      <c r="H10" s="73">
        <f>SUM(P10,X10,AF10,AN10,AV10,BD10)</f>
        <v>0</v>
      </c>
      <c r="I10" s="73">
        <f>SUM(G10:H10)</f>
        <v>0</v>
      </c>
      <c r="J10" s="65"/>
      <c r="K10" s="52"/>
      <c r="L10" s="73">
        <v>0</v>
      </c>
      <c r="M10" s="73">
        <v>0</v>
      </c>
      <c r="N10" s="73">
        <f>SUM(L10,+M10)</f>
        <v>0</v>
      </c>
      <c r="O10" s="73">
        <v>0</v>
      </c>
      <c r="P10" s="73">
        <v>0</v>
      </c>
      <c r="Q10" s="73">
        <f>SUM(O10,+P10)</f>
        <v>0</v>
      </c>
      <c r="R10" s="65"/>
      <c r="S10" s="52"/>
      <c r="T10" s="73">
        <v>0</v>
      </c>
      <c r="U10" s="73">
        <v>0</v>
      </c>
      <c r="V10" s="73">
        <f>+SUM(T10,U10)</f>
        <v>0</v>
      </c>
      <c r="W10" s="73">
        <v>0</v>
      </c>
      <c r="X10" s="73">
        <v>0</v>
      </c>
      <c r="Y10" s="73">
        <f>+SUM(W10,X10)</f>
        <v>0</v>
      </c>
      <c r="Z10" s="65"/>
      <c r="AA10" s="52"/>
      <c r="AB10" s="73">
        <v>0</v>
      </c>
      <c r="AC10" s="73">
        <v>0</v>
      </c>
      <c r="AD10" s="73">
        <f>+SUM(AB10,AC10)</f>
        <v>0</v>
      </c>
      <c r="AE10" s="73">
        <v>0</v>
      </c>
      <c r="AF10" s="73">
        <v>0</v>
      </c>
      <c r="AG10" s="73">
        <f>SUM(AE10,+AF10)</f>
        <v>0</v>
      </c>
      <c r="AH10" s="65"/>
      <c r="AI10" s="52"/>
      <c r="AJ10" s="73">
        <v>0</v>
      </c>
      <c r="AK10" s="73">
        <v>0</v>
      </c>
      <c r="AL10" s="73">
        <f>SUM(AJ10,+AK10)</f>
        <v>0</v>
      </c>
      <c r="AM10" s="73">
        <v>0</v>
      </c>
      <c r="AN10" s="73">
        <v>0</v>
      </c>
      <c r="AO10" s="73">
        <f>SUM(AM10,+AN10)</f>
        <v>0</v>
      </c>
      <c r="AP10" s="65"/>
      <c r="AQ10" s="52"/>
      <c r="AR10" s="73">
        <v>0</v>
      </c>
      <c r="AS10" s="73">
        <v>0</v>
      </c>
      <c r="AT10" s="73">
        <f>SUM(AR10,+AS10)</f>
        <v>0</v>
      </c>
      <c r="AU10" s="73">
        <v>0</v>
      </c>
      <c r="AV10" s="73">
        <v>0</v>
      </c>
      <c r="AW10" s="73">
        <f>SUM(AU10,+AV10)</f>
        <v>0</v>
      </c>
      <c r="AX10" s="65"/>
      <c r="AY10" s="52"/>
      <c r="AZ10" s="73">
        <v>0</v>
      </c>
      <c r="BA10" s="73">
        <v>0</v>
      </c>
      <c r="BB10" s="73">
        <f>SUM(AZ10,BA10)</f>
        <v>0</v>
      </c>
      <c r="BC10" s="73">
        <v>0</v>
      </c>
      <c r="BD10" s="73">
        <v>0</v>
      </c>
      <c r="BE10" s="73">
        <f>SUM(BC10,+BD10)</f>
        <v>0</v>
      </c>
    </row>
    <row r="11" spans="1:57" s="50" customFormat="1" ht="12" customHeight="1">
      <c r="A11" s="51" t="s">
        <v>440</v>
      </c>
      <c r="B11" s="64" t="s">
        <v>447</v>
      </c>
      <c r="C11" s="51" t="s">
        <v>448</v>
      </c>
      <c r="D11" s="73">
        <f>SUM(L11,T11,AB11,AJ11,AR11,AZ11)</f>
        <v>0</v>
      </c>
      <c r="E11" s="73">
        <f>SUM(M11,U11,AC11,AK11,AS11,BA11)</f>
        <v>0</v>
      </c>
      <c r="F11" s="73">
        <f>SUM(D11:E11)</f>
        <v>0</v>
      </c>
      <c r="G11" s="73">
        <f>SUM(O11,W11,AE11,AM11,AU11,BC11)</f>
        <v>0</v>
      </c>
      <c r="H11" s="73">
        <f>SUM(P11,X11,AF11,AN11,AV11,BD11)</f>
        <v>0</v>
      </c>
      <c r="I11" s="73">
        <f>SUM(G11:H11)</f>
        <v>0</v>
      </c>
      <c r="J11" s="65"/>
      <c r="K11" s="52"/>
      <c r="L11" s="73">
        <v>0</v>
      </c>
      <c r="M11" s="73">
        <v>0</v>
      </c>
      <c r="N11" s="73">
        <f>SUM(L11,+M11)</f>
        <v>0</v>
      </c>
      <c r="O11" s="73">
        <v>0</v>
      </c>
      <c r="P11" s="73">
        <v>0</v>
      </c>
      <c r="Q11" s="73">
        <f>SUM(O11,+P11)</f>
        <v>0</v>
      </c>
      <c r="R11" s="65"/>
      <c r="S11" s="52"/>
      <c r="T11" s="73">
        <v>0</v>
      </c>
      <c r="U11" s="73">
        <v>0</v>
      </c>
      <c r="V11" s="73">
        <f>+SUM(T11,U11)</f>
        <v>0</v>
      </c>
      <c r="W11" s="73">
        <v>0</v>
      </c>
      <c r="X11" s="73">
        <v>0</v>
      </c>
      <c r="Y11" s="73">
        <f>+SUM(W11,X11)</f>
        <v>0</v>
      </c>
      <c r="Z11" s="65"/>
      <c r="AA11" s="52"/>
      <c r="AB11" s="73">
        <v>0</v>
      </c>
      <c r="AC11" s="73">
        <v>0</v>
      </c>
      <c r="AD11" s="73">
        <f>+SUM(AB11,AC11)</f>
        <v>0</v>
      </c>
      <c r="AE11" s="73">
        <v>0</v>
      </c>
      <c r="AF11" s="73">
        <v>0</v>
      </c>
      <c r="AG11" s="73">
        <f>SUM(AE11,+AF11)</f>
        <v>0</v>
      </c>
      <c r="AH11" s="65"/>
      <c r="AI11" s="52"/>
      <c r="AJ11" s="73">
        <v>0</v>
      </c>
      <c r="AK11" s="73">
        <v>0</v>
      </c>
      <c r="AL11" s="73">
        <f>SUM(AJ11,+AK11)</f>
        <v>0</v>
      </c>
      <c r="AM11" s="73">
        <v>0</v>
      </c>
      <c r="AN11" s="73">
        <v>0</v>
      </c>
      <c r="AO11" s="73">
        <f>SUM(AM11,+AN11)</f>
        <v>0</v>
      </c>
      <c r="AP11" s="65"/>
      <c r="AQ11" s="52"/>
      <c r="AR11" s="73">
        <v>0</v>
      </c>
      <c r="AS11" s="73">
        <v>0</v>
      </c>
      <c r="AT11" s="73">
        <f>SUM(AR11,+AS11)</f>
        <v>0</v>
      </c>
      <c r="AU11" s="73">
        <v>0</v>
      </c>
      <c r="AV11" s="73">
        <v>0</v>
      </c>
      <c r="AW11" s="73">
        <f>SUM(AU11,+AV11)</f>
        <v>0</v>
      </c>
      <c r="AX11" s="65"/>
      <c r="AY11" s="52"/>
      <c r="AZ11" s="73">
        <v>0</v>
      </c>
      <c r="BA11" s="73">
        <v>0</v>
      </c>
      <c r="BB11" s="73">
        <f>SUM(AZ11,BA11)</f>
        <v>0</v>
      </c>
      <c r="BC11" s="73">
        <v>0</v>
      </c>
      <c r="BD11" s="73">
        <v>0</v>
      </c>
      <c r="BE11" s="73">
        <f>SUM(BC11,+BD11)</f>
        <v>0</v>
      </c>
    </row>
    <row r="12" spans="1:57" s="50" customFormat="1" ht="12" customHeight="1">
      <c r="A12" s="53" t="s">
        <v>440</v>
      </c>
      <c r="B12" s="54" t="s">
        <v>449</v>
      </c>
      <c r="C12" s="53" t="s">
        <v>450</v>
      </c>
      <c r="D12" s="75">
        <f>SUM(L12,T12,AB12,AJ12,AR12,AZ12)</f>
        <v>0</v>
      </c>
      <c r="E12" s="75">
        <f>SUM(M12,U12,AC12,AK12,AS12,BA12)</f>
        <v>0</v>
      </c>
      <c r="F12" s="75">
        <f>SUM(D12:E12)</f>
        <v>0</v>
      </c>
      <c r="G12" s="75">
        <f>SUM(O12,W12,AE12,AM12,AU12,BC12)</f>
        <v>0</v>
      </c>
      <c r="H12" s="75">
        <f>SUM(P12,X12,AF12,AN12,AV12,BD12)</f>
        <v>0</v>
      </c>
      <c r="I12" s="75">
        <f>SUM(G12:H12)</f>
        <v>0</v>
      </c>
      <c r="J12" s="54"/>
      <c r="K12" s="53"/>
      <c r="L12" s="75">
        <v>0</v>
      </c>
      <c r="M12" s="75">
        <v>0</v>
      </c>
      <c r="N12" s="75">
        <f>SUM(L12,+M12)</f>
        <v>0</v>
      </c>
      <c r="O12" s="75">
        <v>0</v>
      </c>
      <c r="P12" s="75">
        <v>0</v>
      </c>
      <c r="Q12" s="75">
        <f>SUM(O12,+P12)</f>
        <v>0</v>
      </c>
      <c r="R12" s="54"/>
      <c r="S12" s="53"/>
      <c r="T12" s="75">
        <v>0</v>
      </c>
      <c r="U12" s="75">
        <v>0</v>
      </c>
      <c r="V12" s="75">
        <f>+SUM(T12,U12)</f>
        <v>0</v>
      </c>
      <c r="W12" s="75">
        <v>0</v>
      </c>
      <c r="X12" s="75">
        <v>0</v>
      </c>
      <c r="Y12" s="75">
        <f>+SUM(W12,X12)</f>
        <v>0</v>
      </c>
      <c r="Z12" s="54"/>
      <c r="AA12" s="53"/>
      <c r="AB12" s="75">
        <v>0</v>
      </c>
      <c r="AC12" s="75">
        <v>0</v>
      </c>
      <c r="AD12" s="75">
        <f>+SUM(AB12,AC12)</f>
        <v>0</v>
      </c>
      <c r="AE12" s="75">
        <v>0</v>
      </c>
      <c r="AF12" s="75">
        <v>0</v>
      </c>
      <c r="AG12" s="75">
        <f>SUM(AE12,+AF12)</f>
        <v>0</v>
      </c>
      <c r="AH12" s="54"/>
      <c r="AI12" s="53"/>
      <c r="AJ12" s="75">
        <v>0</v>
      </c>
      <c r="AK12" s="75">
        <v>0</v>
      </c>
      <c r="AL12" s="75">
        <f>SUM(AJ12,+AK12)</f>
        <v>0</v>
      </c>
      <c r="AM12" s="75">
        <v>0</v>
      </c>
      <c r="AN12" s="75">
        <v>0</v>
      </c>
      <c r="AO12" s="75">
        <f>SUM(AM12,+AN12)</f>
        <v>0</v>
      </c>
      <c r="AP12" s="54"/>
      <c r="AQ12" s="53"/>
      <c r="AR12" s="75">
        <v>0</v>
      </c>
      <c r="AS12" s="75">
        <v>0</v>
      </c>
      <c r="AT12" s="75">
        <f>SUM(AR12,+AS12)</f>
        <v>0</v>
      </c>
      <c r="AU12" s="75">
        <v>0</v>
      </c>
      <c r="AV12" s="75">
        <v>0</v>
      </c>
      <c r="AW12" s="75">
        <f>SUM(AU12,+AV12)</f>
        <v>0</v>
      </c>
      <c r="AX12" s="54"/>
      <c r="AY12" s="53"/>
      <c r="AZ12" s="75">
        <v>0</v>
      </c>
      <c r="BA12" s="75">
        <v>0</v>
      </c>
      <c r="BB12" s="75">
        <f>SUM(AZ12,BA12)</f>
        <v>0</v>
      </c>
      <c r="BC12" s="75">
        <v>0</v>
      </c>
      <c r="BD12" s="75">
        <v>0</v>
      </c>
      <c r="BE12" s="75">
        <f>SUM(BC12,+BD12)</f>
        <v>0</v>
      </c>
    </row>
    <row r="13" spans="1:57" s="50" customFormat="1" ht="12" customHeight="1">
      <c r="A13" s="53" t="s">
        <v>440</v>
      </c>
      <c r="B13" s="54" t="s">
        <v>451</v>
      </c>
      <c r="C13" s="53" t="s">
        <v>452</v>
      </c>
      <c r="D13" s="75">
        <f>SUM(L13,T13,AB13,AJ13,AR13,AZ13)</f>
        <v>0</v>
      </c>
      <c r="E13" s="75">
        <f>SUM(M13,U13,AC13,AK13,AS13,BA13)</f>
        <v>0</v>
      </c>
      <c r="F13" s="75">
        <f>SUM(D13:E13)</f>
        <v>0</v>
      </c>
      <c r="G13" s="75">
        <f>SUM(O13,W13,AE13,AM13,AU13,BC13)</f>
        <v>0</v>
      </c>
      <c r="H13" s="75">
        <f>SUM(P13,X13,AF13,AN13,AV13,BD13)</f>
        <v>0</v>
      </c>
      <c r="I13" s="75">
        <f>SUM(G13:H13)</f>
        <v>0</v>
      </c>
      <c r="J13" s="54"/>
      <c r="K13" s="53"/>
      <c r="L13" s="75">
        <v>0</v>
      </c>
      <c r="M13" s="75">
        <v>0</v>
      </c>
      <c r="N13" s="75">
        <f>SUM(L13,+M13)</f>
        <v>0</v>
      </c>
      <c r="O13" s="75">
        <v>0</v>
      </c>
      <c r="P13" s="75">
        <v>0</v>
      </c>
      <c r="Q13" s="75">
        <f>SUM(O13,+P13)</f>
        <v>0</v>
      </c>
      <c r="R13" s="54"/>
      <c r="S13" s="53"/>
      <c r="T13" s="75">
        <v>0</v>
      </c>
      <c r="U13" s="75">
        <v>0</v>
      </c>
      <c r="V13" s="75">
        <f>+SUM(T13,U13)</f>
        <v>0</v>
      </c>
      <c r="W13" s="75">
        <v>0</v>
      </c>
      <c r="X13" s="75">
        <v>0</v>
      </c>
      <c r="Y13" s="75">
        <f>+SUM(W13,X13)</f>
        <v>0</v>
      </c>
      <c r="Z13" s="54"/>
      <c r="AA13" s="53"/>
      <c r="AB13" s="75">
        <v>0</v>
      </c>
      <c r="AC13" s="75">
        <v>0</v>
      </c>
      <c r="AD13" s="75">
        <f>+SUM(AB13,AC13)</f>
        <v>0</v>
      </c>
      <c r="AE13" s="75">
        <v>0</v>
      </c>
      <c r="AF13" s="75">
        <v>0</v>
      </c>
      <c r="AG13" s="75">
        <f>SUM(AE13,+AF13)</f>
        <v>0</v>
      </c>
      <c r="AH13" s="54"/>
      <c r="AI13" s="53"/>
      <c r="AJ13" s="75">
        <v>0</v>
      </c>
      <c r="AK13" s="75">
        <v>0</v>
      </c>
      <c r="AL13" s="75">
        <f>SUM(AJ13,+AK13)</f>
        <v>0</v>
      </c>
      <c r="AM13" s="75">
        <v>0</v>
      </c>
      <c r="AN13" s="75">
        <v>0</v>
      </c>
      <c r="AO13" s="75">
        <f>SUM(AM13,+AN13)</f>
        <v>0</v>
      </c>
      <c r="AP13" s="54"/>
      <c r="AQ13" s="53"/>
      <c r="AR13" s="75">
        <v>0</v>
      </c>
      <c r="AS13" s="75">
        <v>0</v>
      </c>
      <c r="AT13" s="75">
        <f>SUM(AR13,+AS13)</f>
        <v>0</v>
      </c>
      <c r="AU13" s="75">
        <v>0</v>
      </c>
      <c r="AV13" s="75">
        <v>0</v>
      </c>
      <c r="AW13" s="75">
        <f>SUM(AU13,+AV13)</f>
        <v>0</v>
      </c>
      <c r="AX13" s="54"/>
      <c r="AY13" s="53"/>
      <c r="AZ13" s="75">
        <v>0</v>
      </c>
      <c r="BA13" s="75">
        <v>0</v>
      </c>
      <c r="BB13" s="75">
        <f>SUM(AZ13,BA13)</f>
        <v>0</v>
      </c>
      <c r="BC13" s="75">
        <v>0</v>
      </c>
      <c r="BD13" s="75">
        <v>0</v>
      </c>
      <c r="BE13" s="75">
        <f>SUM(BC13,+BD13)</f>
        <v>0</v>
      </c>
    </row>
    <row r="14" spans="1:57" s="50" customFormat="1" ht="12" customHeight="1">
      <c r="A14" s="53" t="s">
        <v>440</v>
      </c>
      <c r="B14" s="54" t="s">
        <v>453</v>
      </c>
      <c r="C14" s="53" t="s">
        <v>454</v>
      </c>
      <c r="D14" s="75">
        <f>SUM(L14,T14,AB14,AJ14,AR14,AZ14)</f>
        <v>0</v>
      </c>
      <c r="E14" s="75">
        <f>SUM(M14,U14,AC14,AK14,AS14,BA14)</f>
        <v>0</v>
      </c>
      <c r="F14" s="75">
        <f>SUM(D14:E14)</f>
        <v>0</v>
      </c>
      <c r="G14" s="75">
        <f>SUM(O14,W14,AE14,AM14,AU14,BC14)</f>
        <v>0</v>
      </c>
      <c r="H14" s="75">
        <f>SUM(P14,X14,AF14,AN14,AV14,BD14)</f>
        <v>0</v>
      </c>
      <c r="I14" s="75">
        <f>SUM(G14:H14)</f>
        <v>0</v>
      </c>
      <c r="J14" s="54"/>
      <c r="K14" s="53"/>
      <c r="L14" s="75">
        <v>0</v>
      </c>
      <c r="M14" s="75">
        <v>0</v>
      </c>
      <c r="N14" s="75">
        <f>SUM(L14,+M14)</f>
        <v>0</v>
      </c>
      <c r="O14" s="75">
        <v>0</v>
      </c>
      <c r="P14" s="75">
        <v>0</v>
      </c>
      <c r="Q14" s="75">
        <f>SUM(O14,+P14)</f>
        <v>0</v>
      </c>
      <c r="R14" s="54"/>
      <c r="S14" s="53"/>
      <c r="T14" s="75">
        <v>0</v>
      </c>
      <c r="U14" s="75">
        <v>0</v>
      </c>
      <c r="V14" s="75">
        <f>+SUM(T14,U14)</f>
        <v>0</v>
      </c>
      <c r="W14" s="75">
        <v>0</v>
      </c>
      <c r="X14" s="75">
        <v>0</v>
      </c>
      <c r="Y14" s="75">
        <f>+SUM(W14,X14)</f>
        <v>0</v>
      </c>
      <c r="Z14" s="54"/>
      <c r="AA14" s="53"/>
      <c r="AB14" s="75">
        <v>0</v>
      </c>
      <c r="AC14" s="75">
        <v>0</v>
      </c>
      <c r="AD14" s="75">
        <f>+SUM(AB14,AC14)</f>
        <v>0</v>
      </c>
      <c r="AE14" s="75">
        <v>0</v>
      </c>
      <c r="AF14" s="75">
        <v>0</v>
      </c>
      <c r="AG14" s="75">
        <f>SUM(AE14,+AF14)</f>
        <v>0</v>
      </c>
      <c r="AH14" s="54"/>
      <c r="AI14" s="53"/>
      <c r="AJ14" s="75">
        <v>0</v>
      </c>
      <c r="AK14" s="75">
        <v>0</v>
      </c>
      <c r="AL14" s="75">
        <f>SUM(AJ14,+AK14)</f>
        <v>0</v>
      </c>
      <c r="AM14" s="75">
        <v>0</v>
      </c>
      <c r="AN14" s="75">
        <v>0</v>
      </c>
      <c r="AO14" s="75">
        <f>SUM(AM14,+AN14)</f>
        <v>0</v>
      </c>
      <c r="AP14" s="54"/>
      <c r="AQ14" s="53"/>
      <c r="AR14" s="75">
        <v>0</v>
      </c>
      <c r="AS14" s="75">
        <v>0</v>
      </c>
      <c r="AT14" s="75">
        <f>SUM(AR14,+AS14)</f>
        <v>0</v>
      </c>
      <c r="AU14" s="75">
        <v>0</v>
      </c>
      <c r="AV14" s="75">
        <v>0</v>
      </c>
      <c r="AW14" s="75">
        <f>SUM(AU14,+AV14)</f>
        <v>0</v>
      </c>
      <c r="AX14" s="54"/>
      <c r="AY14" s="53"/>
      <c r="AZ14" s="75">
        <v>0</v>
      </c>
      <c r="BA14" s="75">
        <v>0</v>
      </c>
      <c r="BB14" s="75">
        <f>SUM(AZ14,BA14)</f>
        <v>0</v>
      </c>
      <c r="BC14" s="75">
        <v>0</v>
      </c>
      <c r="BD14" s="75">
        <v>0</v>
      </c>
      <c r="BE14" s="75">
        <f>SUM(BC14,+BD14)</f>
        <v>0</v>
      </c>
    </row>
    <row r="15" spans="1:57" s="50" customFormat="1" ht="12" customHeight="1">
      <c r="A15" s="53" t="s">
        <v>440</v>
      </c>
      <c r="B15" s="54" t="s">
        <v>455</v>
      </c>
      <c r="C15" s="53" t="s">
        <v>456</v>
      </c>
      <c r="D15" s="75">
        <f>SUM(L15,T15,AB15,AJ15,AR15,AZ15)</f>
        <v>0</v>
      </c>
      <c r="E15" s="75">
        <f>SUM(M15,U15,AC15,AK15,AS15,BA15)</f>
        <v>0</v>
      </c>
      <c r="F15" s="75">
        <f>SUM(D15:E15)</f>
        <v>0</v>
      </c>
      <c r="G15" s="75">
        <f>SUM(O15,W15,AE15,AM15,AU15,BC15)</f>
        <v>0</v>
      </c>
      <c r="H15" s="75">
        <f>SUM(P15,X15,AF15,AN15,AV15,BD15)</f>
        <v>0</v>
      </c>
      <c r="I15" s="75">
        <f>SUM(G15:H15)</f>
        <v>0</v>
      </c>
      <c r="J15" s="54"/>
      <c r="K15" s="53"/>
      <c r="L15" s="75">
        <v>0</v>
      </c>
      <c r="M15" s="75">
        <v>0</v>
      </c>
      <c r="N15" s="75">
        <f>SUM(L15,+M15)</f>
        <v>0</v>
      </c>
      <c r="O15" s="75">
        <v>0</v>
      </c>
      <c r="P15" s="75">
        <v>0</v>
      </c>
      <c r="Q15" s="75">
        <f>SUM(O15,+P15)</f>
        <v>0</v>
      </c>
      <c r="R15" s="54"/>
      <c r="S15" s="53"/>
      <c r="T15" s="75">
        <v>0</v>
      </c>
      <c r="U15" s="75">
        <v>0</v>
      </c>
      <c r="V15" s="75">
        <f>+SUM(T15,U15)</f>
        <v>0</v>
      </c>
      <c r="W15" s="75">
        <v>0</v>
      </c>
      <c r="X15" s="75">
        <v>0</v>
      </c>
      <c r="Y15" s="75">
        <f>+SUM(W15,X15)</f>
        <v>0</v>
      </c>
      <c r="Z15" s="54"/>
      <c r="AA15" s="53"/>
      <c r="AB15" s="75">
        <v>0</v>
      </c>
      <c r="AC15" s="75">
        <v>0</v>
      </c>
      <c r="AD15" s="75">
        <f>+SUM(AB15,AC15)</f>
        <v>0</v>
      </c>
      <c r="AE15" s="75">
        <v>0</v>
      </c>
      <c r="AF15" s="75">
        <v>0</v>
      </c>
      <c r="AG15" s="75">
        <f>SUM(AE15,+AF15)</f>
        <v>0</v>
      </c>
      <c r="AH15" s="54"/>
      <c r="AI15" s="53"/>
      <c r="AJ15" s="75">
        <v>0</v>
      </c>
      <c r="AK15" s="75">
        <v>0</v>
      </c>
      <c r="AL15" s="75">
        <f>SUM(AJ15,+AK15)</f>
        <v>0</v>
      </c>
      <c r="AM15" s="75">
        <v>0</v>
      </c>
      <c r="AN15" s="75">
        <v>0</v>
      </c>
      <c r="AO15" s="75">
        <f>SUM(AM15,+AN15)</f>
        <v>0</v>
      </c>
      <c r="AP15" s="54"/>
      <c r="AQ15" s="53"/>
      <c r="AR15" s="75">
        <v>0</v>
      </c>
      <c r="AS15" s="75">
        <v>0</v>
      </c>
      <c r="AT15" s="75">
        <f>SUM(AR15,+AS15)</f>
        <v>0</v>
      </c>
      <c r="AU15" s="75">
        <v>0</v>
      </c>
      <c r="AV15" s="75">
        <v>0</v>
      </c>
      <c r="AW15" s="75">
        <f>SUM(AU15,+AV15)</f>
        <v>0</v>
      </c>
      <c r="AX15" s="54"/>
      <c r="AY15" s="53"/>
      <c r="AZ15" s="75">
        <v>0</v>
      </c>
      <c r="BA15" s="75">
        <v>0</v>
      </c>
      <c r="BB15" s="75">
        <f>SUM(AZ15,BA15)</f>
        <v>0</v>
      </c>
      <c r="BC15" s="75">
        <v>0</v>
      </c>
      <c r="BD15" s="75">
        <v>0</v>
      </c>
      <c r="BE15" s="75">
        <f>SUM(BC15,+BD15)</f>
        <v>0</v>
      </c>
    </row>
    <row r="16" spans="1:57" s="50" customFormat="1" ht="12" customHeight="1">
      <c r="A16" s="53" t="s">
        <v>440</v>
      </c>
      <c r="B16" s="54" t="s">
        <v>457</v>
      </c>
      <c r="C16" s="53" t="s">
        <v>458</v>
      </c>
      <c r="D16" s="75">
        <f>SUM(L16,T16,AB16,AJ16,AR16,AZ16)</f>
        <v>0</v>
      </c>
      <c r="E16" s="75">
        <f>SUM(M16,U16,AC16,AK16,AS16,BA16)</f>
        <v>0</v>
      </c>
      <c r="F16" s="75">
        <f>SUM(D16:E16)</f>
        <v>0</v>
      </c>
      <c r="G16" s="75">
        <f>SUM(O16,W16,AE16,AM16,AU16,BC16)</f>
        <v>0</v>
      </c>
      <c r="H16" s="75">
        <f>SUM(P16,X16,AF16,AN16,AV16,BD16)</f>
        <v>0</v>
      </c>
      <c r="I16" s="75">
        <f>SUM(G16:H16)</f>
        <v>0</v>
      </c>
      <c r="J16" s="54"/>
      <c r="K16" s="53"/>
      <c r="L16" s="75">
        <v>0</v>
      </c>
      <c r="M16" s="75">
        <v>0</v>
      </c>
      <c r="N16" s="75">
        <f>SUM(L16,+M16)</f>
        <v>0</v>
      </c>
      <c r="O16" s="75">
        <v>0</v>
      </c>
      <c r="P16" s="75">
        <v>0</v>
      </c>
      <c r="Q16" s="75">
        <f>SUM(O16,+P16)</f>
        <v>0</v>
      </c>
      <c r="R16" s="54"/>
      <c r="S16" s="53"/>
      <c r="T16" s="75">
        <v>0</v>
      </c>
      <c r="U16" s="75">
        <v>0</v>
      </c>
      <c r="V16" s="75">
        <f>+SUM(T16,U16)</f>
        <v>0</v>
      </c>
      <c r="W16" s="75">
        <v>0</v>
      </c>
      <c r="X16" s="75">
        <v>0</v>
      </c>
      <c r="Y16" s="75">
        <f>+SUM(W16,X16)</f>
        <v>0</v>
      </c>
      <c r="Z16" s="54"/>
      <c r="AA16" s="53"/>
      <c r="AB16" s="75">
        <v>0</v>
      </c>
      <c r="AC16" s="75">
        <v>0</v>
      </c>
      <c r="AD16" s="75">
        <f>+SUM(AB16,AC16)</f>
        <v>0</v>
      </c>
      <c r="AE16" s="75">
        <v>0</v>
      </c>
      <c r="AF16" s="75">
        <v>0</v>
      </c>
      <c r="AG16" s="75">
        <f>SUM(AE16,+AF16)</f>
        <v>0</v>
      </c>
      <c r="AH16" s="54"/>
      <c r="AI16" s="53"/>
      <c r="AJ16" s="75">
        <v>0</v>
      </c>
      <c r="AK16" s="75">
        <v>0</v>
      </c>
      <c r="AL16" s="75">
        <f>SUM(AJ16,+AK16)</f>
        <v>0</v>
      </c>
      <c r="AM16" s="75">
        <v>0</v>
      </c>
      <c r="AN16" s="75">
        <v>0</v>
      </c>
      <c r="AO16" s="75">
        <f>SUM(AM16,+AN16)</f>
        <v>0</v>
      </c>
      <c r="AP16" s="54"/>
      <c r="AQ16" s="53"/>
      <c r="AR16" s="75">
        <v>0</v>
      </c>
      <c r="AS16" s="75">
        <v>0</v>
      </c>
      <c r="AT16" s="75">
        <f>SUM(AR16,+AS16)</f>
        <v>0</v>
      </c>
      <c r="AU16" s="75">
        <v>0</v>
      </c>
      <c r="AV16" s="75">
        <v>0</v>
      </c>
      <c r="AW16" s="75">
        <f>SUM(AU16,+AV16)</f>
        <v>0</v>
      </c>
      <c r="AX16" s="54"/>
      <c r="AY16" s="53"/>
      <c r="AZ16" s="75">
        <v>0</v>
      </c>
      <c r="BA16" s="75">
        <v>0</v>
      </c>
      <c r="BB16" s="75">
        <f>SUM(AZ16,BA16)</f>
        <v>0</v>
      </c>
      <c r="BC16" s="75">
        <v>0</v>
      </c>
      <c r="BD16" s="75">
        <v>0</v>
      </c>
      <c r="BE16" s="75">
        <f>SUM(BC16,+BD16)</f>
        <v>0</v>
      </c>
    </row>
    <row r="17" spans="1:57" s="50" customFormat="1" ht="12" customHeight="1">
      <c r="A17" s="53" t="s">
        <v>440</v>
      </c>
      <c r="B17" s="54" t="s">
        <v>459</v>
      </c>
      <c r="C17" s="53" t="s">
        <v>460</v>
      </c>
      <c r="D17" s="75">
        <f>SUM(L17,T17,AB17,AJ17,AR17,AZ17)</f>
        <v>0</v>
      </c>
      <c r="E17" s="75">
        <f>SUM(M17,U17,AC17,AK17,AS17,BA17)</f>
        <v>0</v>
      </c>
      <c r="F17" s="75">
        <f>SUM(D17:E17)</f>
        <v>0</v>
      </c>
      <c r="G17" s="75">
        <f>SUM(O17,W17,AE17,AM17,AU17,BC17)</f>
        <v>0</v>
      </c>
      <c r="H17" s="75">
        <f>SUM(P17,X17,AF17,AN17,AV17,BD17)</f>
        <v>0</v>
      </c>
      <c r="I17" s="75">
        <f>SUM(G17:H17)</f>
        <v>0</v>
      </c>
      <c r="J17" s="54"/>
      <c r="K17" s="53"/>
      <c r="L17" s="75">
        <v>0</v>
      </c>
      <c r="M17" s="75">
        <v>0</v>
      </c>
      <c r="N17" s="75">
        <f>SUM(L17,+M17)</f>
        <v>0</v>
      </c>
      <c r="O17" s="75">
        <v>0</v>
      </c>
      <c r="P17" s="75">
        <v>0</v>
      </c>
      <c r="Q17" s="75">
        <f>SUM(O17,+P17)</f>
        <v>0</v>
      </c>
      <c r="R17" s="54"/>
      <c r="S17" s="53"/>
      <c r="T17" s="75">
        <v>0</v>
      </c>
      <c r="U17" s="75">
        <v>0</v>
      </c>
      <c r="V17" s="75">
        <f>+SUM(T17,U17)</f>
        <v>0</v>
      </c>
      <c r="W17" s="75">
        <v>0</v>
      </c>
      <c r="X17" s="75">
        <v>0</v>
      </c>
      <c r="Y17" s="75">
        <f>+SUM(W17,X17)</f>
        <v>0</v>
      </c>
      <c r="Z17" s="54"/>
      <c r="AA17" s="53"/>
      <c r="AB17" s="75">
        <v>0</v>
      </c>
      <c r="AC17" s="75">
        <v>0</v>
      </c>
      <c r="AD17" s="75">
        <f>+SUM(AB17,AC17)</f>
        <v>0</v>
      </c>
      <c r="AE17" s="75">
        <v>0</v>
      </c>
      <c r="AF17" s="75">
        <v>0</v>
      </c>
      <c r="AG17" s="75">
        <f>SUM(AE17,+AF17)</f>
        <v>0</v>
      </c>
      <c r="AH17" s="54"/>
      <c r="AI17" s="53"/>
      <c r="AJ17" s="75">
        <v>0</v>
      </c>
      <c r="AK17" s="75">
        <v>0</v>
      </c>
      <c r="AL17" s="75">
        <f>SUM(AJ17,+AK17)</f>
        <v>0</v>
      </c>
      <c r="AM17" s="75">
        <v>0</v>
      </c>
      <c r="AN17" s="75">
        <v>0</v>
      </c>
      <c r="AO17" s="75">
        <f>SUM(AM17,+AN17)</f>
        <v>0</v>
      </c>
      <c r="AP17" s="54"/>
      <c r="AQ17" s="53"/>
      <c r="AR17" s="75">
        <v>0</v>
      </c>
      <c r="AS17" s="75">
        <v>0</v>
      </c>
      <c r="AT17" s="75">
        <f>SUM(AR17,+AS17)</f>
        <v>0</v>
      </c>
      <c r="AU17" s="75">
        <v>0</v>
      </c>
      <c r="AV17" s="75">
        <v>0</v>
      </c>
      <c r="AW17" s="75">
        <f>SUM(AU17,+AV17)</f>
        <v>0</v>
      </c>
      <c r="AX17" s="54"/>
      <c r="AY17" s="53"/>
      <c r="AZ17" s="75">
        <v>0</v>
      </c>
      <c r="BA17" s="75">
        <v>0</v>
      </c>
      <c r="BB17" s="75">
        <f>SUM(AZ17,BA17)</f>
        <v>0</v>
      </c>
      <c r="BC17" s="75">
        <v>0</v>
      </c>
      <c r="BD17" s="75">
        <v>0</v>
      </c>
      <c r="BE17" s="75">
        <f>SUM(BC17,+BD17)</f>
        <v>0</v>
      </c>
    </row>
    <row r="18" spans="1:57" s="50" customFormat="1" ht="12" customHeight="1">
      <c r="A18" s="53" t="s">
        <v>440</v>
      </c>
      <c r="B18" s="54" t="s">
        <v>461</v>
      </c>
      <c r="C18" s="53" t="s">
        <v>462</v>
      </c>
      <c r="D18" s="75">
        <f>SUM(L18,T18,AB18,AJ18,AR18,AZ18)</f>
        <v>0</v>
      </c>
      <c r="E18" s="75">
        <f>SUM(M18,U18,AC18,AK18,AS18,BA18)</f>
        <v>0</v>
      </c>
      <c r="F18" s="75">
        <f>SUM(D18:E18)</f>
        <v>0</v>
      </c>
      <c r="G18" s="75">
        <f>SUM(O18,W18,AE18,AM18,AU18,BC18)</f>
        <v>0</v>
      </c>
      <c r="H18" s="75">
        <f>SUM(P18,X18,AF18,AN18,AV18,BD18)</f>
        <v>0</v>
      </c>
      <c r="I18" s="75">
        <f>SUM(G18:H18)</f>
        <v>0</v>
      </c>
      <c r="J18" s="54"/>
      <c r="K18" s="53"/>
      <c r="L18" s="75">
        <v>0</v>
      </c>
      <c r="M18" s="75">
        <v>0</v>
      </c>
      <c r="N18" s="75">
        <f>SUM(L18,+M18)</f>
        <v>0</v>
      </c>
      <c r="O18" s="75">
        <v>0</v>
      </c>
      <c r="P18" s="75">
        <v>0</v>
      </c>
      <c r="Q18" s="75">
        <f>SUM(O18,+P18)</f>
        <v>0</v>
      </c>
      <c r="R18" s="54"/>
      <c r="S18" s="53"/>
      <c r="T18" s="75">
        <v>0</v>
      </c>
      <c r="U18" s="75">
        <v>0</v>
      </c>
      <c r="V18" s="75">
        <f>+SUM(T18,U18)</f>
        <v>0</v>
      </c>
      <c r="W18" s="75">
        <v>0</v>
      </c>
      <c r="X18" s="75">
        <v>0</v>
      </c>
      <c r="Y18" s="75">
        <f>+SUM(W18,X18)</f>
        <v>0</v>
      </c>
      <c r="Z18" s="54"/>
      <c r="AA18" s="53"/>
      <c r="AB18" s="75">
        <v>0</v>
      </c>
      <c r="AC18" s="75">
        <v>0</v>
      </c>
      <c r="AD18" s="75">
        <f>+SUM(AB18,AC18)</f>
        <v>0</v>
      </c>
      <c r="AE18" s="75">
        <v>0</v>
      </c>
      <c r="AF18" s="75">
        <v>0</v>
      </c>
      <c r="AG18" s="75">
        <f>SUM(AE18,+AF18)</f>
        <v>0</v>
      </c>
      <c r="AH18" s="54"/>
      <c r="AI18" s="53"/>
      <c r="AJ18" s="75">
        <v>0</v>
      </c>
      <c r="AK18" s="75">
        <v>0</v>
      </c>
      <c r="AL18" s="75">
        <f>SUM(AJ18,+AK18)</f>
        <v>0</v>
      </c>
      <c r="AM18" s="75">
        <v>0</v>
      </c>
      <c r="AN18" s="75">
        <v>0</v>
      </c>
      <c r="AO18" s="75">
        <f>SUM(AM18,+AN18)</f>
        <v>0</v>
      </c>
      <c r="AP18" s="54"/>
      <c r="AQ18" s="53"/>
      <c r="AR18" s="75">
        <v>0</v>
      </c>
      <c r="AS18" s="75">
        <v>0</v>
      </c>
      <c r="AT18" s="75">
        <f>SUM(AR18,+AS18)</f>
        <v>0</v>
      </c>
      <c r="AU18" s="75">
        <v>0</v>
      </c>
      <c r="AV18" s="75">
        <v>0</v>
      </c>
      <c r="AW18" s="75">
        <f>SUM(AU18,+AV18)</f>
        <v>0</v>
      </c>
      <c r="AX18" s="54"/>
      <c r="AY18" s="53"/>
      <c r="AZ18" s="75">
        <v>0</v>
      </c>
      <c r="BA18" s="75">
        <v>0</v>
      </c>
      <c r="BB18" s="75">
        <f>SUM(AZ18,BA18)</f>
        <v>0</v>
      </c>
      <c r="BC18" s="75">
        <v>0</v>
      </c>
      <c r="BD18" s="75">
        <v>0</v>
      </c>
      <c r="BE18" s="75">
        <f>SUM(BC18,+BD18)</f>
        <v>0</v>
      </c>
    </row>
    <row r="19" spans="1:57" s="50" customFormat="1" ht="12" customHeight="1">
      <c r="A19" s="53" t="s">
        <v>440</v>
      </c>
      <c r="B19" s="54" t="s">
        <v>463</v>
      </c>
      <c r="C19" s="53" t="s">
        <v>464</v>
      </c>
      <c r="D19" s="75">
        <f>SUM(L19,T19,AB19,AJ19,AR19,AZ19)</f>
        <v>0</v>
      </c>
      <c r="E19" s="75">
        <f>SUM(M19,U19,AC19,AK19,AS19,BA19)</f>
        <v>696817</v>
      </c>
      <c r="F19" s="75">
        <f>SUM(D19:E19)</f>
        <v>696817</v>
      </c>
      <c r="G19" s="75">
        <f>SUM(O19,W19,AE19,AM19,AU19,BC19)</f>
        <v>0</v>
      </c>
      <c r="H19" s="75">
        <f>SUM(P19,X19,AF19,AN19,AV19,BD19)</f>
        <v>0</v>
      </c>
      <c r="I19" s="75">
        <f>SUM(G19:H19)</f>
        <v>0</v>
      </c>
      <c r="J19" s="54" t="s">
        <v>465</v>
      </c>
      <c r="K19" s="192" t="s">
        <v>466</v>
      </c>
      <c r="L19" s="75">
        <v>0</v>
      </c>
      <c r="M19" s="75">
        <v>696817</v>
      </c>
      <c r="N19" s="75">
        <f>SUM(L19,+M19)</f>
        <v>696817</v>
      </c>
      <c r="O19" s="75">
        <v>0</v>
      </c>
      <c r="P19" s="75">
        <v>0</v>
      </c>
      <c r="Q19" s="75">
        <f>SUM(O19,+P19)</f>
        <v>0</v>
      </c>
      <c r="R19" s="54"/>
      <c r="S19" s="53"/>
      <c r="T19" s="75">
        <v>0</v>
      </c>
      <c r="U19" s="75">
        <v>0</v>
      </c>
      <c r="V19" s="75">
        <f>+SUM(T19,U19)</f>
        <v>0</v>
      </c>
      <c r="W19" s="75">
        <v>0</v>
      </c>
      <c r="X19" s="75">
        <v>0</v>
      </c>
      <c r="Y19" s="75">
        <f>+SUM(W19,X19)</f>
        <v>0</v>
      </c>
      <c r="Z19" s="54"/>
      <c r="AA19" s="53"/>
      <c r="AB19" s="75">
        <v>0</v>
      </c>
      <c r="AC19" s="75">
        <v>0</v>
      </c>
      <c r="AD19" s="75">
        <f>+SUM(AB19,AC19)</f>
        <v>0</v>
      </c>
      <c r="AE19" s="75">
        <v>0</v>
      </c>
      <c r="AF19" s="75">
        <v>0</v>
      </c>
      <c r="AG19" s="75">
        <f>SUM(AE19,+AF19)</f>
        <v>0</v>
      </c>
      <c r="AH19" s="54"/>
      <c r="AI19" s="53"/>
      <c r="AJ19" s="75">
        <v>0</v>
      </c>
      <c r="AK19" s="75">
        <v>0</v>
      </c>
      <c r="AL19" s="75">
        <f>SUM(AJ19,+AK19)</f>
        <v>0</v>
      </c>
      <c r="AM19" s="75">
        <v>0</v>
      </c>
      <c r="AN19" s="75">
        <v>0</v>
      </c>
      <c r="AO19" s="75">
        <f>SUM(AM19,+AN19)</f>
        <v>0</v>
      </c>
      <c r="AP19" s="54"/>
      <c r="AQ19" s="53"/>
      <c r="AR19" s="75">
        <v>0</v>
      </c>
      <c r="AS19" s="75">
        <v>0</v>
      </c>
      <c r="AT19" s="75">
        <f>SUM(AR19,+AS19)</f>
        <v>0</v>
      </c>
      <c r="AU19" s="75">
        <v>0</v>
      </c>
      <c r="AV19" s="75">
        <v>0</v>
      </c>
      <c r="AW19" s="75">
        <f>SUM(AU19,+AV19)</f>
        <v>0</v>
      </c>
      <c r="AX19" s="54"/>
      <c r="AY19" s="53"/>
      <c r="AZ19" s="75">
        <v>0</v>
      </c>
      <c r="BA19" s="75">
        <v>0</v>
      </c>
      <c r="BB19" s="75">
        <f>SUM(AZ19,BA19)</f>
        <v>0</v>
      </c>
      <c r="BC19" s="75">
        <v>0</v>
      </c>
      <c r="BD19" s="75">
        <v>0</v>
      </c>
      <c r="BE19" s="75">
        <f>SUM(BC19,+BD19)</f>
        <v>0</v>
      </c>
    </row>
    <row r="20" spans="1:57" s="50" customFormat="1" ht="12" customHeight="1">
      <c r="A20" s="53" t="s">
        <v>440</v>
      </c>
      <c r="B20" s="54" t="s">
        <v>467</v>
      </c>
      <c r="C20" s="53" t="s">
        <v>468</v>
      </c>
      <c r="D20" s="75">
        <f>SUM(L20,T20,AB20,AJ20,AR20,AZ20)</f>
        <v>0</v>
      </c>
      <c r="E20" s="75">
        <f>SUM(M20,U20,AC20,AK20,AS20,BA20)</f>
        <v>0</v>
      </c>
      <c r="F20" s="75">
        <f>SUM(D20:E20)</f>
        <v>0</v>
      </c>
      <c r="G20" s="75">
        <f>SUM(O20,W20,AE20,AM20,AU20,BC20)</f>
        <v>0</v>
      </c>
      <c r="H20" s="75">
        <f>SUM(P20,X20,AF20,AN20,AV20,BD20)</f>
        <v>0</v>
      </c>
      <c r="I20" s="75">
        <f>SUM(G20:H20)</f>
        <v>0</v>
      </c>
      <c r="J20" s="54"/>
      <c r="K20" s="53"/>
      <c r="L20" s="75">
        <v>0</v>
      </c>
      <c r="M20" s="75">
        <v>0</v>
      </c>
      <c r="N20" s="75">
        <f>SUM(L20,+M20)</f>
        <v>0</v>
      </c>
      <c r="O20" s="75">
        <v>0</v>
      </c>
      <c r="P20" s="75">
        <v>0</v>
      </c>
      <c r="Q20" s="75">
        <f>SUM(O20,+P20)</f>
        <v>0</v>
      </c>
      <c r="R20" s="54"/>
      <c r="S20" s="53"/>
      <c r="T20" s="75">
        <v>0</v>
      </c>
      <c r="U20" s="75">
        <v>0</v>
      </c>
      <c r="V20" s="75">
        <f>+SUM(T20,U20)</f>
        <v>0</v>
      </c>
      <c r="W20" s="75">
        <v>0</v>
      </c>
      <c r="X20" s="75">
        <v>0</v>
      </c>
      <c r="Y20" s="75">
        <f>+SUM(W20,X20)</f>
        <v>0</v>
      </c>
      <c r="Z20" s="54"/>
      <c r="AA20" s="53"/>
      <c r="AB20" s="75">
        <v>0</v>
      </c>
      <c r="AC20" s="75">
        <v>0</v>
      </c>
      <c r="AD20" s="75">
        <f>+SUM(AB20,AC20)</f>
        <v>0</v>
      </c>
      <c r="AE20" s="75">
        <v>0</v>
      </c>
      <c r="AF20" s="75">
        <v>0</v>
      </c>
      <c r="AG20" s="75">
        <f>SUM(AE20,+AF20)</f>
        <v>0</v>
      </c>
      <c r="AH20" s="54"/>
      <c r="AI20" s="53"/>
      <c r="AJ20" s="75">
        <v>0</v>
      </c>
      <c r="AK20" s="75">
        <v>0</v>
      </c>
      <c r="AL20" s="75">
        <f>SUM(AJ20,+AK20)</f>
        <v>0</v>
      </c>
      <c r="AM20" s="75">
        <v>0</v>
      </c>
      <c r="AN20" s="75">
        <v>0</v>
      </c>
      <c r="AO20" s="75">
        <f>SUM(AM20,+AN20)</f>
        <v>0</v>
      </c>
      <c r="AP20" s="54"/>
      <c r="AQ20" s="53"/>
      <c r="AR20" s="75">
        <v>0</v>
      </c>
      <c r="AS20" s="75">
        <v>0</v>
      </c>
      <c r="AT20" s="75">
        <f>SUM(AR20,+AS20)</f>
        <v>0</v>
      </c>
      <c r="AU20" s="75">
        <v>0</v>
      </c>
      <c r="AV20" s="75">
        <v>0</v>
      </c>
      <c r="AW20" s="75">
        <f>SUM(AU20,+AV20)</f>
        <v>0</v>
      </c>
      <c r="AX20" s="54"/>
      <c r="AY20" s="53"/>
      <c r="AZ20" s="75">
        <v>0</v>
      </c>
      <c r="BA20" s="75">
        <v>0</v>
      </c>
      <c r="BB20" s="75">
        <f>SUM(AZ20,BA20)</f>
        <v>0</v>
      </c>
      <c r="BC20" s="75">
        <v>0</v>
      </c>
      <c r="BD20" s="75">
        <v>0</v>
      </c>
      <c r="BE20" s="75">
        <f>SUM(BC20,+BD20)</f>
        <v>0</v>
      </c>
    </row>
    <row r="21" spans="1:57" s="50" customFormat="1" ht="12" customHeight="1">
      <c r="A21" s="53" t="s">
        <v>440</v>
      </c>
      <c r="B21" s="54" t="s">
        <v>469</v>
      </c>
      <c r="C21" s="53" t="s">
        <v>470</v>
      </c>
      <c r="D21" s="75">
        <f>SUM(L21,T21,AB21,AJ21,AR21,AZ21)</f>
        <v>0</v>
      </c>
      <c r="E21" s="75">
        <f>SUM(M21,U21,AC21,AK21,AS21,BA21)</f>
        <v>0</v>
      </c>
      <c r="F21" s="75">
        <f>SUM(D21:E21)</f>
        <v>0</v>
      </c>
      <c r="G21" s="75">
        <f>SUM(O21,W21,AE21,AM21,AU21,BC21)</f>
        <v>0</v>
      </c>
      <c r="H21" s="75">
        <f>SUM(P21,X21,AF21,AN21,AV21,BD21)</f>
        <v>0</v>
      </c>
      <c r="I21" s="75">
        <f>SUM(G21:H21)</f>
        <v>0</v>
      </c>
      <c r="J21" s="54"/>
      <c r="K21" s="53"/>
      <c r="L21" s="75">
        <v>0</v>
      </c>
      <c r="M21" s="75">
        <v>0</v>
      </c>
      <c r="N21" s="75">
        <f>SUM(L21,+M21)</f>
        <v>0</v>
      </c>
      <c r="O21" s="75">
        <v>0</v>
      </c>
      <c r="P21" s="75">
        <v>0</v>
      </c>
      <c r="Q21" s="75">
        <f>SUM(O21,+P21)</f>
        <v>0</v>
      </c>
      <c r="R21" s="54"/>
      <c r="S21" s="53"/>
      <c r="T21" s="75">
        <v>0</v>
      </c>
      <c r="U21" s="75">
        <v>0</v>
      </c>
      <c r="V21" s="75">
        <f>+SUM(T21,U21)</f>
        <v>0</v>
      </c>
      <c r="W21" s="75">
        <v>0</v>
      </c>
      <c r="X21" s="75">
        <v>0</v>
      </c>
      <c r="Y21" s="75">
        <f>+SUM(W21,X21)</f>
        <v>0</v>
      </c>
      <c r="Z21" s="54"/>
      <c r="AA21" s="53"/>
      <c r="AB21" s="75">
        <v>0</v>
      </c>
      <c r="AC21" s="75">
        <v>0</v>
      </c>
      <c r="AD21" s="75">
        <f>+SUM(AB21,AC21)</f>
        <v>0</v>
      </c>
      <c r="AE21" s="75">
        <v>0</v>
      </c>
      <c r="AF21" s="75">
        <v>0</v>
      </c>
      <c r="AG21" s="75">
        <f>SUM(AE21,+AF21)</f>
        <v>0</v>
      </c>
      <c r="AH21" s="54"/>
      <c r="AI21" s="53"/>
      <c r="AJ21" s="75">
        <v>0</v>
      </c>
      <c r="AK21" s="75">
        <v>0</v>
      </c>
      <c r="AL21" s="75">
        <f>SUM(AJ21,+AK21)</f>
        <v>0</v>
      </c>
      <c r="AM21" s="75">
        <v>0</v>
      </c>
      <c r="AN21" s="75">
        <v>0</v>
      </c>
      <c r="AO21" s="75">
        <f>SUM(AM21,+AN21)</f>
        <v>0</v>
      </c>
      <c r="AP21" s="54"/>
      <c r="AQ21" s="53"/>
      <c r="AR21" s="75">
        <v>0</v>
      </c>
      <c r="AS21" s="75">
        <v>0</v>
      </c>
      <c r="AT21" s="75">
        <f>SUM(AR21,+AS21)</f>
        <v>0</v>
      </c>
      <c r="AU21" s="75">
        <v>0</v>
      </c>
      <c r="AV21" s="75">
        <v>0</v>
      </c>
      <c r="AW21" s="75">
        <f>SUM(AU21,+AV21)</f>
        <v>0</v>
      </c>
      <c r="AX21" s="54"/>
      <c r="AY21" s="53"/>
      <c r="AZ21" s="75">
        <v>0</v>
      </c>
      <c r="BA21" s="75">
        <v>0</v>
      </c>
      <c r="BB21" s="75">
        <f>SUM(AZ21,BA21)</f>
        <v>0</v>
      </c>
      <c r="BC21" s="75">
        <v>0</v>
      </c>
      <c r="BD21" s="75">
        <v>0</v>
      </c>
      <c r="BE21" s="75">
        <f>SUM(BC21,+BD21)</f>
        <v>0</v>
      </c>
    </row>
    <row r="22" spans="1:57" s="50" customFormat="1" ht="12" customHeight="1">
      <c r="A22" s="53" t="s">
        <v>440</v>
      </c>
      <c r="B22" s="54" t="s">
        <v>471</v>
      </c>
      <c r="C22" s="53" t="s">
        <v>472</v>
      </c>
      <c r="D22" s="75">
        <f>SUM(L22,T22,AB22,AJ22,AR22,AZ22)</f>
        <v>0</v>
      </c>
      <c r="E22" s="75">
        <f>SUM(M22,U22,AC22,AK22,AS22,BA22)</f>
        <v>428715</v>
      </c>
      <c r="F22" s="75">
        <f>SUM(D22:E22)</f>
        <v>428715</v>
      </c>
      <c r="G22" s="75">
        <f>SUM(O22,W22,AE22,AM22,AU22,BC22)</f>
        <v>0</v>
      </c>
      <c r="H22" s="75">
        <f>SUM(P22,X22,AF22,AN22,AV22,BD22)</f>
        <v>0</v>
      </c>
      <c r="I22" s="75">
        <f>SUM(G22:H22)</f>
        <v>0</v>
      </c>
      <c r="J22" s="54" t="s">
        <v>465</v>
      </c>
      <c r="K22" s="53" t="s">
        <v>473</v>
      </c>
      <c r="L22" s="75">
        <v>0</v>
      </c>
      <c r="M22" s="75">
        <v>428715</v>
      </c>
      <c r="N22" s="75">
        <f>SUM(L22,+M22)</f>
        <v>428715</v>
      </c>
      <c r="O22" s="75">
        <v>0</v>
      </c>
      <c r="P22" s="75">
        <v>0</v>
      </c>
      <c r="Q22" s="75">
        <f>SUM(O22,+P22)</f>
        <v>0</v>
      </c>
      <c r="R22" s="54"/>
      <c r="S22" s="53"/>
      <c r="T22" s="75">
        <v>0</v>
      </c>
      <c r="U22" s="75">
        <v>0</v>
      </c>
      <c r="V22" s="75">
        <f>+SUM(T22,U22)</f>
        <v>0</v>
      </c>
      <c r="W22" s="75">
        <v>0</v>
      </c>
      <c r="X22" s="75">
        <v>0</v>
      </c>
      <c r="Y22" s="75">
        <f>+SUM(W22,X22)</f>
        <v>0</v>
      </c>
      <c r="Z22" s="54"/>
      <c r="AA22" s="53"/>
      <c r="AB22" s="75">
        <v>0</v>
      </c>
      <c r="AC22" s="75">
        <v>0</v>
      </c>
      <c r="AD22" s="75">
        <f>+SUM(AB22,AC22)</f>
        <v>0</v>
      </c>
      <c r="AE22" s="75">
        <v>0</v>
      </c>
      <c r="AF22" s="75">
        <v>0</v>
      </c>
      <c r="AG22" s="75">
        <f>SUM(AE22,+AF22)</f>
        <v>0</v>
      </c>
      <c r="AH22" s="54"/>
      <c r="AI22" s="53"/>
      <c r="AJ22" s="75">
        <v>0</v>
      </c>
      <c r="AK22" s="75">
        <v>0</v>
      </c>
      <c r="AL22" s="75">
        <f>SUM(AJ22,+AK22)</f>
        <v>0</v>
      </c>
      <c r="AM22" s="75">
        <v>0</v>
      </c>
      <c r="AN22" s="75">
        <v>0</v>
      </c>
      <c r="AO22" s="75">
        <f>SUM(AM22,+AN22)</f>
        <v>0</v>
      </c>
      <c r="AP22" s="54"/>
      <c r="AQ22" s="53"/>
      <c r="AR22" s="75">
        <v>0</v>
      </c>
      <c r="AS22" s="75">
        <v>0</v>
      </c>
      <c r="AT22" s="75">
        <f>SUM(AR22,+AS22)</f>
        <v>0</v>
      </c>
      <c r="AU22" s="75">
        <v>0</v>
      </c>
      <c r="AV22" s="75">
        <v>0</v>
      </c>
      <c r="AW22" s="75">
        <f>SUM(AU22,+AV22)</f>
        <v>0</v>
      </c>
      <c r="AX22" s="54"/>
      <c r="AY22" s="53"/>
      <c r="AZ22" s="75">
        <v>0</v>
      </c>
      <c r="BA22" s="75">
        <v>0</v>
      </c>
      <c r="BB22" s="75">
        <f>SUM(AZ22,BA22)</f>
        <v>0</v>
      </c>
      <c r="BC22" s="75">
        <v>0</v>
      </c>
      <c r="BD22" s="75">
        <v>0</v>
      </c>
      <c r="BE22" s="75">
        <f>SUM(BC22,+BD22)</f>
        <v>0</v>
      </c>
    </row>
    <row r="23" spans="1:57" s="50" customFormat="1" ht="12" customHeight="1">
      <c r="A23" s="53" t="s">
        <v>440</v>
      </c>
      <c r="B23" s="54" t="s">
        <v>474</v>
      </c>
      <c r="C23" s="53" t="s">
        <v>475</v>
      </c>
      <c r="D23" s="75">
        <f>SUM(L23,T23,AB23,AJ23,AR23,AZ23)</f>
        <v>0</v>
      </c>
      <c r="E23" s="75">
        <f>SUM(M23,U23,AC23,AK23,AS23,BA23)</f>
        <v>633689</v>
      </c>
      <c r="F23" s="75">
        <f>SUM(D23:E23)</f>
        <v>633689</v>
      </c>
      <c r="G23" s="75">
        <f>SUM(O23,W23,AE23,AM23,AU23,BC23)</f>
        <v>9275</v>
      </c>
      <c r="H23" s="75">
        <f>SUM(P23,X23,AF23,AN23,AV23,BD23)</f>
        <v>13459</v>
      </c>
      <c r="I23" s="75">
        <f>SUM(G23:H23)</f>
        <v>22734</v>
      </c>
      <c r="J23" s="54" t="s">
        <v>476</v>
      </c>
      <c r="K23" s="53" t="s">
        <v>477</v>
      </c>
      <c r="L23" s="75">
        <v>0</v>
      </c>
      <c r="M23" s="75">
        <v>633689</v>
      </c>
      <c r="N23" s="75">
        <f>SUM(L23,+M23)</f>
        <v>633689</v>
      </c>
      <c r="O23" s="75">
        <v>9275</v>
      </c>
      <c r="P23" s="75">
        <v>13459</v>
      </c>
      <c r="Q23" s="75">
        <f>SUM(O23,+P23)</f>
        <v>22734</v>
      </c>
      <c r="R23" s="54"/>
      <c r="S23" s="53"/>
      <c r="T23" s="75">
        <v>0</v>
      </c>
      <c r="U23" s="75">
        <v>0</v>
      </c>
      <c r="V23" s="75">
        <f>+SUM(T23,U23)</f>
        <v>0</v>
      </c>
      <c r="W23" s="75">
        <v>0</v>
      </c>
      <c r="X23" s="75">
        <v>0</v>
      </c>
      <c r="Y23" s="75">
        <f>+SUM(W23,X23)</f>
        <v>0</v>
      </c>
      <c r="Z23" s="54"/>
      <c r="AA23" s="53"/>
      <c r="AB23" s="75">
        <v>0</v>
      </c>
      <c r="AC23" s="75">
        <v>0</v>
      </c>
      <c r="AD23" s="75">
        <f>+SUM(AB23,AC23)</f>
        <v>0</v>
      </c>
      <c r="AE23" s="75">
        <v>0</v>
      </c>
      <c r="AF23" s="75">
        <v>0</v>
      </c>
      <c r="AG23" s="75">
        <f>SUM(AE23,+AF23)</f>
        <v>0</v>
      </c>
      <c r="AH23" s="54"/>
      <c r="AI23" s="53"/>
      <c r="AJ23" s="75">
        <v>0</v>
      </c>
      <c r="AK23" s="75">
        <v>0</v>
      </c>
      <c r="AL23" s="75">
        <f>SUM(AJ23,+AK23)</f>
        <v>0</v>
      </c>
      <c r="AM23" s="75">
        <v>0</v>
      </c>
      <c r="AN23" s="75">
        <v>0</v>
      </c>
      <c r="AO23" s="75">
        <f>SUM(AM23,+AN23)</f>
        <v>0</v>
      </c>
      <c r="AP23" s="54"/>
      <c r="AQ23" s="53"/>
      <c r="AR23" s="75">
        <v>0</v>
      </c>
      <c r="AS23" s="75">
        <v>0</v>
      </c>
      <c r="AT23" s="75">
        <f>SUM(AR23,+AS23)</f>
        <v>0</v>
      </c>
      <c r="AU23" s="75">
        <v>0</v>
      </c>
      <c r="AV23" s="75">
        <v>0</v>
      </c>
      <c r="AW23" s="75">
        <f>SUM(AU23,+AV23)</f>
        <v>0</v>
      </c>
      <c r="AX23" s="54"/>
      <c r="AY23" s="53"/>
      <c r="AZ23" s="75">
        <v>0</v>
      </c>
      <c r="BA23" s="75">
        <v>0</v>
      </c>
      <c r="BB23" s="75">
        <f>SUM(AZ23,BA23)</f>
        <v>0</v>
      </c>
      <c r="BC23" s="75">
        <v>0</v>
      </c>
      <c r="BD23" s="75">
        <v>0</v>
      </c>
      <c r="BE23" s="75">
        <f>SUM(BC23,+BD23)</f>
        <v>0</v>
      </c>
    </row>
    <row r="24" spans="1:57" s="50" customFormat="1" ht="12" customHeight="1">
      <c r="A24" s="53" t="s">
        <v>440</v>
      </c>
      <c r="B24" s="54" t="s">
        <v>478</v>
      </c>
      <c r="C24" s="53" t="s">
        <v>479</v>
      </c>
      <c r="D24" s="75">
        <f>SUM(L24,T24,AB24,AJ24,AR24,AZ24)</f>
        <v>0</v>
      </c>
      <c r="E24" s="75">
        <f>SUM(M24,U24,AC24,AK24,AS24,BA24)</f>
        <v>694339</v>
      </c>
      <c r="F24" s="75">
        <f>SUM(D24:E24)</f>
        <v>694339</v>
      </c>
      <c r="G24" s="75">
        <f>SUM(O24,W24,AE24,AM24,AU24,BC24)</f>
        <v>10163</v>
      </c>
      <c r="H24" s="75">
        <f>SUM(P24,X24,AF24,AN24,AV24,BD24)</f>
        <v>14748</v>
      </c>
      <c r="I24" s="75">
        <f>SUM(G24:H24)</f>
        <v>24911</v>
      </c>
      <c r="J24" s="54" t="s">
        <v>476</v>
      </c>
      <c r="K24" s="53" t="s">
        <v>477</v>
      </c>
      <c r="L24" s="75">
        <v>0</v>
      </c>
      <c r="M24" s="75">
        <v>694339</v>
      </c>
      <c r="N24" s="75">
        <f>SUM(L24,+M24)</f>
        <v>694339</v>
      </c>
      <c r="O24" s="75">
        <v>10163</v>
      </c>
      <c r="P24" s="75">
        <v>14748</v>
      </c>
      <c r="Q24" s="75">
        <f>SUM(O24,+P24)</f>
        <v>24911</v>
      </c>
      <c r="R24" s="54"/>
      <c r="S24" s="53"/>
      <c r="T24" s="75">
        <v>0</v>
      </c>
      <c r="U24" s="75">
        <v>0</v>
      </c>
      <c r="V24" s="75">
        <f>+SUM(T24,U24)</f>
        <v>0</v>
      </c>
      <c r="W24" s="75">
        <v>0</v>
      </c>
      <c r="X24" s="75">
        <v>0</v>
      </c>
      <c r="Y24" s="75">
        <f>+SUM(W24,X24)</f>
        <v>0</v>
      </c>
      <c r="Z24" s="54"/>
      <c r="AA24" s="53"/>
      <c r="AB24" s="75">
        <v>0</v>
      </c>
      <c r="AC24" s="75">
        <v>0</v>
      </c>
      <c r="AD24" s="75">
        <f>+SUM(AB24,AC24)</f>
        <v>0</v>
      </c>
      <c r="AE24" s="75">
        <v>0</v>
      </c>
      <c r="AF24" s="75">
        <v>0</v>
      </c>
      <c r="AG24" s="75">
        <f>SUM(AE24,+AF24)</f>
        <v>0</v>
      </c>
      <c r="AH24" s="54"/>
      <c r="AI24" s="53"/>
      <c r="AJ24" s="75">
        <v>0</v>
      </c>
      <c r="AK24" s="75">
        <v>0</v>
      </c>
      <c r="AL24" s="75">
        <f>SUM(AJ24,+AK24)</f>
        <v>0</v>
      </c>
      <c r="AM24" s="75">
        <v>0</v>
      </c>
      <c r="AN24" s="75">
        <v>0</v>
      </c>
      <c r="AO24" s="75">
        <f>SUM(AM24,+AN24)</f>
        <v>0</v>
      </c>
      <c r="AP24" s="54"/>
      <c r="AQ24" s="53"/>
      <c r="AR24" s="75">
        <v>0</v>
      </c>
      <c r="AS24" s="75">
        <v>0</v>
      </c>
      <c r="AT24" s="75">
        <f>SUM(AR24,+AS24)</f>
        <v>0</v>
      </c>
      <c r="AU24" s="75">
        <v>0</v>
      </c>
      <c r="AV24" s="75">
        <v>0</v>
      </c>
      <c r="AW24" s="75">
        <f>SUM(AU24,+AV24)</f>
        <v>0</v>
      </c>
      <c r="AX24" s="54"/>
      <c r="AY24" s="53"/>
      <c r="AZ24" s="75">
        <v>0</v>
      </c>
      <c r="BA24" s="75">
        <v>0</v>
      </c>
      <c r="BB24" s="75">
        <f>SUM(AZ24,BA24)</f>
        <v>0</v>
      </c>
      <c r="BC24" s="75">
        <v>0</v>
      </c>
      <c r="BD24" s="75">
        <v>0</v>
      </c>
      <c r="BE24" s="75">
        <f>SUM(BC24,+BD24)</f>
        <v>0</v>
      </c>
    </row>
    <row r="25" spans="1:57" s="50" customFormat="1" ht="12" customHeight="1">
      <c r="A25" s="53" t="s">
        <v>440</v>
      </c>
      <c r="B25" s="54" t="s">
        <v>480</v>
      </c>
      <c r="C25" s="53" t="s">
        <v>481</v>
      </c>
      <c r="D25" s="75">
        <f>SUM(L25,T25,AB25,AJ25,AR25,AZ25)</f>
        <v>0</v>
      </c>
      <c r="E25" s="75">
        <f>SUM(M25,U25,AC25,AK25,AS25,BA25)</f>
        <v>0</v>
      </c>
      <c r="F25" s="75">
        <f>SUM(D25:E25)</f>
        <v>0</v>
      </c>
      <c r="G25" s="75">
        <f>SUM(O25,W25,AE25,AM25,AU25,BC25)</f>
        <v>3105</v>
      </c>
      <c r="H25" s="75">
        <f>SUM(P25,X25,AF25,AN25,AV25,BD25)</f>
        <v>44469</v>
      </c>
      <c r="I25" s="75">
        <f>SUM(G25:H25)</f>
        <v>47574</v>
      </c>
      <c r="J25" s="54" t="s">
        <v>482</v>
      </c>
      <c r="K25" s="53" t="s">
        <v>483</v>
      </c>
      <c r="L25" s="75">
        <v>0</v>
      </c>
      <c r="M25" s="75">
        <v>0</v>
      </c>
      <c r="N25" s="75">
        <f>SUM(L25,+M25)</f>
        <v>0</v>
      </c>
      <c r="O25" s="75">
        <v>3105</v>
      </c>
      <c r="P25" s="75">
        <v>44469</v>
      </c>
      <c r="Q25" s="75">
        <f>SUM(O25,+P25)</f>
        <v>47574</v>
      </c>
      <c r="R25" s="54"/>
      <c r="S25" s="53"/>
      <c r="T25" s="75">
        <v>0</v>
      </c>
      <c r="U25" s="75">
        <v>0</v>
      </c>
      <c r="V25" s="75">
        <f>+SUM(T25,U25)</f>
        <v>0</v>
      </c>
      <c r="W25" s="75">
        <v>0</v>
      </c>
      <c r="X25" s="75">
        <v>0</v>
      </c>
      <c r="Y25" s="75">
        <f>+SUM(W25,X25)</f>
        <v>0</v>
      </c>
      <c r="Z25" s="54"/>
      <c r="AA25" s="53"/>
      <c r="AB25" s="75">
        <v>0</v>
      </c>
      <c r="AC25" s="75">
        <v>0</v>
      </c>
      <c r="AD25" s="75">
        <f>+SUM(AB25,AC25)</f>
        <v>0</v>
      </c>
      <c r="AE25" s="75">
        <v>0</v>
      </c>
      <c r="AF25" s="75">
        <v>0</v>
      </c>
      <c r="AG25" s="75">
        <f>SUM(AE25,+AF25)</f>
        <v>0</v>
      </c>
      <c r="AH25" s="54"/>
      <c r="AI25" s="53"/>
      <c r="AJ25" s="75">
        <v>0</v>
      </c>
      <c r="AK25" s="75">
        <v>0</v>
      </c>
      <c r="AL25" s="75">
        <f>SUM(AJ25,+AK25)</f>
        <v>0</v>
      </c>
      <c r="AM25" s="75">
        <v>0</v>
      </c>
      <c r="AN25" s="75">
        <v>0</v>
      </c>
      <c r="AO25" s="75">
        <f>SUM(AM25,+AN25)</f>
        <v>0</v>
      </c>
      <c r="AP25" s="54"/>
      <c r="AQ25" s="53"/>
      <c r="AR25" s="75">
        <v>0</v>
      </c>
      <c r="AS25" s="75">
        <v>0</v>
      </c>
      <c r="AT25" s="75">
        <f>SUM(AR25,+AS25)</f>
        <v>0</v>
      </c>
      <c r="AU25" s="75">
        <v>0</v>
      </c>
      <c r="AV25" s="75">
        <v>0</v>
      </c>
      <c r="AW25" s="75">
        <f>SUM(AU25,+AV25)</f>
        <v>0</v>
      </c>
      <c r="AX25" s="54"/>
      <c r="AY25" s="53"/>
      <c r="AZ25" s="75">
        <v>0</v>
      </c>
      <c r="BA25" s="75">
        <v>0</v>
      </c>
      <c r="BB25" s="75">
        <f>SUM(AZ25,BA25)</f>
        <v>0</v>
      </c>
      <c r="BC25" s="75">
        <v>0</v>
      </c>
      <c r="BD25" s="75">
        <v>0</v>
      </c>
      <c r="BE25" s="75">
        <f>SUM(BC25,+BD25)</f>
        <v>0</v>
      </c>
    </row>
    <row r="26" spans="1:57" s="50" customFormat="1" ht="12" customHeight="1">
      <c r="A26" s="53" t="s">
        <v>440</v>
      </c>
      <c r="B26" s="54" t="s">
        <v>484</v>
      </c>
      <c r="C26" s="53" t="s">
        <v>485</v>
      </c>
      <c r="D26" s="75">
        <f>SUM(L26,T26,AB26,AJ26,AR26,AZ26)</f>
        <v>0</v>
      </c>
      <c r="E26" s="75">
        <f>SUM(M26,U26,AC26,AK26,AS26,BA26)</f>
        <v>525025</v>
      </c>
      <c r="F26" s="75">
        <f>SUM(D26:E26)</f>
        <v>525025</v>
      </c>
      <c r="G26" s="75">
        <f>SUM(O26,W26,AE26,AM26,AU26,BC26)</f>
        <v>7685</v>
      </c>
      <c r="H26" s="75">
        <f>SUM(P26,X26,AF26,AN26,AV26,BD26)</f>
        <v>11151</v>
      </c>
      <c r="I26" s="75">
        <f>SUM(G26:H26)</f>
        <v>18836</v>
      </c>
      <c r="J26" s="54" t="s">
        <v>476</v>
      </c>
      <c r="K26" s="53" t="s">
        <v>477</v>
      </c>
      <c r="L26" s="75">
        <v>0</v>
      </c>
      <c r="M26" s="75">
        <v>525025</v>
      </c>
      <c r="N26" s="75">
        <f>SUM(L26,+M26)</f>
        <v>525025</v>
      </c>
      <c r="O26" s="75">
        <v>7685</v>
      </c>
      <c r="P26" s="75">
        <v>11151</v>
      </c>
      <c r="Q26" s="75">
        <f>SUM(O26,+P26)</f>
        <v>18836</v>
      </c>
      <c r="R26" s="54"/>
      <c r="S26" s="53"/>
      <c r="T26" s="75">
        <v>0</v>
      </c>
      <c r="U26" s="75">
        <v>0</v>
      </c>
      <c r="V26" s="75">
        <f>+SUM(T26,U26)</f>
        <v>0</v>
      </c>
      <c r="W26" s="75">
        <v>0</v>
      </c>
      <c r="X26" s="75">
        <v>0</v>
      </c>
      <c r="Y26" s="75">
        <f>+SUM(W26,X26)</f>
        <v>0</v>
      </c>
      <c r="Z26" s="54"/>
      <c r="AA26" s="53"/>
      <c r="AB26" s="75">
        <v>0</v>
      </c>
      <c r="AC26" s="75">
        <v>0</v>
      </c>
      <c r="AD26" s="75">
        <f>+SUM(AB26,AC26)</f>
        <v>0</v>
      </c>
      <c r="AE26" s="75">
        <v>0</v>
      </c>
      <c r="AF26" s="75">
        <v>0</v>
      </c>
      <c r="AG26" s="75">
        <f>SUM(AE26,+AF26)</f>
        <v>0</v>
      </c>
      <c r="AH26" s="54"/>
      <c r="AI26" s="53"/>
      <c r="AJ26" s="75">
        <v>0</v>
      </c>
      <c r="AK26" s="75">
        <v>0</v>
      </c>
      <c r="AL26" s="75">
        <f>SUM(AJ26,+AK26)</f>
        <v>0</v>
      </c>
      <c r="AM26" s="75">
        <v>0</v>
      </c>
      <c r="AN26" s="75">
        <v>0</v>
      </c>
      <c r="AO26" s="75">
        <f>SUM(AM26,+AN26)</f>
        <v>0</v>
      </c>
      <c r="AP26" s="54"/>
      <c r="AQ26" s="53"/>
      <c r="AR26" s="75">
        <v>0</v>
      </c>
      <c r="AS26" s="75">
        <v>0</v>
      </c>
      <c r="AT26" s="75">
        <f>SUM(AR26,+AS26)</f>
        <v>0</v>
      </c>
      <c r="AU26" s="75">
        <v>0</v>
      </c>
      <c r="AV26" s="75">
        <v>0</v>
      </c>
      <c r="AW26" s="75">
        <f>SUM(AU26,+AV26)</f>
        <v>0</v>
      </c>
      <c r="AX26" s="54"/>
      <c r="AY26" s="53"/>
      <c r="AZ26" s="75">
        <v>0</v>
      </c>
      <c r="BA26" s="75">
        <v>0</v>
      </c>
      <c r="BB26" s="75">
        <f>SUM(AZ26,BA26)</f>
        <v>0</v>
      </c>
      <c r="BC26" s="75">
        <v>0</v>
      </c>
      <c r="BD26" s="75">
        <v>0</v>
      </c>
      <c r="BE26" s="75">
        <f>SUM(BC26,+BD26)</f>
        <v>0</v>
      </c>
    </row>
    <row r="27" spans="1:57" s="50" customFormat="1" ht="12" customHeight="1">
      <c r="A27" s="53" t="s">
        <v>440</v>
      </c>
      <c r="B27" s="54" t="s">
        <v>486</v>
      </c>
      <c r="C27" s="53" t="s">
        <v>487</v>
      </c>
      <c r="D27" s="75">
        <f>SUM(L27,T27,AB27,AJ27,AR27,AZ27)</f>
        <v>0</v>
      </c>
      <c r="E27" s="75">
        <f>SUM(M27,U27,AC27,AK27,AS27,BA27)</f>
        <v>0</v>
      </c>
      <c r="F27" s="75">
        <f>SUM(D27:E27)</f>
        <v>0</v>
      </c>
      <c r="G27" s="75">
        <f>SUM(O27,W27,AE27,AM27,AU27,BC27)</f>
        <v>0</v>
      </c>
      <c r="H27" s="75">
        <f>SUM(P27,X27,AF27,AN27,AV27,BD27)</f>
        <v>0</v>
      </c>
      <c r="I27" s="75">
        <f>SUM(G27:H27)</f>
        <v>0</v>
      </c>
      <c r="J27" s="54"/>
      <c r="K27" s="53"/>
      <c r="L27" s="75">
        <v>0</v>
      </c>
      <c r="M27" s="75">
        <v>0</v>
      </c>
      <c r="N27" s="75">
        <f>SUM(L27,+M27)</f>
        <v>0</v>
      </c>
      <c r="O27" s="75">
        <v>0</v>
      </c>
      <c r="P27" s="75">
        <v>0</v>
      </c>
      <c r="Q27" s="75">
        <f>SUM(O27,+P27)</f>
        <v>0</v>
      </c>
      <c r="R27" s="54"/>
      <c r="S27" s="53"/>
      <c r="T27" s="75">
        <v>0</v>
      </c>
      <c r="U27" s="75">
        <v>0</v>
      </c>
      <c r="V27" s="75">
        <f>+SUM(T27,U27)</f>
        <v>0</v>
      </c>
      <c r="W27" s="75">
        <v>0</v>
      </c>
      <c r="X27" s="75">
        <v>0</v>
      </c>
      <c r="Y27" s="75">
        <f>+SUM(W27,X27)</f>
        <v>0</v>
      </c>
      <c r="Z27" s="54"/>
      <c r="AA27" s="53"/>
      <c r="AB27" s="75">
        <v>0</v>
      </c>
      <c r="AC27" s="75">
        <v>0</v>
      </c>
      <c r="AD27" s="75">
        <f>+SUM(AB27,AC27)</f>
        <v>0</v>
      </c>
      <c r="AE27" s="75">
        <v>0</v>
      </c>
      <c r="AF27" s="75">
        <v>0</v>
      </c>
      <c r="AG27" s="75">
        <f>SUM(AE27,+AF27)</f>
        <v>0</v>
      </c>
      <c r="AH27" s="54"/>
      <c r="AI27" s="53"/>
      <c r="AJ27" s="75">
        <v>0</v>
      </c>
      <c r="AK27" s="75">
        <v>0</v>
      </c>
      <c r="AL27" s="75">
        <f>SUM(AJ27,+AK27)</f>
        <v>0</v>
      </c>
      <c r="AM27" s="75">
        <v>0</v>
      </c>
      <c r="AN27" s="75">
        <v>0</v>
      </c>
      <c r="AO27" s="75">
        <f>SUM(AM27,+AN27)</f>
        <v>0</v>
      </c>
      <c r="AP27" s="54"/>
      <c r="AQ27" s="53"/>
      <c r="AR27" s="75">
        <v>0</v>
      </c>
      <c r="AS27" s="75">
        <v>0</v>
      </c>
      <c r="AT27" s="75">
        <f>SUM(AR27,+AS27)</f>
        <v>0</v>
      </c>
      <c r="AU27" s="75">
        <v>0</v>
      </c>
      <c r="AV27" s="75">
        <v>0</v>
      </c>
      <c r="AW27" s="75">
        <f>SUM(AU27,+AV27)</f>
        <v>0</v>
      </c>
      <c r="AX27" s="54"/>
      <c r="AY27" s="53"/>
      <c r="AZ27" s="75">
        <v>0</v>
      </c>
      <c r="BA27" s="75">
        <v>0</v>
      </c>
      <c r="BB27" s="75">
        <f>SUM(AZ27,BA27)</f>
        <v>0</v>
      </c>
      <c r="BC27" s="75">
        <v>0</v>
      </c>
      <c r="BD27" s="75">
        <v>0</v>
      </c>
      <c r="BE27" s="75">
        <f>SUM(BC27,+BD27)</f>
        <v>0</v>
      </c>
    </row>
    <row r="28" spans="1:57" s="50" customFormat="1" ht="12" customHeight="1">
      <c r="A28" s="53" t="s">
        <v>440</v>
      </c>
      <c r="B28" s="54" t="s">
        <v>488</v>
      </c>
      <c r="C28" s="53" t="s">
        <v>489</v>
      </c>
      <c r="D28" s="75">
        <f>SUM(L28,T28,AB28,AJ28,AR28,AZ28)</f>
        <v>0</v>
      </c>
      <c r="E28" s="75">
        <f>SUM(M28,U28,AC28,AK28,AS28,BA28)</f>
        <v>0</v>
      </c>
      <c r="F28" s="75">
        <f>SUM(D28:E28)</f>
        <v>0</v>
      </c>
      <c r="G28" s="75">
        <f>SUM(O28,W28,AE28,AM28,AU28,BC28)</f>
        <v>0</v>
      </c>
      <c r="H28" s="75">
        <f>SUM(P28,X28,AF28,AN28,AV28,BD28)</f>
        <v>0</v>
      </c>
      <c r="I28" s="75">
        <f>SUM(G28:H28)</f>
        <v>0</v>
      </c>
      <c r="J28" s="54"/>
      <c r="K28" s="53"/>
      <c r="L28" s="75">
        <v>0</v>
      </c>
      <c r="M28" s="75">
        <v>0</v>
      </c>
      <c r="N28" s="75">
        <f>SUM(L28,+M28)</f>
        <v>0</v>
      </c>
      <c r="O28" s="75">
        <v>0</v>
      </c>
      <c r="P28" s="75">
        <v>0</v>
      </c>
      <c r="Q28" s="75">
        <f>SUM(O28,+P28)</f>
        <v>0</v>
      </c>
      <c r="R28" s="54"/>
      <c r="S28" s="53"/>
      <c r="T28" s="75">
        <v>0</v>
      </c>
      <c r="U28" s="75">
        <v>0</v>
      </c>
      <c r="V28" s="75">
        <f>+SUM(T28,U28)</f>
        <v>0</v>
      </c>
      <c r="W28" s="75">
        <v>0</v>
      </c>
      <c r="X28" s="75">
        <v>0</v>
      </c>
      <c r="Y28" s="75">
        <f>+SUM(W28,X28)</f>
        <v>0</v>
      </c>
      <c r="Z28" s="54"/>
      <c r="AA28" s="53"/>
      <c r="AB28" s="75">
        <v>0</v>
      </c>
      <c r="AC28" s="75">
        <v>0</v>
      </c>
      <c r="AD28" s="75">
        <f>+SUM(AB28,AC28)</f>
        <v>0</v>
      </c>
      <c r="AE28" s="75">
        <v>0</v>
      </c>
      <c r="AF28" s="75">
        <v>0</v>
      </c>
      <c r="AG28" s="75">
        <f>SUM(AE28,+AF28)</f>
        <v>0</v>
      </c>
      <c r="AH28" s="54"/>
      <c r="AI28" s="53"/>
      <c r="AJ28" s="75">
        <v>0</v>
      </c>
      <c r="AK28" s="75">
        <v>0</v>
      </c>
      <c r="AL28" s="75">
        <f>SUM(AJ28,+AK28)</f>
        <v>0</v>
      </c>
      <c r="AM28" s="75">
        <v>0</v>
      </c>
      <c r="AN28" s="75">
        <v>0</v>
      </c>
      <c r="AO28" s="75">
        <f>SUM(AM28,+AN28)</f>
        <v>0</v>
      </c>
      <c r="AP28" s="54"/>
      <c r="AQ28" s="53"/>
      <c r="AR28" s="75">
        <v>0</v>
      </c>
      <c r="AS28" s="75">
        <v>0</v>
      </c>
      <c r="AT28" s="75">
        <f>SUM(AR28,+AS28)</f>
        <v>0</v>
      </c>
      <c r="AU28" s="75">
        <v>0</v>
      </c>
      <c r="AV28" s="75">
        <v>0</v>
      </c>
      <c r="AW28" s="75">
        <f>SUM(AU28,+AV28)</f>
        <v>0</v>
      </c>
      <c r="AX28" s="54"/>
      <c r="AY28" s="53"/>
      <c r="AZ28" s="75">
        <v>0</v>
      </c>
      <c r="BA28" s="75">
        <v>0</v>
      </c>
      <c r="BB28" s="75">
        <f>SUM(AZ28,BA28)</f>
        <v>0</v>
      </c>
      <c r="BC28" s="75">
        <v>0</v>
      </c>
      <c r="BD28" s="75">
        <v>0</v>
      </c>
      <c r="BE28" s="75">
        <f>SUM(BC28,+BD28)</f>
        <v>0</v>
      </c>
    </row>
    <row r="29" spans="1:57" s="50" customFormat="1" ht="12" customHeight="1">
      <c r="A29" s="53" t="s">
        <v>440</v>
      </c>
      <c r="B29" s="54" t="s">
        <v>490</v>
      </c>
      <c r="C29" s="53" t="s">
        <v>491</v>
      </c>
      <c r="D29" s="75">
        <f>SUM(L29,T29,AB29,AJ29,AR29,AZ29)</f>
        <v>0</v>
      </c>
      <c r="E29" s="75">
        <f>SUM(M29,U29,AC29,AK29,AS29,BA29)</f>
        <v>0</v>
      </c>
      <c r="F29" s="75">
        <f>SUM(D29:E29)</f>
        <v>0</v>
      </c>
      <c r="G29" s="75">
        <f>SUM(O29,W29,AE29,AM29,AU29,BC29)</f>
        <v>0</v>
      </c>
      <c r="H29" s="75">
        <f>SUM(P29,X29,AF29,AN29,AV29,BD29)</f>
        <v>0</v>
      </c>
      <c r="I29" s="75">
        <f>SUM(G29:H29)</f>
        <v>0</v>
      </c>
      <c r="J29" s="54"/>
      <c r="K29" s="53"/>
      <c r="L29" s="75">
        <v>0</v>
      </c>
      <c r="M29" s="75">
        <v>0</v>
      </c>
      <c r="N29" s="75">
        <f>SUM(L29,+M29)</f>
        <v>0</v>
      </c>
      <c r="O29" s="75">
        <v>0</v>
      </c>
      <c r="P29" s="75">
        <v>0</v>
      </c>
      <c r="Q29" s="75">
        <f>SUM(O29,+P29)</f>
        <v>0</v>
      </c>
      <c r="R29" s="54"/>
      <c r="S29" s="53"/>
      <c r="T29" s="75">
        <v>0</v>
      </c>
      <c r="U29" s="75">
        <v>0</v>
      </c>
      <c r="V29" s="75">
        <f>+SUM(T29,U29)</f>
        <v>0</v>
      </c>
      <c r="W29" s="75">
        <v>0</v>
      </c>
      <c r="X29" s="75">
        <v>0</v>
      </c>
      <c r="Y29" s="75">
        <f>+SUM(W29,X29)</f>
        <v>0</v>
      </c>
      <c r="Z29" s="54"/>
      <c r="AA29" s="53"/>
      <c r="AB29" s="75">
        <v>0</v>
      </c>
      <c r="AC29" s="75">
        <v>0</v>
      </c>
      <c r="AD29" s="75">
        <f>+SUM(AB29,AC29)</f>
        <v>0</v>
      </c>
      <c r="AE29" s="75">
        <v>0</v>
      </c>
      <c r="AF29" s="75">
        <v>0</v>
      </c>
      <c r="AG29" s="75">
        <f>SUM(AE29,+AF29)</f>
        <v>0</v>
      </c>
      <c r="AH29" s="54"/>
      <c r="AI29" s="53"/>
      <c r="AJ29" s="75">
        <v>0</v>
      </c>
      <c r="AK29" s="75">
        <v>0</v>
      </c>
      <c r="AL29" s="75">
        <f>SUM(AJ29,+AK29)</f>
        <v>0</v>
      </c>
      <c r="AM29" s="75">
        <v>0</v>
      </c>
      <c r="AN29" s="75">
        <v>0</v>
      </c>
      <c r="AO29" s="75">
        <f>SUM(AM29,+AN29)</f>
        <v>0</v>
      </c>
      <c r="AP29" s="54"/>
      <c r="AQ29" s="53"/>
      <c r="AR29" s="75">
        <v>0</v>
      </c>
      <c r="AS29" s="75">
        <v>0</v>
      </c>
      <c r="AT29" s="75">
        <f>SUM(AR29,+AS29)</f>
        <v>0</v>
      </c>
      <c r="AU29" s="75">
        <v>0</v>
      </c>
      <c r="AV29" s="75">
        <v>0</v>
      </c>
      <c r="AW29" s="75">
        <f>SUM(AU29,+AV29)</f>
        <v>0</v>
      </c>
      <c r="AX29" s="54"/>
      <c r="AY29" s="53"/>
      <c r="AZ29" s="75">
        <v>0</v>
      </c>
      <c r="BA29" s="75">
        <v>0</v>
      </c>
      <c r="BB29" s="75">
        <f>SUM(AZ29,BA29)</f>
        <v>0</v>
      </c>
      <c r="BC29" s="75">
        <v>0</v>
      </c>
      <c r="BD29" s="75">
        <v>0</v>
      </c>
      <c r="BE29" s="75">
        <f>SUM(BC29,+BD29)</f>
        <v>0</v>
      </c>
    </row>
    <row r="30" spans="1:57" s="50" customFormat="1" ht="12" customHeight="1">
      <c r="A30" s="53" t="s">
        <v>440</v>
      </c>
      <c r="B30" s="54" t="s">
        <v>492</v>
      </c>
      <c r="C30" s="53" t="s">
        <v>493</v>
      </c>
      <c r="D30" s="75">
        <f>SUM(L30,T30,AB30,AJ30,AR30,AZ30)</f>
        <v>0</v>
      </c>
      <c r="E30" s="75">
        <f>SUM(M30,U30,AC30,AK30,AS30,BA30)</f>
        <v>0</v>
      </c>
      <c r="F30" s="75">
        <f>SUM(D30:E30)</f>
        <v>0</v>
      </c>
      <c r="G30" s="75">
        <f>SUM(O30,W30,AE30,AM30,AU30,BC30)</f>
        <v>0</v>
      </c>
      <c r="H30" s="75">
        <f>SUM(P30,X30,AF30,AN30,AV30,BD30)</f>
        <v>0</v>
      </c>
      <c r="I30" s="75">
        <f>SUM(G30:H30)</f>
        <v>0</v>
      </c>
      <c r="J30" s="54"/>
      <c r="K30" s="53"/>
      <c r="L30" s="75">
        <v>0</v>
      </c>
      <c r="M30" s="75">
        <v>0</v>
      </c>
      <c r="N30" s="75">
        <f>SUM(L30,+M30)</f>
        <v>0</v>
      </c>
      <c r="O30" s="75">
        <v>0</v>
      </c>
      <c r="P30" s="75">
        <v>0</v>
      </c>
      <c r="Q30" s="75">
        <f>SUM(O30,+P30)</f>
        <v>0</v>
      </c>
      <c r="R30" s="54"/>
      <c r="S30" s="53"/>
      <c r="T30" s="75">
        <v>0</v>
      </c>
      <c r="U30" s="75">
        <v>0</v>
      </c>
      <c r="V30" s="75">
        <f>+SUM(T30,U30)</f>
        <v>0</v>
      </c>
      <c r="W30" s="75">
        <v>0</v>
      </c>
      <c r="X30" s="75">
        <v>0</v>
      </c>
      <c r="Y30" s="75">
        <f>+SUM(W30,X30)</f>
        <v>0</v>
      </c>
      <c r="Z30" s="54"/>
      <c r="AA30" s="53"/>
      <c r="AB30" s="75">
        <v>0</v>
      </c>
      <c r="AC30" s="75">
        <v>0</v>
      </c>
      <c r="AD30" s="75">
        <f>+SUM(AB30,AC30)</f>
        <v>0</v>
      </c>
      <c r="AE30" s="75">
        <v>0</v>
      </c>
      <c r="AF30" s="75">
        <v>0</v>
      </c>
      <c r="AG30" s="75">
        <f>SUM(AE30,+AF30)</f>
        <v>0</v>
      </c>
      <c r="AH30" s="54"/>
      <c r="AI30" s="53"/>
      <c r="AJ30" s="75">
        <v>0</v>
      </c>
      <c r="AK30" s="75">
        <v>0</v>
      </c>
      <c r="AL30" s="75">
        <f>SUM(AJ30,+AK30)</f>
        <v>0</v>
      </c>
      <c r="AM30" s="75">
        <v>0</v>
      </c>
      <c r="AN30" s="75">
        <v>0</v>
      </c>
      <c r="AO30" s="75">
        <f>SUM(AM30,+AN30)</f>
        <v>0</v>
      </c>
      <c r="AP30" s="54"/>
      <c r="AQ30" s="53"/>
      <c r="AR30" s="75">
        <v>0</v>
      </c>
      <c r="AS30" s="75">
        <v>0</v>
      </c>
      <c r="AT30" s="75">
        <f>SUM(AR30,+AS30)</f>
        <v>0</v>
      </c>
      <c r="AU30" s="75">
        <v>0</v>
      </c>
      <c r="AV30" s="75">
        <v>0</v>
      </c>
      <c r="AW30" s="75">
        <f>SUM(AU30,+AV30)</f>
        <v>0</v>
      </c>
      <c r="AX30" s="54"/>
      <c r="AY30" s="53"/>
      <c r="AZ30" s="75">
        <v>0</v>
      </c>
      <c r="BA30" s="75">
        <v>0</v>
      </c>
      <c r="BB30" s="75">
        <f>SUM(AZ30,BA30)</f>
        <v>0</v>
      </c>
      <c r="BC30" s="75">
        <v>0</v>
      </c>
      <c r="BD30" s="75">
        <v>0</v>
      </c>
      <c r="BE30" s="75">
        <f>SUM(BC30,+BD30)</f>
        <v>0</v>
      </c>
    </row>
    <row r="31" spans="1:57" s="50" customFormat="1" ht="12" customHeight="1">
      <c r="A31" s="53" t="s">
        <v>440</v>
      </c>
      <c r="B31" s="54" t="s">
        <v>494</v>
      </c>
      <c r="C31" s="53" t="s">
        <v>495</v>
      </c>
      <c r="D31" s="75">
        <f>SUM(L31,T31,AB31,AJ31,AR31,AZ31)</f>
        <v>1144</v>
      </c>
      <c r="E31" s="75">
        <f>SUM(M31,U31,AC31,AK31,AS31,BA31)</f>
        <v>69633</v>
      </c>
      <c r="F31" s="75">
        <f>SUM(D31:E31)</f>
        <v>70777</v>
      </c>
      <c r="G31" s="75">
        <f>SUM(O31,W31,AE31,AM31,AU31,BC31)</f>
        <v>611</v>
      </c>
      <c r="H31" s="75">
        <f>SUM(P31,X31,AF31,AN31,AV31,BD31)</f>
        <v>8758</v>
      </c>
      <c r="I31" s="75">
        <f>SUM(G31:H31)</f>
        <v>9369</v>
      </c>
      <c r="J31" s="54" t="s">
        <v>496</v>
      </c>
      <c r="K31" s="53" t="s">
        <v>497</v>
      </c>
      <c r="L31" s="75">
        <v>1144</v>
      </c>
      <c r="M31" s="75">
        <v>69633</v>
      </c>
      <c r="N31" s="75">
        <f>SUM(L31,+M31)</f>
        <v>70777</v>
      </c>
      <c r="O31" s="75">
        <v>0</v>
      </c>
      <c r="P31" s="75">
        <v>0</v>
      </c>
      <c r="Q31" s="75">
        <f>SUM(O31,+P31)</f>
        <v>0</v>
      </c>
      <c r="R31" s="54" t="s">
        <v>482</v>
      </c>
      <c r="S31" s="53" t="s">
        <v>483</v>
      </c>
      <c r="T31" s="75">
        <v>0</v>
      </c>
      <c r="U31" s="75">
        <v>0</v>
      </c>
      <c r="V31" s="75">
        <f>+SUM(T31,U31)</f>
        <v>0</v>
      </c>
      <c r="W31" s="75">
        <v>611</v>
      </c>
      <c r="X31" s="75">
        <v>8758</v>
      </c>
      <c r="Y31" s="75">
        <f>+SUM(W31,X31)</f>
        <v>9369</v>
      </c>
      <c r="Z31" s="54"/>
      <c r="AA31" s="53"/>
      <c r="AB31" s="75">
        <v>0</v>
      </c>
      <c r="AC31" s="75">
        <v>0</v>
      </c>
      <c r="AD31" s="75">
        <f>+SUM(AB31,AC31)</f>
        <v>0</v>
      </c>
      <c r="AE31" s="75">
        <v>0</v>
      </c>
      <c r="AF31" s="75">
        <v>0</v>
      </c>
      <c r="AG31" s="75">
        <f>SUM(AE31,+AF31)</f>
        <v>0</v>
      </c>
      <c r="AH31" s="54"/>
      <c r="AI31" s="53"/>
      <c r="AJ31" s="75">
        <v>0</v>
      </c>
      <c r="AK31" s="75">
        <v>0</v>
      </c>
      <c r="AL31" s="75">
        <f>SUM(AJ31,+AK31)</f>
        <v>0</v>
      </c>
      <c r="AM31" s="75">
        <v>0</v>
      </c>
      <c r="AN31" s="75">
        <v>0</v>
      </c>
      <c r="AO31" s="75">
        <f>SUM(AM31,+AN31)</f>
        <v>0</v>
      </c>
      <c r="AP31" s="54"/>
      <c r="AQ31" s="53"/>
      <c r="AR31" s="75">
        <v>0</v>
      </c>
      <c r="AS31" s="75">
        <v>0</v>
      </c>
      <c r="AT31" s="75">
        <f>SUM(AR31,+AS31)</f>
        <v>0</v>
      </c>
      <c r="AU31" s="75">
        <v>0</v>
      </c>
      <c r="AV31" s="75">
        <v>0</v>
      </c>
      <c r="AW31" s="75">
        <f>SUM(AU31,+AV31)</f>
        <v>0</v>
      </c>
      <c r="AX31" s="54"/>
      <c r="AY31" s="53"/>
      <c r="AZ31" s="75">
        <v>0</v>
      </c>
      <c r="BA31" s="75">
        <v>0</v>
      </c>
      <c r="BB31" s="75">
        <f>SUM(AZ31,BA31)</f>
        <v>0</v>
      </c>
      <c r="BC31" s="75">
        <v>0</v>
      </c>
      <c r="BD31" s="75">
        <v>0</v>
      </c>
      <c r="BE31" s="75">
        <f>SUM(BC31,+BD31)</f>
        <v>0</v>
      </c>
    </row>
    <row r="32" spans="1:57" s="50" customFormat="1" ht="12" customHeight="1">
      <c r="A32" s="53" t="s">
        <v>440</v>
      </c>
      <c r="B32" s="54" t="s">
        <v>498</v>
      </c>
      <c r="C32" s="53" t="s">
        <v>499</v>
      </c>
      <c r="D32" s="75">
        <f>SUM(L32,T32,AB32,AJ32,AR32,AZ32)</f>
        <v>1728</v>
      </c>
      <c r="E32" s="75">
        <f>SUM(M32,U32,AC32,AK32,AS32,BA32)</f>
        <v>105169</v>
      </c>
      <c r="F32" s="75">
        <f>SUM(D32:E32)</f>
        <v>106897</v>
      </c>
      <c r="G32" s="75">
        <f>SUM(O32,W32,AE32,AM32,AU32,BC32)</f>
        <v>384</v>
      </c>
      <c r="H32" s="75">
        <f>SUM(P32,X32,AF32,AN32,AV32,BD32)</f>
        <v>5502</v>
      </c>
      <c r="I32" s="75">
        <f>SUM(G32:H32)</f>
        <v>5886</v>
      </c>
      <c r="J32" s="54" t="s">
        <v>482</v>
      </c>
      <c r="K32" s="53" t="s">
        <v>483</v>
      </c>
      <c r="L32" s="75">
        <v>0</v>
      </c>
      <c r="M32" s="75">
        <v>0</v>
      </c>
      <c r="N32" s="75">
        <f>SUM(L32,+M32)</f>
        <v>0</v>
      </c>
      <c r="O32" s="75">
        <v>384</v>
      </c>
      <c r="P32" s="75">
        <v>5502</v>
      </c>
      <c r="Q32" s="75">
        <f>SUM(O32,+P32)</f>
        <v>5886</v>
      </c>
      <c r="R32" s="54" t="s">
        <v>496</v>
      </c>
      <c r="S32" s="53" t="s">
        <v>497</v>
      </c>
      <c r="T32" s="75">
        <v>1728</v>
      </c>
      <c r="U32" s="75">
        <v>105169</v>
      </c>
      <c r="V32" s="75">
        <f>+SUM(T32,U32)</f>
        <v>106897</v>
      </c>
      <c r="W32" s="75">
        <v>0</v>
      </c>
      <c r="X32" s="75">
        <v>0</v>
      </c>
      <c r="Y32" s="75">
        <f>+SUM(W32,X32)</f>
        <v>0</v>
      </c>
      <c r="Z32" s="54"/>
      <c r="AA32" s="53"/>
      <c r="AB32" s="75">
        <v>0</v>
      </c>
      <c r="AC32" s="75">
        <v>0</v>
      </c>
      <c r="AD32" s="75">
        <f>+SUM(AB32,AC32)</f>
        <v>0</v>
      </c>
      <c r="AE32" s="75">
        <v>0</v>
      </c>
      <c r="AF32" s="75">
        <v>0</v>
      </c>
      <c r="AG32" s="75">
        <f>SUM(AE32,+AF32)</f>
        <v>0</v>
      </c>
      <c r="AH32" s="54"/>
      <c r="AI32" s="53"/>
      <c r="AJ32" s="75">
        <v>0</v>
      </c>
      <c r="AK32" s="75">
        <v>0</v>
      </c>
      <c r="AL32" s="75">
        <f>SUM(AJ32,+AK32)</f>
        <v>0</v>
      </c>
      <c r="AM32" s="75">
        <v>0</v>
      </c>
      <c r="AN32" s="75">
        <v>0</v>
      </c>
      <c r="AO32" s="75">
        <f>SUM(AM32,+AN32)</f>
        <v>0</v>
      </c>
      <c r="AP32" s="54"/>
      <c r="AQ32" s="53"/>
      <c r="AR32" s="75">
        <v>0</v>
      </c>
      <c r="AS32" s="75">
        <v>0</v>
      </c>
      <c r="AT32" s="75">
        <f>SUM(AR32,+AS32)</f>
        <v>0</v>
      </c>
      <c r="AU32" s="75">
        <v>0</v>
      </c>
      <c r="AV32" s="75">
        <v>0</v>
      </c>
      <c r="AW32" s="75">
        <f>SUM(AU32,+AV32)</f>
        <v>0</v>
      </c>
      <c r="AX32" s="54"/>
      <c r="AY32" s="53"/>
      <c r="AZ32" s="75">
        <v>0</v>
      </c>
      <c r="BA32" s="75">
        <v>0</v>
      </c>
      <c r="BB32" s="75">
        <f>SUM(AZ32,BA32)</f>
        <v>0</v>
      </c>
      <c r="BC32" s="75">
        <v>0</v>
      </c>
      <c r="BD32" s="75">
        <v>0</v>
      </c>
      <c r="BE32" s="75">
        <f>SUM(BC32,+BD32)</f>
        <v>0</v>
      </c>
    </row>
    <row r="33" spans="1:57" s="50" customFormat="1" ht="12" customHeight="1">
      <c r="A33" s="53" t="s">
        <v>440</v>
      </c>
      <c r="B33" s="54" t="s">
        <v>500</v>
      </c>
      <c r="C33" s="53" t="s">
        <v>501</v>
      </c>
      <c r="D33" s="75">
        <f>SUM(L33,T33,AB33,AJ33,AR33,AZ33)</f>
        <v>1331</v>
      </c>
      <c r="E33" s="75">
        <f>SUM(M33,U33,AC33,AK33,AS33,BA33)</f>
        <v>80995</v>
      </c>
      <c r="F33" s="75">
        <f>SUM(D33:E33)</f>
        <v>82326</v>
      </c>
      <c r="G33" s="75">
        <f>SUM(O33,W33,AE33,AM33,AU33,BC33)</f>
        <v>416</v>
      </c>
      <c r="H33" s="75">
        <f>SUM(P33,X33,AF33,AN33,AV33,BD33)</f>
        <v>5956</v>
      </c>
      <c r="I33" s="75">
        <f>SUM(G33:H33)</f>
        <v>6372</v>
      </c>
      <c r="J33" s="54" t="s">
        <v>496</v>
      </c>
      <c r="K33" s="53" t="s">
        <v>497</v>
      </c>
      <c r="L33" s="75">
        <v>1331</v>
      </c>
      <c r="M33" s="75">
        <v>80995</v>
      </c>
      <c r="N33" s="75">
        <f>SUM(L33,+M33)</f>
        <v>82326</v>
      </c>
      <c r="O33" s="75">
        <v>0</v>
      </c>
      <c r="P33" s="75">
        <v>0</v>
      </c>
      <c r="Q33" s="75">
        <f>SUM(O33,+P33)</f>
        <v>0</v>
      </c>
      <c r="R33" s="54" t="s">
        <v>482</v>
      </c>
      <c r="S33" s="53" t="s">
        <v>483</v>
      </c>
      <c r="T33" s="75">
        <v>0</v>
      </c>
      <c r="U33" s="75">
        <v>0</v>
      </c>
      <c r="V33" s="75">
        <f>+SUM(T33,U33)</f>
        <v>0</v>
      </c>
      <c r="W33" s="75">
        <v>416</v>
      </c>
      <c r="X33" s="75">
        <v>5956</v>
      </c>
      <c r="Y33" s="75">
        <f>+SUM(W33,X33)</f>
        <v>6372</v>
      </c>
      <c r="Z33" s="54"/>
      <c r="AA33" s="53"/>
      <c r="AB33" s="75">
        <v>0</v>
      </c>
      <c r="AC33" s="75">
        <v>0</v>
      </c>
      <c r="AD33" s="75">
        <f>+SUM(AB33,AC33)</f>
        <v>0</v>
      </c>
      <c r="AE33" s="75">
        <v>0</v>
      </c>
      <c r="AF33" s="75">
        <v>0</v>
      </c>
      <c r="AG33" s="75">
        <f>SUM(AE33,+AF33)</f>
        <v>0</v>
      </c>
      <c r="AH33" s="54"/>
      <c r="AI33" s="53"/>
      <c r="AJ33" s="75">
        <v>0</v>
      </c>
      <c r="AK33" s="75">
        <v>0</v>
      </c>
      <c r="AL33" s="75">
        <f>SUM(AJ33,+AK33)</f>
        <v>0</v>
      </c>
      <c r="AM33" s="75">
        <v>0</v>
      </c>
      <c r="AN33" s="75">
        <v>0</v>
      </c>
      <c r="AO33" s="75">
        <f>SUM(AM33,+AN33)</f>
        <v>0</v>
      </c>
      <c r="AP33" s="54"/>
      <c r="AQ33" s="53"/>
      <c r="AR33" s="75">
        <v>0</v>
      </c>
      <c r="AS33" s="75">
        <v>0</v>
      </c>
      <c r="AT33" s="75">
        <f>SUM(AR33,+AS33)</f>
        <v>0</v>
      </c>
      <c r="AU33" s="75">
        <v>0</v>
      </c>
      <c r="AV33" s="75">
        <v>0</v>
      </c>
      <c r="AW33" s="75">
        <f>SUM(AU33,+AV33)</f>
        <v>0</v>
      </c>
      <c r="AX33" s="54"/>
      <c r="AY33" s="53"/>
      <c r="AZ33" s="75">
        <v>0</v>
      </c>
      <c r="BA33" s="75">
        <v>0</v>
      </c>
      <c r="BB33" s="75">
        <f>SUM(AZ33,BA33)</f>
        <v>0</v>
      </c>
      <c r="BC33" s="75">
        <v>0</v>
      </c>
      <c r="BD33" s="75">
        <v>0</v>
      </c>
      <c r="BE33" s="75">
        <f>SUM(BC33,+BD33)</f>
        <v>0</v>
      </c>
    </row>
    <row r="34" spans="1:57" s="50" customFormat="1" ht="12" customHeight="1">
      <c r="A34" s="53" t="s">
        <v>440</v>
      </c>
      <c r="B34" s="54" t="s">
        <v>502</v>
      </c>
      <c r="C34" s="53" t="s">
        <v>503</v>
      </c>
      <c r="D34" s="75">
        <f>SUM(L34,T34,AB34,AJ34,AR34,AZ34)</f>
        <v>986</v>
      </c>
      <c r="E34" s="75">
        <f>SUM(M34,U34,AC34,AK34,AS34,BA34)</f>
        <v>75973</v>
      </c>
      <c r="F34" s="75">
        <f>SUM(D34:E34)</f>
        <v>76959</v>
      </c>
      <c r="G34" s="75">
        <f>SUM(O34,W34,AE34,AM34,AU34,BC34)</f>
        <v>703</v>
      </c>
      <c r="H34" s="75">
        <f>SUM(P34,X34,AF34,AN34,AV34,BD34)</f>
        <v>10061</v>
      </c>
      <c r="I34" s="75">
        <f>SUM(G34:H34)</f>
        <v>10764</v>
      </c>
      <c r="J34" s="54" t="s">
        <v>504</v>
      </c>
      <c r="K34" s="53" t="s">
        <v>505</v>
      </c>
      <c r="L34" s="75">
        <v>986</v>
      </c>
      <c r="M34" s="75">
        <v>75973</v>
      </c>
      <c r="N34" s="75">
        <f>SUM(L34,+M34)</f>
        <v>76959</v>
      </c>
      <c r="O34" s="75">
        <v>0</v>
      </c>
      <c r="P34" s="75">
        <v>0</v>
      </c>
      <c r="Q34" s="75">
        <f>SUM(O34,+P34)</f>
        <v>0</v>
      </c>
      <c r="R34" s="54"/>
      <c r="S34" s="53" t="s">
        <v>506</v>
      </c>
      <c r="T34" s="75">
        <v>0</v>
      </c>
      <c r="U34" s="75">
        <v>0</v>
      </c>
      <c r="V34" s="75">
        <f>+SUM(T34,U34)</f>
        <v>0</v>
      </c>
      <c r="W34" s="75">
        <v>703</v>
      </c>
      <c r="X34" s="75">
        <v>10061</v>
      </c>
      <c r="Y34" s="75">
        <f>+SUM(W34,X34)</f>
        <v>10764</v>
      </c>
      <c r="Z34" s="54"/>
      <c r="AA34" s="53"/>
      <c r="AB34" s="75">
        <v>0</v>
      </c>
      <c r="AC34" s="75">
        <v>0</v>
      </c>
      <c r="AD34" s="75">
        <f>+SUM(AB34,AC34)</f>
        <v>0</v>
      </c>
      <c r="AE34" s="75">
        <v>0</v>
      </c>
      <c r="AF34" s="75">
        <v>0</v>
      </c>
      <c r="AG34" s="75">
        <f>SUM(AE34,+AF34)</f>
        <v>0</v>
      </c>
      <c r="AH34" s="54"/>
      <c r="AI34" s="53"/>
      <c r="AJ34" s="75">
        <v>0</v>
      </c>
      <c r="AK34" s="75">
        <v>0</v>
      </c>
      <c r="AL34" s="75">
        <f>SUM(AJ34,+AK34)</f>
        <v>0</v>
      </c>
      <c r="AM34" s="75">
        <v>0</v>
      </c>
      <c r="AN34" s="75">
        <v>0</v>
      </c>
      <c r="AO34" s="75">
        <f>SUM(AM34,+AN34)</f>
        <v>0</v>
      </c>
      <c r="AP34" s="54"/>
      <c r="AQ34" s="53"/>
      <c r="AR34" s="75">
        <v>0</v>
      </c>
      <c r="AS34" s="75">
        <v>0</v>
      </c>
      <c r="AT34" s="75">
        <f>SUM(AR34,+AS34)</f>
        <v>0</v>
      </c>
      <c r="AU34" s="75">
        <v>0</v>
      </c>
      <c r="AV34" s="75">
        <v>0</v>
      </c>
      <c r="AW34" s="75">
        <f>SUM(AU34,+AV34)</f>
        <v>0</v>
      </c>
      <c r="AX34" s="54"/>
      <c r="AY34" s="53"/>
      <c r="AZ34" s="75">
        <v>0</v>
      </c>
      <c r="BA34" s="75">
        <v>0</v>
      </c>
      <c r="BB34" s="75">
        <f>SUM(AZ34,BA34)</f>
        <v>0</v>
      </c>
      <c r="BC34" s="75">
        <v>0</v>
      </c>
      <c r="BD34" s="75">
        <v>0</v>
      </c>
      <c r="BE34" s="75">
        <f>SUM(BC34,+BD34)</f>
        <v>0</v>
      </c>
    </row>
    <row r="35" spans="1:57" s="50" customFormat="1" ht="12" customHeight="1">
      <c r="A35" s="53" t="s">
        <v>440</v>
      </c>
      <c r="B35" s="54" t="s">
        <v>507</v>
      </c>
      <c r="C35" s="53" t="s">
        <v>508</v>
      </c>
      <c r="D35" s="75">
        <f>SUM(L35,T35,AB35,AJ35,AR35,AZ35)</f>
        <v>1176</v>
      </c>
      <c r="E35" s="75">
        <f>SUM(M35,U35,AC35,AK35,AS35,BA35)</f>
        <v>90634</v>
      </c>
      <c r="F35" s="75">
        <f>SUM(D35:E35)</f>
        <v>91810</v>
      </c>
      <c r="G35" s="75">
        <f>SUM(O35,W35,AE35,AM35,AU35,BC35)</f>
        <v>655</v>
      </c>
      <c r="H35" s="75">
        <f>SUM(P35,X35,AF35,AN35,AV35,BD35)</f>
        <v>9380</v>
      </c>
      <c r="I35" s="75">
        <f>SUM(G35:H35)</f>
        <v>10035</v>
      </c>
      <c r="J35" s="54" t="s">
        <v>504</v>
      </c>
      <c r="K35" s="53" t="s">
        <v>505</v>
      </c>
      <c r="L35" s="75">
        <v>1176</v>
      </c>
      <c r="M35" s="75">
        <v>90634</v>
      </c>
      <c r="N35" s="75">
        <f>SUM(L35,+M35)</f>
        <v>91810</v>
      </c>
      <c r="O35" s="75">
        <v>0</v>
      </c>
      <c r="P35" s="75">
        <v>0</v>
      </c>
      <c r="Q35" s="75">
        <f>SUM(O35,+P35)</f>
        <v>0</v>
      </c>
      <c r="R35" s="54" t="s">
        <v>482</v>
      </c>
      <c r="S35" s="53" t="s">
        <v>483</v>
      </c>
      <c r="T35" s="75">
        <v>0</v>
      </c>
      <c r="U35" s="75">
        <v>0</v>
      </c>
      <c r="V35" s="75">
        <f>+SUM(T35,U35)</f>
        <v>0</v>
      </c>
      <c r="W35" s="75">
        <v>655</v>
      </c>
      <c r="X35" s="75">
        <v>9380</v>
      </c>
      <c r="Y35" s="75">
        <f>+SUM(W35,X35)</f>
        <v>10035</v>
      </c>
      <c r="Z35" s="54"/>
      <c r="AA35" s="53"/>
      <c r="AB35" s="75">
        <v>0</v>
      </c>
      <c r="AC35" s="75">
        <v>0</v>
      </c>
      <c r="AD35" s="75">
        <f>+SUM(AB35,AC35)</f>
        <v>0</v>
      </c>
      <c r="AE35" s="75">
        <v>0</v>
      </c>
      <c r="AF35" s="75">
        <v>0</v>
      </c>
      <c r="AG35" s="75">
        <f>SUM(AE35,+AF35)</f>
        <v>0</v>
      </c>
      <c r="AH35" s="54"/>
      <c r="AI35" s="53"/>
      <c r="AJ35" s="75">
        <v>0</v>
      </c>
      <c r="AK35" s="75">
        <v>0</v>
      </c>
      <c r="AL35" s="75">
        <f>SUM(AJ35,+AK35)</f>
        <v>0</v>
      </c>
      <c r="AM35" s="75">
        <v>0</v>
      </c>
      <c r="AN35" s="75">
        <v>0</v>
      </c>
      <c r="AO35" s="75">
        <f>SUM(AM35,+AN35)</f>
        <v>0</v>
      </c>
      <c r="AP35" s="54"/>
      <c r="AQ35" s="53"/>
      <c r="AR35" s="75">
        <v>0</v>
      </c>
      <c r="AS35" s="75">
        <v>0</v>
      </c>
      <c r="AT35" s="75">
        <f>SUM(AR35,+AS35)</f>
        <v>0</v>
      </c>
      <c r="AU35" s="75">
        <v>0</v>
      </c>
      <c r="AV35" s="75">
        <v>0</v>
      </c>
      <c r="AW35" s="75">
        <f>SUM(AU35,+AV35)</f>
        <v>0</v>
      </c>
      <c r="AX35" s="54"/>
      <c r="AY35" s="53"/>
      <c r="AZ35" s="75">
        <v>0</v>
      </c>
      <c r="BA35" s="75">
        <v>0</v>
      </c>
      <c r="BB35" s="75">
        <f>SUM(AZ35,BA35)</f>
        <v>0</v>
      </c>
      <c r="BC35" s="75">
        <v>0</v>
      </c>
      <c r="BD35" s="75">
        <v>0</v>
      </c>
      <c r="BE35" s="75">
        <f>SUM(BC35,+BD35)</f>
        <v>0</v>
      </c>
    </row>
    <row r="36" spans="1:57" s="50" customFormat="1" ht="12" customHeight="1">
      <c r="A36" s="53" t="s">
        <v>440</v>
      </c>
      <c r="B36" s="54" t="s">
        <v>509</v>
      </c>
      <c r="C36" s="53" t="s">
        <v>510</v>
      </c>
      <c r="D36" s="75">
        <f>SUM(L36,T36,AB36,AJ36,AR36,AZ36)</f>
        <v>0</v>
      </c>
      <c r="E36" s="75">
        <f>SUM(M36,U36,AC36,AK36,AS36,BA36)</f>
        <v>0</v>
      </c>
      <c r="F36" s="75">
        <f>SUM(D36:E36)</f>
        <v>0</v>
      </c>
      <c r="G36" s="75">
        <f>SUM(O36,W36,AE36,AM36,AU36,BC36)</f>
        <v>0</v>
      </c>
      <c r="H36" s="75">
        <f>SUM(P36,X36,AF36,AN36,AV36,BD36)</f>
        <v>0</v>
      </c>
      <c r="I36" s="75">
        <f>SUM(G36:H36)</f>
        <v>0</v>
      </c>
      <c r="J36" s="54"/>
      <c r="K36" s="53"/>
      <c r="L36" s="75">
        <v>0</v>
      </c>
      <c r="M36" s="75">
        <v>0</v>
      </c>
      <c r="N36" s="75">
        <f>SUM(L36,+M36)</f>
        <v>0</v>
      </c>
      <c r="O36" s="75">
        <v>0</v>
      </c>
      <c r="P36" s="75">
        <v>0</v>
      </c>
      <c r="Q36" s="75">
        <f>SUM(O36,+P36)</f>
        <v>0</v>
      </c>
      <c r="R36" s="54"/>
      <c r="S36" s="53"/>
      <c r="T36" s="75">
        <v>0</v>
      </c>
      <c r="U36" s="75">
        <v>0</v>
      </c>
      <c r="V36" s="75">
        <f>+SUM(T36,U36)</f>
        <v>0</v>
      </c>
      <c r="W36" s="75">
        <v>0</v>
      </c>
      <c r="X36" s="75">
        <v>0</v>
      </c>
      <c r="Y36" s="75">
        <f>+SUM(W36,X36)</f>
        <v>0</v>
      </c>
      <c r="Z36" s="54"/>
      <c r="AA36" s="53"/>
      <c r="AB36" s="75">
        <v>0</v>
      </c>
      <c r="AC36" s="75">
        <v>0</v>
      </c>
      <c r="AD36" s="75">
        <f>+SUM(AB36,AC36)</f>
        <v>0</v>
      </c>
      <c r="AE36" s="75">
        <v>0</v>
      </c>
      <c r="AF36" s="75">
        <v>0</v>
      </c>
      <c r="AG36" s="75">
        <f>SUM(AE36,+AF36)</f>
        <v>0</v>
      </c>
      <c r="AH36" s="54"/>
      <c r="AI36" s="53"/>
      <c r="AJ36" s="75">
        <v>0</v>
      </c>
      <c r="AK36" s="75">
        <v>0</v>
      </c>
      <c r="AL36" s="75">
        <f>SUM(AJ36,+AK36)</f>
        <v>0</v>
      </c>
      <c r="AM36" s="75">
        <v>0</v>
      </c>
      <c r="AN36" s="75">
        <v>0</v>
      </c>
      <c r="AO36" s="75">
        <f>SUM(AM36,+AN36)</f>
        <v>0</v>
      </c>
      <c r="AP36" s="54"/>
      <c r="AQ36" s="53"/>
      <c r="AR36" s="75">
        <v>0</v>
      </c>
      <c r="AS36" s="75">
        <v>0</v>
      </c>
      <c r="AT36" s="75">
        <f>SUM(AR36,+AS36)</f>
        <v>0</v>
      </c>
      <c r="AU36" s="75">
        <v>0</v>
      </c>
      <c r="AV36" s="75">
        <v>0</v>
      </c>
      <c r="AW36" s="75">
        <f>SUM(AU36,+AV36)</f>
        <v>0</v>
      </c>
      <c r="AX36" s="54"/>
      <c r="AY36" s="53"/>
      <c r="AZ36" s="75">
        <v>0</v>
      </c>
      <c r="BA36" s="75">
        <v>0</v>
      </c>
      <c r="BB36" s="75">
        <f>SUM(AZ36,BA36)</f>
        <v>0</v>
      </c>
      <c r="BC36" s="75">
        <v>0</v>
      </c>
      <c r="BD36" s="75">
        <v>0</v>
      </c>
      <c r="BE36" s="75">
        <f>SUM(BC36,+BD36)</f>
        <v>0</v>
      </c>
    </row>
    <row r="37" spans="1:57" s="50" customFormat="1" ht="12" customHeight="1">
      <c r="A37" s="53" t="s">
        <v>440</v>
      </c>
      <c r="B37" s="54" t="s">
        <v>511</v>
      </c>
      <c r="C37" s="53" t="s">
        <v>512</v>
      </c>
      <c r="D37" s="75">
        <f>SUM(L37,T37,AB37,AJ37,AR37,AZ37)</f>
        <v>2787</v>
      </c>
      <c r="E37" s="75">
        <f>SUM(M37,U37,AC37,AK37,AS37,BA37)</f>
        <v>89287</v>
      </c>
      <c r="F37" s="75">
        <f>SUM(D37:E37)</f>
        <v>92074</v>
      </c>
      <c r="G37" s="75">
        <f>SUM(O37,W37,AE37,AM37,AU37,BC37)</f>
        <v>0</v>
      </c>
      <c r="H37" s="75">
        <f>SUM(P37,X37,AF37,AN37,AV37,BD37)</f>
        <v>0</v>
      </c>
      <c r="I37" s="75">
        <f>SUM(G37:H37)</f>
        <v>0</v>
      </c>
      <c r="J37" s="54" t="s">
        <v>513</v>
      </c>
      <c r="K37" s="53" t="s">
        <v>514</v>
      </c>
      <c r="L37" s="75">
        <v>2787</v>
      </c>
      <c r="M37" s="75">
        <v>89287</v>
      </c>
      <c r="N37" s="75">
        <f>SUM(L37,+M37)</f>
        <v>92074</v>
      </c>
      <c r="O37" s="75">
        <v>0</v>
      </c>
      <c r="P37" s="75">
        <v>0</v>
      </c>
      <c r="Q37" s="75">
        <f>SUM(O37,+P37)</f>
        <v>0</v>
      </c>
      <c r="R37" s="54"/>
      <c r="S37" s="53"/>
      <c r="T37" s="75">
        <v>0</v>
      </c>
      <c r="U37" s="75">
        <v>0</v>
      </c>
      <c r="V37" s="75">
        <f>+SUM(T37,U37)</f>
        <v>0</v>
      </c>
      <c r="W37" s="75">
        <v>0</v>
      </c>
      <c r="X37" s="75">
        <v>0</v>
      </c>
      <c r="Y37" s="75">
        <f>+SUM(W37,X37)</f>
        <v>0</v>
      </c>
      <c r="Z37" s="54"/>
      <c r="AA37" s="53"/>
      <c r="AB37" s="75">
        <v>0</v>
      </c>
      <c r="AC37" s="75">
        <v>0</v>
      </c>
      <c r="AD37" s="75">
        <f>+SUM(AB37,AC37)</f>
        <v>0</v>
      </c>
      <c r="AE37" s="75">
        <v>0</v>
      </c>
      <c r="AF37" s="75">
        <v>0</v>
      </c>
      <c r="AG37" s="75">
        <f>SUM(AE37,+AF37)</f>
        <v>0</v>
      </c>
      <c r="AH37" s="54"/>
      <c r="AI37" s="53"/>
      <c r="AJ37" s="75">
        <v>0</v>
      </c>
      <c r="AK37" s="75">
        <v>0</v>
      </c>
      <c r="AL37" s="75">
        <f>SUM(AJ37,+AK37)</f>
        <v>0</v>
      </c>
      <c r="AM37" s="75">
        <v>0</v>
      </c>
      <c r="AN37" s="75">
        <v>0</v>
      </c>
      <c r="AO37" s="75">
        <f>SUM(AM37,+AN37)</f>
        <v>0</v>
      </c>
      <c r="AP37" s="54"/>
      <c r="AQ37" s="53"/>
      <c r="AR37" s="75">
        <v>0</v>
      </c>
      <c r="AS37" s="75">
        <v>0</v>
      </c>
      <c r="AT37" s="75">
        <f>SUM(AR37,+AS37)</f>
        <v>0</v>
      </c>
      <c r="AU37" s="75">
        <v>0</v>
      </c>
      <c r="AV37" s="75">
        <v>0</v>
      </c>
      <c r="AW37" s="75">
        <f>SUM(AU37,+AV37)</f>
        <v>0</v>
      </c>
      <c r="AX37" s="54"/>
      <c r="AY37" s="53"/>
      <c r="AZ37" s="75">
        <v>0</v>
      </c>
      <c r="BA37" s="75">
        <v>0</v>
      </c>
      <c r="BB37" s="75">
        <f>SUM(AZ37,BA37)</f>
        <v>0</v>
      </c>
      <c r="BC37" s="75">
        <v>0</v>
      </c>
      <c r="BD37" s="75">
        <v>0</v>
      </c>
      <c r="BE37" s="75">
        <f>SUM(BC37,+BD37)</f>
        <v>0</v>
      </c>
    </row>
    <row r="38" spans="1:57" s="50" customFormat="1" ht="12" customHeight="1">
      <c r="A38" s="53" t="s">
        <v>440</v>
      </c>
      <c r="B38" s="54" t="s">
        <v>515</v>
      </c>
      <c r="C38" s="53" t="s">
        <v>516</v>
      </c>
      <c r="D38" s="75">
        <f>SUM(L38,T38,AB38,AJ38,AR38,AZ38)</f>
        <v>10932</v>
      </c>
      <c r="E38" s="75">
        <f>SUM(M38,U38,AC38,AK38,AS38,BA38)</f>
        <v>342644</v>
      </c>
      <c r="F38" s="75">
        <f>SUM(D38:E38)</f>
        <v>353576</v>
      </c>
      <c r="G38" s="75">
        <f>SUM(O38,W38,AE38,AM38,AU38,BC38)</f>
        <v>0</v>
      </c>
      <c r="H38" s="75">
        <f>SUM(P38,X38,AF38,AN38,AV38,BD38)</f>
        <v>0</v>
      </c>
      <c r="I38" s="75">
        <f>SUM(G38:H38)</f>
        <v>0</v>
      </c>
      <c r="J38" s="54" t="s">
        <v>513</v>
      </c>
      <c r="K38" s="53" t="s">
        <v>514</v>
      </c>
      <c r="L38" s="75">
        <v>10932</v>
      </c>
      <c r="M38" s="75">
        <v>342644</v>
      </c>
      <c r="N38" s="75">
        <f>SUM(L38,+M38)</f>
        <v>353576</v>
      </c>
      <c r="O38" s="75">
        <v>0</v>
      </c>
      <c r="P38" s="75">
        <v>0</v>
      </c>
      <c r="Q38" s="75">
        <f>SUM(O38,+P38)</f>
        <v>0</v>
      </c>
      <c r="R38" s="54"/>
      <c r="S38" s="53"/>
      <c r="T38" s="75">
        <v>0</v>
      </c>
      <c r="U38" s="75">
        <v>0</v>
      </c>
      <c r="V38" s="75">
        <f>+SUM(T38,U38)</f>
        <v>0</v>
      </c>
      <c r="W38" s="75">
        <v>0</v>
      </c>
      <c r="X38" s="75">
        <v>0</v>
      </c>
      <c r="Y38" s="75">
        <f>+SUM(W38,X38)</f>
        <v>0</v>
      </c>
      <c r="Z38" s="54"/>
      <c r="AA38" s="53"/>
      <c r="AB38" s="75">
        <v>0</v>
      </c>
      <c r="AC38" s="75">
        <v>0</v>
      </c>
      <c r="AD38" s="75">
        <f>+SUM(AB38,AC38)</f>
        <v>0</v>
      </c>
      <c r="AE38" s="75">
        <v>0</v>
      </c>
      <c r="AF38" s="75">
        <v>0</v>
      </c>
      <c r="AG38" s="75">
        <f>SUM(AE38,+AF38)</f>
        <v>0</v>
      </c>
      <c r="AH38" s="54"/>
      <c r="AI38" s="53"/>
      <c r="AJ38" s="75">
        <v>0</v>
      </c>
      <c r="AK38" s="75">
        <v>0</v>
      </c>
      <c r="AL38" s="75">
        <f>SUM(AJ38,+AK38)</f>
        <v>0</v>
      </c>
      <c r="AM38" s="75">
        <v>0</v>
      </c>
      <c r="AN38" s="75">
        <v>0</v>
      </c>
      <c r="AO38" s="75">
        <f>SUM(AM38,+AN38)</f>
        <v>0</v>
      </c>
      <c r="AP38" s="54"/>
      <c r="AQ38" s="53"/>
      <c r="AR38" s="75">
        <v>0</v>
      </c>
      <c r="AS38" s="75">
        <v>0</v>
      </c>
      <c r="AT38" s="75">
        <f>SUM(AR38,+AS38)</f>
        <v>0</v>
      </c>
      <c r="AU38" s="75">
        <v>0</v>
      </c>
      <c r="AV38" s="75">
        <v>0</v>
      </c>
      <c r="AW38" s="75">
        <f>SUM(AU38,+AV38)</f>
        <v>0</v>
      </c>
      <c r="AX38" s="54"/>
      <c r="AY38" s="53"/>
      <c r="AZ38" s="75">
        <v>0</v>
      </c>
      <c r="BA38" s="75">
        <v>0</v>
      </c>
      <c r="BB38" s="75">
        <f>SUM(AZ38,BA38)</f>
        <v>0</v>
      </c>
      <c r="BC38" s="75">
        <v>0</v>
      </c>
      <c r="BD38" s="75">
        <v>0</v>
      </c>
      <c r="BE38" s="75">
        <f>SUM(BC38,+BD38)</f>
        <v>0</v>
      </c>
    </row>
    <row r="39" spans="1:57" s="50" customFormat="1" ht="12" customHeight="1">
      <c r="A39" s="53" t="s">
        <v>440</v>
      </c>
      <c r="B39" s="54" t="s">
        <v>517</v>
      </c>
      <c r="C39" s="53" t="s">
        <v>518</v>
      </c>
      <c r="D39" s="75">
        <f>SUM(L39,T39,AB39,AJ39,AR39,AZ39)</f>
        <v>0</v>
      </c>
      <c r="E39" s="75">
        <f>SUM(M39,U39,AC39,AK39,AS39,BA39)</f>
        <v>0</v>
      </c>
      <c r="F39" s="75">
        <f>SUM(D39:E39)</f>
        <v>0</v>
      </c>
      <c r="G39" s="75">
        <f>SUM(O39,W39,AE39,AM39,AU39,BC39)</f>
        <v>0</v>
      </c>
      <c r="H39" s="75">
        <f>SUM(P39,X39,AF39,AN39,AV39,BD39)</f>
        <v>0</v>
      </c>
      <c r="I39" s="75">
        <f>SUM(G39:H39)</f>
        <v>0</v>
      </c>
      <c r="J39" s="54"/>
      <c r="K39" s="53"/>
      <c r="L39" s="75">
        <v>0</v>
      </c>
      <c r="M39" s="75">
        <v>0</v>
      </c>
      <c r="N39" s="75">
        <f>SUM(L39,+M39)</f>
        <v>0</v>
      </c>
      <c r="O39" s="75">
        <v>0</v>
      </c>
      <c r="P39" s="75">
        <v>0</v>
      </c>
      <c r="Q39" s="75">
        <f>SUM(O39,+P39)</f>
        <v>0</v>
      </c>
      <c r="R39" s="54"/>
      <c r="S39" s="53"/>
      <c r="T39" s="75">
        <v>0</v>
      </c>
      <c r="U39" s="75">
        <v>0</v>
      </c>
      <c r="V39" s="75">
        <f>+SUM(T39,U39)</f>
        <v>0</v>
      </c>
      <c r="W39" s="75">
        <v>0</v>
      </c>
      <c r="X39" s="75">
        <v>0</v>
      </c>
      <c r="Y39" s="75">
        <f>+SUM(W39,X39)</f>
        <v>0</v>
      </c>
      <c r="Z39" s="54"/>
      <c r="AA39" s="53"/>
      <c r="AB39" s="75">
        <v>0</v>
      </c>
      <c r="AC39" s="75">
        <v>0</v>
      </c>
      <c r="AD39" s="75">
        <f>+SUM(AB39,AC39)</f>
        <v>0</v>
      </c>
      <c r="AE39" s="75">
        <v>0</v>
      </c>
      <c r="AF39" s="75">
        <v>0</v>
      </c>
      <c r="AG39" s="75">
        <f>SUM(AE39,+AF39)</f>
        <v>0</v>
      </c>
      <c r="AH39" s="54"/>
      <c r="AI39" s="53"/>
      <c r="AJ39" s="75">
        <v>0</v>
      </c>
      <c r="AK39" s="75">
        <v>0</v>
      </c>
      <c r="AL39" s="75">
        <f>SUM(AJ39,+AK39)</f>
        <v>0</v>
      </c>
      <c r="AM39" s="75">
        <v>0</v>
      </c>
      <c r="AN39" s="75">
        <v>0</v>
      </c>
      <c r="AO39" s="75">
        <f>SUM(AM39,+AN39)</f>
        <v>0</v>
      </c>
      <c r="AP39" s="54"/>
      <c r="AQ39" s="53"/>
      <c r="AR39" s="75">
        <v>0</v>
      </c>
      <c r="AS39" s="75">
        <v>0</v>
      </c>
      <c r="AT39" s="75">
        <f>SUM(AR39,+AS39)</f>
        <v>0</v>
      </c>
      <c r="AU39" s="75">
        <v>0</v>
      </c>
      <c r="AV39" s="75">
        <v>0</v>
      </c>
      <c r="AW39" s="75">
        <f>SUM(AU39,+AV39)</f>
        <v>0</v>
      </c>
      <c r="AX39" s="54"/>
      <c r="AY39" s="53"/>
      <c r="AZ39" s="75">
        <v>0</v>
      </c>
      <c r="BA39" s="75">
        <v>0</v>
      </c>
      <c r="BB39" s="75">
        <f>SUM(AZ39,BA39)</f>
        <v>0</v>
      </c>
      <c r="BC39" s="75">
        <v>0</v>
      </c>
      <c r="BD39" s="75">
        <v>0</v>
      </c>
      <c r="BE39" s="75">
        <f>SUM(BC39,+BD39)</f>
        <v>0</v>
      </c>
    </row>
    <row r="40" spans="1:57" s="50" customFormat="1" ht="12" customHeight="1">
      <c r="A40" s="53" t="s">
        <v>440</v>
      </c>
      <c r="B40" s="54" t="s">
        <v>519</v>
      </c>
      <c r="C40" s="53" t="s">
        <v>520</v>
      </c>
      <c r="D40" s="75">
        <f>SUM(L40,T40,AB40,AJ40,AR40,AZ40)</f>
        <v>0</v>
      </c>
      <c r="E40" s="75">
        <f>SUM(M40,U40,AC40,AK40,AS40,BA40)</f>
        <v>0</v>
      </c>
      <c r="F40" s="75">
        <f>SUM(D40:E40)</f>
        <v>0</v>
      </c>
      <c r="G40" s="75">
        <f>SUM(O40,W40,AE40,AM40,AU40,BC40)</f>
        <v>0</v>
      </c>
      <c r="H40" s="75">
        <f>SUM(P40,X40,AF40,AN40,AV40,BD40)</f>
        <v>0</v>
      </c>
      <c r="I40" s="75">
        <f>SUM(G40:H40)</f>
        <v>0</v>
      </c>
      <c r="J40" s="54"/>
      <c r="K40" s="53"/>
      <c r="L40" s="75">
        <v>0</v>
      </c>
      <c r="M40" s="75">
        <v>0</v>
      </c>
      <c r="N40" s="75">
        <f>SUM(L40,+M40)</f>
        <v>0</v>
      </c>
      <c r="O40" s="75">
        <v>0</v>
      </c>
      <c r="P40" s="75">
        <v>0</v>
      </c>
      <c r="Q40" s="75">
        <f>SUM(O40,+P40)</f>
        <v>0</v>
      </c>
      <c r="R40" s="54"/>
      <c r="S40" s="53"/>
      <c r="T40" s="75">
        <v>0</v>
      </c>
      <c r="U40" s="75">
        <v>0</v>
      </c>
      <c r="V40" s="75">
        <f>+SUM(T40,U40)</f>
        <v>0</v>
      </c>
      <c r="W40" s="75">
        <v>0</v>
      </c>
      <c r="X40" s="75">
        <v>0</v>
      </c>
      <c r="Y40" s="75">
        <f>+SUM(W40,X40)</f>
        <v>0</v>
      </c>
      <c r="Z40" s="54"/>
      <c r="AA40" s="53"/>
      <c r="AB40" s="75">
        <v>0</v>
      </c>
      <c r="AC40" s="75">
        <v>0</v>
      </c>
      <c r="AD40" s="75">
        <f>+SUM(AB40,AC40)</f>
        <v>0</v>
      </c>
      <c r="AE40" s="75">
        <v>0</v>
      </c>
      <c r="AF40" s="75">
        <v>0</v>
      </c>
      <c r="AG40" s="75">
        <f>SUM(AE40,+AF40)</f>
        <v>0</v>
      </c>
      <c r="AH40" s="54"/>
      <c r="AI40" s="53"/>
      <c r="AJ40" s="75">
        <v>0</v>
      </c>
      <c r="AK40" s="75">
        <v>0</v>
      </c>
      <c r="AL40" s="75">
        <f>SUM(AJ40,+AK40)</f>
        <v>0</v>
      </c>
      <c r="AM40" s="75">
        <v>0</v>
      </c>
      <c r="AN40" s="75">
        <v>0</v>
      </c>
      <c r="AO40" s="75">
        <f>SUM(AM40,+AN40)</f>
        <v>0</v>
      </c>
      <c r="AP40" s="54"/>
      <c r="AQ40" s="53"/>
      <c r="AR40" s="75">
        <v>0</v>
      </c>
      <c r="AS40" s="75">
        <v>0</v>
      </c>
      <c r="AT40" s="75">
        <f>SUM(AR40,+AS40)</f>
        <v>0</v>
      </c>
      <c r="AU40" s="75">
        <v>0</v>
      </c>
      <c r="AV40" s="75">
        <v>0</v>
      </c>
      <c r="AW40" s="75">
        <f>SUM(AU40,+AV40)</f>
        <v>0</v>
      </c>
      <c r="AX40" s="54"/>
      <c r="AY40" s="53"/>
      <c r="AZ40" s="75">
        <v>0</v>
      </c>
      <c r="BA40" s="75">
        <v>0</v>
      </c>
      <c r="BB40" s="75">
        <f>SUM(AZ40,BA40)</f>
        <v>0</v>
      </c>
      <c r="BC40" s="75">
        <v>0</v>
      </c>
      <c r="BD40" s="75">
        <v>0</v>
      </c>
      <c r="BE40" s="75">
        <f>SUM(BC40,+BD40)</f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ゴシック,標準"&amp;14廃棄物処理事業経費【分担金の合計】（平成26年度実績）</oddHeader>
  </headerFooter>
  <colBreaks count="6" manualBreakCount="6">
    <brk id="9" min="1" max="998" man="1"/>
    <brk id="17" min="1" max="998" man="1"/>
    <brk id="25" min="1" max="998" man="1"/>
    <brk id="33" min="1" max="998" man="1"/>
    <brk id="41" min="1" max="998" man="1"/>
    <brk id="49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7" customWidth="1"/>
    <col min="6" max="6" width="6.59765625" style="34" customWidth="1"/>
    <col min="7" max="7" width="12.59765625" style="47" customWidth="1"/>
    <col min="8" max="9" width="14.69921875" style="77" customWidth="1"/>
    <col min="10" max="10" width="6.59765625" style="34" customWidth="1"/>
    <col min="11" max="11" width="12.59765625" style="47" customWidth="1"/>
    <col min="12" max="13" width="14.69921875" style="77" customWidth="1"/>
    <col min="14" max="14" width="6.59765625" style="34" customWidth="1"/>
    <col min="15" max="15" width="12.59765625" style="47" customWidth="1"/>
    <col min="16" max="17" width="14.69921875" style="77" customWidth="1"/>
    <col min="18" max="18" width="6.59765625" style="34" customWidth="1"/>
    <col min="19" max="19" width="12.59765625" style="47" customWidth="1"/>
    <col min="20" max="21" width="14.69921875" style="77" customWidth="1"/>
    <col min="22" max="22" width="6.59765625" style="34" customWidth="1"/>
    <col min="23" max="23" width="12.59765625" style="47" customWidth="1"/>
    <col min="24" max="25" width="14.69921875" style="77" customWidth="1"/>
    <col min="26" max="26" width="6.59765625" style="34" customWidth="1"/>
    <col min="27" max="27" width="12.59765625" style="47" customWidth="1"/>
    <col min="28" max="29" width="14.69921875" style="77" customWidth="1"/>
    <col min="30" max="30" width="6.59765625" style="34" customWidth="1"/>
    <col min="31" max="31" width="12.59765625" style="47" customWidth="1"/>
    <col min="32" max="33" width="14.69921875" style="77" customWidth="1"/>
    <col min="34" max="34" width="6.59765625" style="34" customWidth="1"/>
    <col min="35" max="35" width="12.59765625" style="47" customWidth="1"/>
    <col min="36" max="37" width="14.69921875" style="77" customWidth="1"/>
    <col min="38" max="38" width="6.59765625" style="34" customWidth="1"/>
    <col min="39" max="39" width="12.59765625" style="47" customWidth="1"/>
    <col min="40" max="41" width="14.69921875" style="77" customWidth="1"/>
    <col min="42" max="42" width="6.59765625" style="34" customWidth="1"/>
    <col min="43" max="43" width="12.59765625" style="47" customWidth="1"/>
    <col min="44" max="45" width="14.69921875" style="77" customWidth="1"/>
    <col min="46" max="46" width="6.59765625" style="34" customWidth="1"/>
    <col min="47" max="47" width="12.59765625" style="47" customWidth="1"/>
    <col min="48" max="49" width="14.69921875" style="77" customWidth="1"/>
    <col min="50" max="50" width="6.59765625" style="34" customWidth="1"/>
    <col min="51" max="51" width="12.59765625" style="47" customWidth="1"/>
    <col min="52" max="53" width="14.69921875" style="77" customWidth="1"/>
    <col min="54" max="54" width="6.59765625" style="34" customWidth="1"/>
    <col min="55" max="55" width="12.59765625" style="47" customWidth="1"/>
    <col min="56" max="57" width="14.69921875" style="77" customWidth="1"/>
    <col min="58" max="58" width="6.59765625" style="34" customWidth="1"/>
    <col min="59" max="59" width="12.59765625" style="47" customWidth="1"/>
    <col min="60" max="61" width="14.69921875" style="77" customWidth="1"/>
    <col min="62" max="62" width="6.59765625" style="34" customWidth="1"/>
    <col min="63" max="63" width="12.59765625" style="47" customWidth="1"/>
    <col min="64" max="65" width="14.69921875" style="77" customWidth="1"/>
    <col min="66" max="66" width="6.59765625" style="34" customWidth="1"/>
    <col min="67" max="67" width="12.59765625" style="47" customWidth="1"/>
    <col min="68" max="69" width="14.69921875" style="77" customWidth="1"/>
    <col min="70" max="70" width="6.59765625" style="34" customWidth="1"/>
    <col min="71" max="71" width="12.59765625" style="47" customWidth="1"/>
    <col min="72" max="73" width="14.69921875" style="77" customWidth="1"/>
    <col min="74" max="74" width="6.59765625" style="34" customWidth="1"/>
    <col min="75" max="75" width="12.59765625" style="47" customWidth="1"/>
    <col min="76" max="77" width="14.69921875" style="77" customWidth="1"/>
    <col min="78" max="78" width="6.59765625" style="34" customWidth="1"/>
    <col min="79" max="79" width="12.59765625" style="47" customWidth="1"/>
    <col min="80" max="81" width="14.69921875" style="77" customWidth="1"/>
    <col min="82" max="82" width="6.59765625" style="34" customWidth="1"/>
    <col min="83" max="83" width="12.59765625" style="47" customWidth="1"/>
    <col min="84" max="85" width="14.69921875" style="77" customWidth="1"/>
    <col min="86" max="86" width="6.59765625" style="34" customWidth="1"/>
    <col min="87" max="87" width="12.59765625" style="47" customWidth="1"/>
    <col min="88" max="89" width="14.69921875" style="77" customWidth="1"/>
    <col min="90" max="90" width="6.59765625" style="34" customWidth="1"/>
    <col min="91" max="91" width="12.59765625" style="47" customWidth="1"/>
    <col min="92" max="93" width="14.69921875" style="77" customWidth="1"/>
    <col min="94" max="94" width="6.59765625" style="34" customWidth="1"/>
    <col min="95" max="95" width="12.59765625" style="47" customWidth="1"/>
    <col min="96" max="97" width="14.69921875" style="77" customWidth="1"/>
    <col min="98" max="98" width="6.59765625" style="34" customWidth="1"/>
    <col min="99" max="99" width="12.59765625" style="47" customWidth="1"/>
    <col min="100" max="101" width="14.69921875" style="77" customWidth="1"/>
    <col min="102" max="102" width="6.59765625" style="34" customWidth="1"/>
    <col min="103" max="103" width="12.59765625" style="47" customWidth="1"/>
    <col min="104" max="105" width="14.69921875" style="77" customWidth="1"/>
    <col min="106" max="106" width="6.59765625" style="34" customWidth="1"/>
    <col min="107" max="107" width="12.59765625" style="47" customWidth="1"/>
    <col min="108" max="109" width="14.69921875" style="77" customWidth="1"/>
    <col min="110" max="110" width="6.59765625" style="34" customWidth="1"/>
    <col min="111" max="111" width="12.59765625" style="47" customWidth="1"/>
    <col min="112" max="113" width="14.69921875" style="77" customWidth="1"/>
    <col min="114" max="114" width="6.59765625" style="34" customWidth="1"/>
    <col min="115" max="115" width="12.59765625" style="47" customWidth="1"/>
    <col min="116" max="117" width="14.69921875" style="77" customWidth="1"/>
    <col min="118" max="118" width="6.59765625" style="34" customWidth="1"/>
    <col min="119" max="119" width="12.59765625" style="47" customWidth="1"/>
    <col min="120" max="121" width="14.69921875" style="77" customWidth="1"/>
    <col min="122" max="122" width="6.59765625" style="34" customWidth="1"/>
    <col min="123" max="123" width="12.59765625" style="47" customWidth="1"/>
    <col min="124" max="125" width="14.69921875" style="77" customWidth="1"/>
    <col min="126" max="16384" width="9" style="47" customWidth="1"/>
  </cols>
  <sheetData>
    <row r="1" spans="1:125" s="45" customFormat="1" ht="17.25">
      <c r="A1" s="125" t="s">
        <v>521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44" t="s">
        <v>522</v>
      </c>
      <c r="B2" s="133" t="s">
        <v>523</v>
      </c>
      <c r="C2" s="141" t="s">
        <v>524</v>
      </c>
      <c r="D2" s="193" t="s">
        <v>525</v>
      </c>
      <c r="E2" s="148"/>
      <c r="F2" s="194" t="s">
        <v>526</v>
      </c>
      <c r="G2" s="60"/>
      <c r="H2" s="60"/>
      <c r="I2" s="119"/>
      <c r="J2" s="194" t="s">
        <v>527</v>
      </c>
      <c r="K2" s="60"/>
      <c r="L2" s="60"/>
      <c r="M2" s="119"/>
      <c r="N2" s="194" t="s">
        <v>528</v>
      </c>
      <c r="O2" s="60"/>
      <c r="P2" s="60"/>
      <c r="Q2" s="119"/>
      <c r="R2" s="194" t="s">
        <v>529</v>
      </c>
      <c r="S2" s="60"/>
      <c r="T2" s="60"/>
      <c r="U2" s="119"/>
      <c r="V2" s="194" t="s">
        <v>530</v>
      </c>
      <c r="W2" s="60"/>
      <c r="X2" s="60"/>
      <c r="Y2" s="119"/>
      <c r="Z2" s="194" t="s">
        <v>531</v>
      </c>
      <c r="AA2" s="60"/>
      <c r="AB2" s="60"/>
      <c r="AC2" s="119"/>
      <c r="AD2" s="194" t="s">
        <v>532</v>
      </c>
      <c r="AE2" s="60"/>
      <c r="AF2" s="60"/>
      <c r="AG2" s="119"/>
      <c r="AH2" s="194" t="s">
        <v>533</v>
      </c>
      <c r="AI2" s="60"/>
      <c r="AJ2" s="60"/>
      <c r="AK2" s="119"/>
      <c r="AL2" s="194" t="s">
        <v>534</v>
      </c>
      <c r="AM2" s="60"/>
      <c r="AN2" s="60"/>
      <c r="AO2" s="119"/>
      <c r="AP2" s="194" t="s">
        <v>535</v>
      </c>
      <c r="AQ2" s="60"/>
      <c r="AR2" s="60"/>
      <c r="AS2" s="119"/>
      <c r="AT2" s="194" t="s">
        <v>536</v>
      </c>
      <c r="AU2" s="60"/>
      <c r="AV2" s="60"/>
      <c r="AW2" s="119"/>
      <c r="AX2" s="194" t="s">
        <v>537</v>
      </c>
      <c r="AY2" s="60"/>
      <c r="AZ2" s="60"/>
      <c r="BA2" s="119"/>
      <c r="BB2" s="194" t="s">
        <v>538</v>
      </c>
      <c r="BC2" s="60"/>
      <c r="BD2" s="60"/>
      <c r="BE2" s="119"/>
      <c r="BF2" s="194" t="s">
        <v>539</v>
      </c>
      <c r="BG2" s="60"/>
      <c r="BH2" s="60"/>
      <c r="BI2" s="119"/>
      <c r="BJ2" s="194" t="s">
        <v>540</v>
      </c>
      <c r="BK2" s="60"/>
      <c r="BL2" s="60"/>
      <c r="BM2" s="119"/>
      <c r="BN2" s="194" t="s">
        <v>541</v>
      </c>
      <c r="BO2" s="60"/>
      <c r="BP2" s="60"/>
      <c r="BQ2" s="119"/>
      <c r="BR2" s="194" t="s">
        <v>542</v>
      </c>
      <c r="BS2" s="60"/>
      <c r="BT2" s="60"/>
      <c r="BU2" s="119"/>
      <c r="BV2" s="194" t="s">
        <v>543</v>
      </c>
      <c r="BW2" s="60"/>
      <c r="BX2" s="60"/>
      <c r="BY2" s="119"/>
      <c r="BZ2" s="194" t="s">
        <v>544</v>
      </c>
      <c r="CA2" s="60"/>
      <c r="CB2" s="60"/>
      <c r="CC2" s="119"/>
      <c r="CD2" s="194" t="s">
        <v>545</v>
      </c>
      <c r="CE2" s="60"/>
      <c r="CF2" s="60"/>
      <c r="CG2" s="119"/>
      <c r="CH2" s="194" t="s">
        <v>546</v>
      </c>
      <c r="CI2" s="60"/>
      <c r="CJ2" s="60"/>
      <c r="CK2" s="119"/>
      <c r="CL2" s="194" t="s">
        <v>547</v>
      </c>
      <c r="CM2" s="60"/>
      <c r="CN2" s="60"/>
      <c r="CO2" s="119"/>
      <c r="CP2" s="194" t="s">
        <v>548</v>
      </c>
      <c r="CQ2" s="60"/>
      <c r="CR2" s="60"/>
      <c r="CS2" s="119"/>
      <c r="CT2" s="194" t="s">
        <v>549</v>
      </c>
      <c r="CU2" s="60"/>
      <c r="CV2" s="60"/>
      <c r="CW2" s="119"/>
      <c r="CX2" s="194" t="s">
        <v>550</v>
      </c>
      <c r="CY2" s="60"/>
      <c r="CZ2" s="60"/>
      <c r="DA2" s="119"/>
      <c r="DB2" s="194" t="s">
        <v>551</v>
      </c>
      <c r="DC2" s="60"/>
      <c r="DD2" s="60"/>
      <c r="DE2" s="119"/>
      <c r="DF2" s="194" t="s">
        <v>552</v>
      </c>
      <c r="DG2" s="60"/>
      <c r="DH2" s="60"/>
      <c r="DI2" s="119"/>
      <c r="DJ2" s="194" t="s">
        <v>553</v>
      </c>
      <c r="DK2" s="60"/>
      <c r="DL2" s="60"/>
      <c r="DM2" s="119"/>
      <c r="DN2" s="194" t="s">
        <v>554</v>
      </c>
      <c r="DO2" s="60"/>
      <c r="DP2" s="60"/>
      <c r="DQ2" s="119"/>
      <c r="DR2" s="194" t="s">
        <v>555</v>
      </c>
      <c r="DS2" s="60"/>
      <c r="DT2" s="60"/>
      <c r="DU2" s="119"/>
    </row>
    <row r="3" spans="1:125" s="45" customFormat="1" ht="13.5">
      <c r="A3" s="145"/>
      <c r="B3" s="134"/>
      <c r="C3" s="147"/>
      <c r="D3" s="149"/>
      <c r="E3" s="150"/>
      <c r="F3" s="121"/>
      <c r="G3" s="62"/>
      <c r="H3" s="62"/>
      <c r="I3" s="122"/>
      <c r="J3" s="121"/>
      <c r="K3" s="62"/>
      <c r="L3" s="62"/>
      <c r="M3" s="122"/>
      <c r="N3" s="121"/>
      <c r="O3" s="62"/>
      <c r="P3" s="62"/>
      <c r="Q3" s="122"/>
      <c r="R3" s="121"/>
      <c r="S3" s="62"/>
      <c r="T3" s="62"/>
      <c r="U3" s="122"/>
      <c r="V3" s="121"/>
      <c r="W3" s="62"/>
      <c r="X3" s="62"/>
      <c r="Y3" s="122"/>
      <c r="Z3" s="121"/>
      <c r="AA3" s="62"/>
      <c r="AB3" s="62"/>
      <c r="AC3" s="122"/>
      <c r="AD3" s="121"/>
      <c r="AE3" s="62"/>
      <c r="AF3" s="62"/>
      <c r="AG3" s="122"/>
      <c r="AH3" s="121"/>
      <c r="AI3" s="62"/>
      <c r="AJ3" s="62"/>
      <c r="AK3" s="122"/>
      <c r="AL3" s="121"/>
      <c r="AM3" s="62"/>
      <c r="AN3" s="62"/>
      <c r="AO3" s="122"/>
      <c r="AP3" s="121"/>
      <c r="AQ3" s="62"/>
      <c r="AR3" s="62"/>
      <c r="AS3" s="122"/>
      <c r="AT3" s="121"/>
      <c r="AU3" s="62"/>
      <c r="AV3" s="62"/>
      <c r="AW3" s="122"/>
      <c r="AX3" s="121"/>
      <c r="AY3" s="62"/>
      <c r="AZ3" s="62"/>
      <c r="BA3" s="122"/>
      <c r="BB3" s="121"/>
      <c r="BC3" s="62"/>
      <c r="BD3" s="62"/>
      <c r="BE3" s="122"/>
      <c r="BF3" s="121"/>
      <c r="BG3" s="62"/>
      <c r="BH3" s="62"/>
      <c r="BI3" s="122"/>
      <c r="BJ3" s="121"/>
      <c r="BK3" s="62"/>
      <c r="BL3" s="62"/>
      <c r="BM3" s="122"/>
      <c r="BN3" s="121"/>
      <c r="BO3" s="62"/>
      <c r="BP3" s="62"/>
      <c r="BQ3" s="122"/>
      <c r="BR3" s="121"/>
      <c r="BS3" s="62"/>
      <c r="BT3" s="62"/>
      <c r="BU3" s="122"/>
      <c r="BV3" s="121"/>
      <c r="BW3" s="62"/>
      <c r="BX3" s="62"/>
      <c r="BY3" s="122"/>
      <c r="BZ3" s="121"/>
      <c r="CA3" s="62"/>
      <c r="CB3" s="62"/>
      <c r="CC3" s="122"/>
      <c r="CD3" s="121"/>
      <c r="CE3" s="62"/>
      <c r="CF3" s="62"/>
      <c r="CG3" s="122"/>
      <c r="CH3" s="121"/>
      <c r="CI3" s="62"/>
      <c r="CJ3" s="62"/>
      <c r="CK3" s="122"/>
      <c r="CL3" s="121"/>
      <c r="CM3" s="62"/>
      <c r="CN3" s="62"/>
      <c r="CO3" s="122"/>
      <c r="CP3" s="121"/>
      <c r="CQ3" s="62"/>
      <c r="CR3" s="62"/>
      <c r="CS3" s="122"/>
      <c r="CT3" s="121"/>
      <c r="CU3" s="62"/>
      <c r="CV3" s="62"/>
      <c r="CW3" s="122"/>
      <c r="CX3" s="121"/>
      <c r="CY3" s="62"/>
      <c r="CZ3" s="62"/>
      <c r="DA3" s="122"/>
      <c r="DB3" s="121"/>
      <c r="DC3" s="62"/>
      <c r="DD3" s="62"/>
      <c r="DE3" s="122"/>
      <c r="DF3" s="121"/>
      <c r="DG3" s="62"/>
      <c r="DH3" s="62"/>
      <c r="DI3" s="122"/>
      <c r="DJ3" s="121"/>
      <c r="DK3" s="62"/>
      <c r="DL3" s="62"/>
      <c r="DM3" s="122"/>
      <c r="DN3" s="121"/>
      <c r="DO3" s="62"/>
      <c r="DP3" s="62"/>
      <c r="DQ3" s="122"/>
      <c r="DR3" s="121"/>
      <c r="DS3" s="62"/>
      <c r="DT3" s="62"/>
      <c r="DU3" s="122"/>
    </row>
    <row r="4" spans="1:125" s="45" customFormat="1" ht="13.5" customHeight="1">
      <c r="A4" s="145"/>
      <c r="B4" s="134"/>
      <c r="C4" s="142"/>
      <c r="D4" s="144" t="s">
        <v>556</v>
      </c>
      <c r="E4" s="144" t="s">
        <v>557</v>
      </c>
      <c r="F4" s="144" t="s">
        <v>558</v>
      </c>
      <c r="G4" s="144" t="s">
        <v>559</v>
      </c>
      <c r="H4" s="144" t="s">
        <v>556</v>
      </c>
      <c r="I4" s="144" t="s">
        <v>557</v>
      </c>
      <c r="J4" s="144" t="s">
        <v>558</v>
      </c>
      <c r="K4" s="144" t="s">
        <v>559</v>
      </c>
      <c r="L4" s="144" t="s">
        <v>556</v>
      </c>
      <c r="M4" s="144" t="s">
        <v>557</v>
      </c>
      <c r="N4" s="144" t="s">
        <v>558</v>
      </c>
      <c r="O4" s="144" t="s">
        <v>559</v>
      </c>
      <c r="P4" s="144" t="s">
        <v>556</v>
      </c>
      <c r="Q4" s="144" t="s">
        <v>557</v>
      </c>
      <c r="R4" s="144" t="s">
        <v>558</v>
      </c>
      <c r="S4" s="144" t="s">
        <v>559</v>
      </c>
      <c r="T4" s="144" t="s">
        <v>556</v>
      </c>
      <c r="U4" s="144" t="s">
        <v>557</v>
      </c>
      <c r="V4" s="144" t="s">
        <v>558</v>
      </c>
      <c r="W4" s="144" t="s">
        <v>559</v>
      </c>
      <c r="X4" s="144" t="s">
        <v>556</v>
      </c>
      <c r="Y4" s="144" t="s">
        <v>557</v>
      </c>
      <c r="Z4" s="144" t="s">
        <v>558</v>
      </c>
      <c r="AA4" s="144" t="s">
        <v>559</v>
      </c>
      <c r="AB4" s="144" t="s">
        <v>556</v>
      </c>
      <c r="AC4" s="144" t="s">
        <v>557</v>
      </c>
      <c r="AD4" s="144" t="s">
        <v>558</v>
      </c>
      <c r="AE4" s="144" t="s">
        <v>559</v>
      </c>
      <c r="AF4" s="144" t="s">
        <v>556</v>
      </c>
      <c r="AG4" s="144" t="s">
        <v>557</v>
      </c>
      <c r="AH4" s="144" t="s">
        <v>558</v>
      </c>
      <c r="AI4" s="144" t="s">
        <v>559</v>
      </c>
      <c r="AJ4" s="144" t="s">
        <v>556</v>
      </c>
      <c r="AK4" s="144" t="s">
        <v>557</v>
      </c>
      <c r="AL4" s="144" t="s">
        <v>558</v>
      </c>
      <c r="AM4" s="144" t="s">
        <v>559</v>
      </c>
      <c r="AN4" s="144" t="s">
        <v>556</v>
      </c>
      <c r="AO4" s="144" t="s">
        <v>557</v>
      </c>
      <c r="AP4" s="144" t="s">
        <v>558</v>
      </c>
      <c r="AQ4" s="144" t="s">
        <v>559</v>
      </c>
      <c r="AR4" s="144" t="s">
        <v>556</v>
      </c>
      <c r="AS4" s="144" t="s">
        <v>557</v>
      </c>
      <c r="AT4" s="144" t="s">
        <v>558</v>
      </c>
      <c r="AU4" s="144" t="s">
        <v>559</v>
      </c>
      <c r="AV4" s="144" t="s">
        <v>556</v>
      </c>
      <c r="AW4" s="144" t="s">
        <v>557</v>
      </c>
      <c r="AX4" s="144" t="s">
        <v>558</v>
      </c>
      <c r="AY4" s="144" t="s">
        <v>559</v>
      </c>
      <c r="AZ4" s="144" t="s">
        <v>556</v>
      </c>
      <c r="BA4" s="144" t="s">
        <v>557</v>
      </c>
      <c r="BB4" s="144" t="s">
        <v>558</v>
      </c>
      <c r="BC4" s="144" t="s">
        <v>559</v>
      </c>
      <c r="BD4" s="144" t="s">
        <v>556</v>
      </c>
      <c r="BE4" s="144" t="s">
        <v>557</v>
      </c>
      <c r="BF4" s="144" t="s">
        <v>558</v>
      </c>
      <c r="BG4" s="144" t="s">
        <v>559</v>
      </c>
      <c r="BH4" s="144" t="s">
        <v>556</v>
      </c>
      <c r="BI4" s="144" t="s">
        <v>557</v>
      </c>
      <c r="BJ4" s="144" t="s">
        <v>558</v>
      </c>
      <c r="BK4" s="144" t="s">
        <v>559</v>
      </c>
      <c r="BL4" s="144" t="s">
        <v>556</v>
      </c>
      <c r="BM4" s="144" t="s">
        <v>557</v>
      </c>
      <c r="BN4" s="144" t="s">
        <v>558</v>
      </c>
      <c r="BO4" s="144" t="s">
        <v>559</v>
      </c>
      <c r="BP4" s="144" t="s">
        <v>556</v>
      </c>
      <c r="BQ4" s="144" t="s">
        <v>557</v>
      </c>
      <c r="BR4" s="144" t="s">
        <v>558</v>
      </c>
      <c r="BS4" s="144" t="s">
        <v>559</v>
      </c>
      <c r="BT4" s="144" t="s">
        <v>556</v>
      </c>
      <c r="BU4" s="144" t="s">
        <v>557</v>
      </c>
      <c r="BV4" s="144" t="s">
        <v>558</v>
      </c>
      <c r="BW4" s="144" t="s">
        <v>559</v>
      </c>
      <c r="BX4" s="144" t="s">
        <v>556</v>
      </c>
      <c r="BY4" s="144" t="s">
        <v>557</v>
      </c>
      <c r="BZ4" s="144" t="s">
        <v>558</v>
      </c>
      <c r="CA4" s="144" t="s">
        <v>559</v>
      </c>
      <c r="CB4" s="144" t="s">
        <v>556</v>
      </c>
      <c r="CC4" s="144" t="s">
        <v>557</v>
      </c>
      <c r="CD4" s="144" t="s">
        <v>558</v>
      </c>
      <c r="CE4" s="144" t="s">
        <v>559</v>
      </c>
      <c r="CF4" s="144" t="s">
        <v>556</v>
      </c>
      <c r="CG4" s="144" t="s">
        <v>557</v>
      </c>
      <c r="CH4" s="144" t="s">
        <v>558</v>
      </c>
      <c r="CI4" s="144" t="s">
        <v>559</v>
      </c>
      <c r="CJ4" s="144" t="s">
        <v>556</v>
      </c>
      <c r="CK4" s="144" t="s">
        <v>557</v>
      </c>
      <c r="CL4" s="144" t="s">
        <v>558</v>
      </c>
      <c r="CM4" s="144" t="s">
        <v>559</v>
      </c>
      <c r="CN4" s="144" t="s">
        <v>556</v>
      </c>
      <c r="CO4" s="144" t="s">
        <v>557</v>
      </c>
      <c r="CP4" s="144" t="s">
        <v>558</v>
      </c>
      <c r="CQ4" s="144" t="s">
        <v>559</v>
      </c>
      <c r="CR4" s="144" t="s">
        <v>556</v>
      </c>
      <c r="CS4" s="144" t="s">
        <v>557</v>
      </c>
      <c r="CT4" s="144" t="s">
        <v>558</v>
      </c>
      <c r="CU4" s="144" t="s">
        <v>559</v>
      </c>
      <c r="CV4" s="144" t="s">
        <v>556</v>
      </c>
      <c r="CW4" s="144" t="s">
        <v>557</v>
      </c>
      <c r="CX4" s="144" t="s">
        <v>558</v>
      </c>
      <c r="CY4" s="144" t="s">
        <v>559</v>
      </c>
      <c r="CZ4" s="144" t="s">
        <v>556</v>
      </c>
      <c r="DA4" s="144" t="s">
        <v>557</v>
      </c>
      <c r="DB4" s="144" t="s">
        <v>558</v>
      </c>
      <c r="DC4" s="144" t="s">
        <v>559</v>
      </c>
      <c r="DD4" s="144" t="s">
        <v>556</v>
      </c>
      <c r="DE4" s="144" t="s">
        <v>557</v>
      </c>
      <c r="DF4" s="144" t="s">
        <v>558</v>
      </c>
      <c r="DG4" s="144" t="s">
        <v>559</v>
      </c>
      <c r="DH4" s="144" t="s">
        <v>556</v>
      </c>
      <c r="DI4" s="144" t="s">
        <v>557</v>
      </c>
      <c r="DJ4" s="144" t="s">
        <v>558</v>
      </c>
      <c r="DK4" s="144" t="s">
        <v>559</v>
      </c>
      <c r="DL4" s="144" t="s">
        <v>556</v>
      </c>
      <c r="DM4" s="144" t="s">
        <v>557</v>
      </c>
      <c r="DN4" s="144" t="s">
        <v>558</v>
      </c>
      <c r="DO4" s="144" t="s">
        <v>559</v>
      </c>
      <c r="DP4" s="144" t="s">
        <v>556</v>
      </c>
      <c r="DQ4" s="144" t="s">
        <v>557</v>
      </c>
      <c r="DR4" s="144" t="s">
        <v>558</v>
      </c>
      <c r="DS4" s="144" t="s">
        <v>559</v>
      </c>
      <c r="DT4" s="144" t="s">
        <v>556</v>
      </c>
      <c r="DU4" s="144" t="s">
        <v>557</v>
      </c>
    </row>
    <row r="5" spans="1:125" s="45" customFormat="1" ht="13.5">
      <c r="A5" s="145"/>
      <c r="B5" s="134"/>
      <c r="C5" s="142"/>
      <c r="D5" s="145"/>
      <c r="E5" s="145"/>
      <c r="F5" s="151"/>
      <c r="G5" s="145"/>
      <c r="H5" s="145"/>
      <c r="I5" s="145"/>
      <c r="J5" s="151"/>
      <c r="K5" s="145"/>
      <c r="L5" s="145"/>
      <c r="M5" s="145"/>
      <c r="N5" s="151"/>
      <c r="O5" s="145"/>
      <c r="P5" s="145"/>
      <c r="Q5" s="145"/>
      <c r="R5" s="151"/>
      <c r="S5" s="145"/>
      <c r="T5" s="145"/>
      <c r="U5" s="145"/>
      <c r="V5" s="151"/>
      <c r="W5" s="145"/>
      <c r="X5" s="145"/>
      <c r="Y5" s="145"/>
      <c r="Z5" s="151"/>
      <c r="AA5" s="145"/>
      <c r="AB5" s="145"/>
      <c r="AC5" s="145"/>
      <c r="AD5" s="151"/>
      <c r="AE5" s="145"/>
      <c r="AF5" s="145"/>
      <c r="AG5" s="145"/>
      <c r="AH5" s="151"/>
      <c r="AI5" s="145"/>
      <c r="AJ5" s="145"/>
      <c r="AK5" s="145"/>
      <c r="AL5" s="151"/>
      <c r="AM5" s="145"/>
      <c r="AN5" s="145"/>
      <c r="AO5" s="145"/>
      <c r="AP5" s="151"/>
      <c r="AQ5" s="145"/>
      <c r="AR5" s="145"/>
      <c r="AS5" s="145"/>
      <c r="AT5" s="151"/>
      <c r="AU5" s="145"/>
      <c r="AV5" s="145"/>
      <c r="AW5" s="145"/>
      <c r="AX5" s="151"/>
      <c r="AY5" s="145"/>
      <c r="AZ5" s="145"/>
      <c r="BA5" s="145"/>
      <c r="BB5" s="151"/>
      <c r="BC5" s="145"/>
      <c r="BD5" s="145"/>
      <c r="BE5" s="145"/>
      <c r="BF5" s="151"/>
      <c r="BG5" s="145"/>
      <c r="BH5" s="145"/>
      <c r="BI5" s="145"/>
      <c r="BJ5" s="151"/>
      <c r="BK5" s="145"/>
      <c r="BL5" s="145"/>
      <c r="BM5" s="145"/>
      <c r="BN5" s="151"/>
      <c r="BO5" s="145"/>
      <c r="BP5" s="145"/>
      <c r="BQ5" s="145"/>
      <c r="BR5" s="151"/>
      <c r="BS5" s="145"/>
      <c r="BT5" s="145"/>
      <c r="BU5" s="145"/>
      <c r="BV5" s="151"/>
      <c r="BW5" s="145"/>
      <c r="BX5" s="145"/>
      <c r="BY5" s="145"/>
      <c r="BZ5" s="151"/>
      <c r="CA5" s="145"/>
      <c r="CB5" s="145"/>
      <c r="CC5" s="145"/>
      <c r="CD5" s="151"/>
      <c r="CE5" s="145"/>
      <c r="CF5" s="145"/>
      <c r="CG5" s="145"/>
      <c r="CH5" s="151"/>
      <c r="CI5" s="145"/>
      <c r="CJ5" s="145"/>
      <c r="CK5" s="145"/>
      <c r="CL5" s="151"/>
      <c r="CM5" s="145"/>
      <c r="CN5" s="145"/>
      <c r="CO5" s="145"/>
      <c r="CP5" s="151"/>
      <c r="CQ5" s="145"/>
      <c r="CR5" s="145"/>
      <c r="CS5" s="145"/>
      <c r="CT5" s="151"/>
      <c r="CU5" s="145"/>
      <c r="CV5" s="145"/>
      <c r="CW5" s="145"/>
      <c r="CX5" s="151"/>
      <c r="CY5" s="145"/>
      <c r="CZ5" s="145"/>
      <c r="DA5" s="145"/>
      <c r="DB5" s="151"/>
      <c r="DC5" s="145"/>
      <c r="DD5" s="145"/>
      <c r="DE5" s="145"/>
      <c r="DF5" s="151"/>
      <c r="DG5" s="145"/>
      <c r="DH5" s="145"/>
      <c r="DI5" s="145"/>
      <c r="DJ5" s="151"/>
      <c r="DK5" s="145"/>
      <c r="DL5" s="145"/>
      <c r="DM5" s="145"/>
      <c r="DN5" s="151"/>
      <c r="DO5" s="145"/>
      <c r="DP5" s="145"/>
      <c r="DQ5" s="145"/>
      <c r="DR5" s="151"/>
      <c r="DS5" s="145"/>
      <c r="DT5" s="145"/>
      <c r="DU5" s="145"/>
    </row>
    <row r="6" spans="1:125" s="46" customFormat="1" ht="13.5">
      <c r="A6" s="146"/>
      <c r="B6" s="135"/>
      <c r="C6" s="143"/>
      <c r="D6" s="191" t="s">
        <v>560</v>
      </c>
      <c r="E6" s="191" t="s">
        <v>560</v>
      </c>
      <c r="F6" s="152"/>
      <c r="G6" s="146"/>
      <c r="H6" s="191" t="s">
        <v>560</v>
      </c>
      <c r="I6" s="191" t="s">
        <v>560</v>
      </c>
      <c r="J6" s="152"/>
      <c r="K6" s="146"/>
      <c r="L6" s="191" t="s">
        <v>560</v>
      </c>
      <c r="M6" s="191" t="s">
        <v>560</v>
      </c>
      <c r="N6" s="152"/>
      <c r="O6" s="146"/>
      <c r="P6" s="191" t="s">
        <v>560</v>
      </c>
      <c r="Q6" s="191" t="s">
        <v>560</v>
      </c>
      <c r="R6" s="152"/>
      <c r="S6" s="146"/>
      <c r="T6" s="191" t="s">
        <v>560</v>
      </c>
      <c r="U6" s="191" t="s">
        <v>560</v>
      </c>
      <c r="V6" s="152"/>
      <c r="W6" s="146"/>
      <c r="X6" s="191" t="s">
        <v>560</v>
      </c>
      <c r="Y6" s="191" t="s">
        <v>560</v>
      </c>
      <c r="Z6" s="152"/>
      <c r="AA6" s="146"/>
      <c r="AB6" s="191" t="s">
        <v>560</v>
      </c>
      <c r="AC6" s="191" t="s">
        <v>560</v>
      </c>
      <c r="AD6" s="152"/>
      <c r="AE6" s="146"/>
      <c r="AF6" s="191" t="s">
        <v>560</v>
      </c>
      <c r="AG6" s="191" t="s">
        <v>560</v>
      </c>
      <c r="AH6" s="152"/>
      <c r="AI6" s="146"/>
      <c r="AJ6" s="191" t="s">
        <v>560</v>
      </c>
      <c r="AK6" s="191" t="s">
        <v>560</v>
      </c>
      <c r="AL6" s="152"/>
      <c r="AM6" s="146"/>
      <c r="AN6" s="191" t="s">
        <v>560</v>
      </c>
      <c r="AO6" s="191" t="s">
        <v>560</v>
      </c>
      <c r="AP6" s="152"/>
      <c r="AQ6" s="146"/>
      <c r="AR6" s="191" t="s">
        <v>560</v>
      </c>
      <c r="AS6" s="191" t="s">
        <v>560</v>
      </c>
      <c r="AT6" s="152"/>
      <c r="AU6" s="146"/>
      <c r="AV6" s="191" t="s">
        <v>560</v>
      </c>
      <c r="AW6" s="191" t="s">
        <v>560</v>
      </c>
      <c r="AX6" s="152"/>
      <c r="AY6" s="146"/>
      <c r="AZ6" s="191" t="s">
        <v>560</v>
      </c>
      <c r="BA6" s="191" t="s">
        <v>560</v>
      </c>
      <c r="BB6" s="152"/>
      <c r="BC6" s="146"/>
      <c r="BD6" s="191" t="s">
        <v>560</v>
      </c>
      <c r="BE6" s="191" t="s">
        <v>560</v>
      </c>
      <c r="BF6" s="152"/>
      <c r="BG6" s="146"/>
      <c r="BH6" s="191" t="s">
        <v>560</v>
      </c>
      <c r="BI6" s="191" t="s">
        <v>560</v>
      </c>
      <c r="BJ6" s="152"/>
      <c r="BK6" s="146"/>
      <c r="BL6" s="191" t="s">
        <v>560</v>
      </c>
      <c r="BM6" s="191" t="s">
        <v>560</v>
      </c>
      <c r="BN6" s="152"/>
      <c r="BO6" s="146"/>
      <c r="BP6" s="191" t="s">
        <v>560</v>
      </c>
      <c r="BQ6" s="191" t="s">
        <v>560</v>
      </c>
      <c r="BR6" s="152"/>
      <c r="BS6" s="146"/>
      <c r="BT6" s="191" t="s">
        <v>560</v>
      </c>
      <c r="BU6" s="191" t="s">
        <v>560</v>
      </c>
      <c r="BV6" s="152"/>
      <c r="BW6" s="146"/>
      <c r="BX6" s="191" t="s">
        <v>560</v>
      </c>
      <c r="BY6" s="191" t="s">
        <v>560</v>
      </c>
      <c r="BZ6" s="152"/>
      <c r="CA6" s="146"/>
      <c r="CB6" s="191" t="s">
        <v>560</v>
      </c>
      <c r="CC6" s="191" t="s">
        <v>560</v>
      </c>
      <c r="CD6" s="152"/>
      <c r="CE6" s="146"/>
      <c r="CF6" s="191" t="s">
        <v>560</v>
      </c>
      <c r="CG6" s="191" t="s">
        <v>560</v>
      </c>
      <c r="CH6" s="152"/>
      <c r="CI6" s="146"/>
      <c r="CJ6" s="191" t="s">
        <v>560</v>
      </c>
      <c r="CK6" s="191" t="s">
        <v>560</v>
      </c>
      <c r="CL6" s="152"/>
      <c r="CM6" s="146"/>
      <c r="CN6" s="191" t="s">
        <v>560</v>
      </c>
      <c r="CO6" s="191" t="s">
        <v>560</v>
      </c>
      <c r="CP6" s="152"/>
      <c r="CQ6" s="146"/>
      <c r="CR6" s="191" t="s">
        <v>560</v>
      </c>
      <c r="CS6" s="191" t="s">
        <v>560</v>
      </c>
      <c r="CT6" s="152"/>
      <c r="CU6" s="146"/>
      <c r="CV6" s="191" t="s">
        <v>560</v>
      </c>
      <c r="CW6" s="191" t="s">
        <v>560</v>
      </c>
      <c r="CX6" s="152"/>
      <c r="CY6" s="146"/>
      <c r="CZ6" s="191" t="s">
        <v>560</v>
      </c>
      <c r="DA6" s="191" t="s">
        <v>560</v>
      </c>
      <c r="DB6" s="152"/>
      <c r="DC6" s="146"/>
      <c r="DD6" s="191" t="s">
        <v>560</v>
      </c>
      <c r="DE6" s="191" t="s">
        <v>560</v>
      </c>
      <c r="DF6" s="152"/>
      <c r="DG6" s="146"/>
      <c r="DH6" s="191" t="s">
        <v>560</v>
      </c>
      <c r="DI6" s="191" t="s">
        <v>560</v>
      </c>
      <c r="DJ6" s="152"/>
      <c r="DK6" s="146"/>
      <c r="DL6" s="191" t="s">
        <v>560</v>
      </c>
      <c r="DM6" s="191" t="s">
        <v>560</v>
      </c>
      <c r="DN6" s="152"/>
      <c r="DO6" s="146"/>
      <c r="DP6" s="191" t="s">
        <v>560</v>
      </c>
      <c r="DQ6" s="191" t="s">
        <v>560</v>
      </c>
      <c r="DR6" s="152"/>
      <c r="DS6" s="146"/>
      <c r="DT6" s="191" t="s">
        <v>560</v>
      </c>
      <c r="DU6" s="191" t="s">
        <v>560</v>
      </c>
    </row>
    <row r="7" spans="1:125" s="61" customFormat="1" ht="12" customHeight="1">
      <c r="A7" s="48" t="s">
        <v>561</v>
      </c>
      <c r="B7" s="48">
        <v>14000</v>
      </c>
      <c r="C7" s="48" t="s">
        <v>562</v>
      </c>
      <c r="D7" s="71">
        <f>SUM(D8:D14)</f>
        <v>3853004</v>
      </c>
      <c r="E7" s="71">
        <f>SUM(E8:E14)</f>
        <v>156481</v>
      </c>
      <c r="F7" s="49">
        <f>COUNTIF(F8:F14,"&lt;&gt;")</f>
        <v>6</v>
      </c>
      <c r="G7" s="49">
        <f>COUNTIF(G8:G14,"&lt;&gt;")</f>
        <v>6</v>
      </c>
      <c r="H7" s="71">
        <f>SUM(H8:H14)</f>
        <v>1831818</v>
      </c>
      <c r="I7" s="71">
        <f>SUM(I8:I14)</f>
        <v>70308</v>
      </c>
      <c r="J7" s="49">
        <f>COUNTIF(J8:J14,"&lt;&gt;")</f>
        <v>6</v>
      </c>
      <c r="K7" s="49">
        <f>COUNTIF(K8:K14,"&lt;&gt;")</f>
        <v>6</v>
      </c>
      <c r="L7" s="71">
        <f>SUM(L8:L14)</f>
        <v>1413835</v>
      </c>
      <c r="M7" s="71">
        <f>SUM(M8:M14)</f>
        <v>34280</v>
      </c>
      <c r="N7" s="49">
        <f>COUNTIF(N8:N14,"&lt;&gt;")</f>
        <v>3</v>
      </c>
      <c r="O7" s="49">
        <f>COUNTIF(O8:O14,"&lt;&gt;")</f>
        <v>3</v>
      </c>
      <c r="P7" s="71">
        <f>SUM(P8:P14)</f>
        <v>607351</v>
      </c>
      <c r="Q7" s="71">
        <f>SUM(Q8:Q14)</f>
        <v>24722</v>
      </c>
      <c r="R7" s="49">
        <f>COUNTIF(R8:R14,"&lt;&gt;")</f>
        <v>1</v>
      </c>
      <c r="S7" s="49">
        <f>COUNTIF(S8:S14,"&lt;&gt;")</f>
        <v>1</v>
      </c>
      <c r="T7" s="71">
        <f>SUM(T8:T14)</f>
        <v>0</v>
      </c>
      <c r="U7" s="71">
        <f>SUM(U8:U14)</f>
        <v>6372</v>
      </c>
      <c r="V7" s="49">
        <f>COUNTIF(V8:V14,"&lt;&gt;")</f>
        <v>1</v>
      </c>
      <c r="W7" s="49">
        <f>COUNTIF(W8:W14,"&lt;&gt;")</f>
        <v>1</v>
      </c>
      <c r="X7" s="71">
        <f>SUM(X8:X14)</f>
        <v>0</v>
      </c>
      <c r="Y7" s="71">
        <f>SUM(Y8:Y14)</f>
        <v>10764</v>
      </c>
      <c r="Z7" s="49">
        <f>COUNTIF(Z8:Z14,"&lt;&gt;")</f>
        <v>1</v>
      </c>
      <c r="AA7" s="49">
        <f>COUNTIF(AA8:AA14,"&lt;&gt;")</f>
        <v>1</v>
      </c>
      <c r="AB7" s="71">
        <f>SUM(AB8:AB14)</f>
        <v>0</v>
      </c>
      <c r="AC7" s="71">
        <f>SUM(AC8:AC14)</f>
        <v>10035</v>
      </c>
      <c r="AD7" s="49">
        <f>COUNTIF(AD8:AD14,"&lt;&gt;")</f>
        <v>0</v>
      </c>
      <c r="AE7" s="49">
        <f>COUNTIF(AE8:AE14,"&lt;&gt;")</f>
        <v>0</v>
      </c>
      <c r="AF7" s="71">
        <f>SUM(AF8:AF14)</f>
        <v>0</v>
      </c>
      <c r="AG7" s="71">
        <f>SUM(AG8:AG14)</f>
        <v>0</v>
      </c>
      <c r="AH7" s="49">
        <f>COUNTIF(AH8:AH14,"&lt;&gt;")</f>
        <v>0</v>
      </c>
      <c r="AI7" s="49">
        <f>COUNTIF(AI8:AI14,"&lt;&gt;")</f>
        <v>0</v>
      </c>
      <c r="AJ7" s="71">
        <f>SUM(AJ8:AJ14)</f>
        <v>0</v>
      </c>
      <c r="AK7" s="71">
        <f>SUM(AK8:AK14)</f>
        <v>0</v>
      </c>
      <c r="AL7" s="49">
        <f>COUNTIF(AL8:AL14,"&lt;&gt;")</f>
        <v>0</v>
      </c>
      <c r="AM7" s="49">
        <f>COUNTIF(AM8:AM14,"&lt;&gt;")</f>
        <v>0</v>
      </c>
      <c r="AN7" s="71">
        <f>SUM(AN8:AN14)</f>
        <v>0</v>
      </c>
      <c r="AO7" s="71">
        <f>SUM(AO8:AO14)</f>
        <v>0</v>
      </c>
      <c r="AP7" s="49">
        <f>COUNTIF(AP8:AP14,"&lt;&gt;")</f>
        <v>0</v>
      </c>
      <c r="AQ7" s="49">
        <f>COUNTIF(AQ8:AQ14,"&lt;&gt;")</f>
        <v>0</v>
      </c>
      <c r="AR7" s="71">
        <f>SUM(AR8:AR14)</f>
        <v>0</v>
      </c>
      <c r="AS7" s="71">
        <f>SUM(AS8:AS14)</f>
        <v>0</v>
      </c>
      <c r="AT7" s="49">
        <f>COUNTIF(AT8:AT14,"&lt;&gt;")</f>
        <v>0</v>
      </c>
      <c r="AU7" s="49">
        <f>COUNTIF(AU8:AU14,"&lt;&gt;")</f>
        <v>0</v>
      </c>
      <c r="AV7" s="71">
        <f>SUM(AV8:AV14)</f>
        <v>0</v>
      </c>
      <c r="AW7" s="71">
        <f>SUM(AW8:AW14)</f>
        <v>0</v>
      </c>
      <c r="AX7" s="49">
        <f>COUNTIF(AX8:AX14,"&lt;&gt;")</f>
        <v>0</v>
      </c>
      <c r="AY7" s="49">
        <f>COUNTIF(AY8:AY14,"&lt;&gt;")</f>
        <v>0</v>
      </c>
      <c r="AZ7" s="71">
        <f>SUM(AZ8:AZ14)</f>
        <v>0</v>
      </c>
      <c r="BA7" s="71">
        <f>SUM(BA8:BA14)</f>
        <v>0</v>
      </c>
      <c r="BB7" s="49">
        <f>COUNTIF(BB8:BB14,"&lt;&gt;")</f>
        <v>0</v>
      </c>
      <c r="BC7" s="49">
        <f>COUNTIF(BC8:BC14,"&lt;&gt;")</f>
        <v>0</v>
      </c>
      <c r="BD7" s="71">
        <f>SUM(BD8:BD14)</f>
        <v>0</v>
      </c>
      <c r="BE7" s="71">
        <f>SUM(BE8:BE14)</f>
        <v>0</v>
      </c>
      <c r="BF7" s="49">
        <f>COUNTIF(BF8:BF14,"&lt;&gt;")</f>
        <v>0</v>
      </c>
      <c r="BG7" s="49">
        <f>COUNTIF(BG8:BG14,"&lt;&gt;")</f>
        <v>0</v>
      </c>
      <c r="BH7" s="71">
        <f>SUM(BH8:BH14)</f>
        <v>0</v>
      </c>
      <c r="BI7" s="71">
        <f>SUM(BI8:BI14)</f>
        <v>0</v>
      </c>
      <c r="BJ7" s="49">
        <f>COUNTIF(BJ8:BJ14,"&lt;&gt;")</f>
        <v>0</v>
      </c>
      <c r="BK7" s="49">
        <f>COUNTIF(BK8:BK14,"&lt;&gt;")</f>
        <v>0</v>
      </c>
      <c r="BL7" s="71">
        <f>SUM(BL8:BL14)</f>
        <v>0</v>
      </c>
      <c r="BM7" s="71">
        <f>SUM(BM8:BM14)</f>
        <v>0</v>
      </c>
      <c r="BN7" s="49">
        <f>COUNTIF(BN8:BN14,"&lt;&gt;")</f>
        <v>0</v>
      </c>
      <c r="BO7" s="49">
        <f>COUNTIF(BO8:BO14,"&lt;&gt;")</f>
        <v>0</v>
      </c>
      <c r="BP7" s="71">
        <f>SUM(BP8:BP14)</f>
        <v>0</v>
      </c>
      <c r="BQ7" s="71">
        <f>SUM(BQ8:BQ14)</f>
        <v>0</v>
      </c>
      <c r="BR7" s="49">
        <f>COUNTIF(BR8:BR14,"&lt;&gt;")</f>
        <v>0</v>
      </c>
      <c r="BS7" s="49">
        <f>COUNTIF(BS8:BS14,"&lt;&gt;")</f>
        <v>0</v>
      </c>
      <c r="BT7" s="71">
        <f>SUM(BT8:BT14)</f>
        <v>0</v>
      </c>
      <c r="BU7" s="71">
        <f>SUM(BU8:BU14)</f>
        <v>0</v>
      </c>
      <c r="BV7" s="49">
        <f>COUNTIF(BV8:BV14,"&lt;&gt;")</f>
        <v>0</v>
      </c>
      <c r="BW7" s="49">
        <f>COUNTIF(BW8:BW14,"&lt;&gt;")</f>
        <v>0</v>
      </c>
      <c r="BX7" s="71">
        <f>SUM(BX8:BX14)</f>
        <v>0</v>
      </c>
      <c r="BY7" s="71">
        <f>SUM(BY8:BY14)</f>
        <v>0</v>
      </c>
      <c r="BZ7" s="49">
        <f>COUNTIF(BZ8:BZ14,"&lt;&gt;")</f>
        <v>0</v>
      </c>
      <c r="CA7" s="49">
        <f>COUNTIF(CA8:CA14,"&lt;&gt;")</f>
        <v>0</v>
      </c>
      <c r="CB7" s="71">
        <f>SUM(CB8:CB14)</f>
        <v>0</v>
      </c>
      <c r="CC7" s="71">
        <f>SUM(CC8:CC14)</f>
        <v>0</v>
      </c>
      <c r="CD7" s="49">
        <f>COUNTIF(CD8:CD14,"&lt;&gt;")</f>
        <v>0</v>
      </c>
      <c r="CE7" s="49">
        <f>COUNTIF(CE8:CE14,"&lt;&gt;")</f>
        <v>0</v>
      </c>
      <c r="CF7" s="71">
        <f>SUM(CF8:CF14)</f>
        <v>0</v>
      </c>
      <c r="CG7" s="71">
        <f>SUM(CG8:CG14)</f>
        <v>0</v>
      </c>
      <c r="CH7" s="49">
        <f>COUNTIF(CH8:CH14,"&lt;&gt;")</f>
        <v>0</v>
      </c>
      <c r="CI7" s="49">
        <f>COUNTIF(CI8:CI14,"&lt;&gt;")</f>
        <v>0</v>
      </c>
      <c r="CJ7" s="71">
        <f>SUM(CJ8:CJ14)</f>
        <v>0</v>
      </c>
      <c r="CK7" s="71">
        <f>SUM(CK8:CK14)</f>
        <v>0</v>
      </c>
      <c r="CL7" s="49">
        <f>COUNTIF(CL8:CL14,"&lt;&gt;")</f>
        <v>0</v>
      </c>
      <c r="CM7" s="49">
        <f>COUNTIF(CM8:CM14,"&lt;&gt;")</f>
        <v>0</v>
      </c>
      <c r="CN7" s="71">
        <f>SUM(CN8:CN14)</f>
        <v>0</v>
      </c>
      <c r="CO7" s="71">
        <f>SUM(CO8:CO14)</f>
        <v>0</v>
      </c>
      <c r="CP7" s="49">
        <f>COUNTIF(CP8:CP14,"&lt;&gt;")</f>
        <v>0</v>
      </c>
      <c r="CQ7" s="49">
        <f>COUNTIF(CQ8:CQ14,"&lt;&gt;")</f>
        <v>0</v>
      </c>
      <c r="CR7" s="71">
        <f>SUM(CR8:CR14)</f>
        <v>0</v>
      </c>
      <c r="CS7" s="71">
        <f>SUM(CS8:CS14)</f>
        <v>0</v>
      </c>
      <c r="CT7" s="49">
        <f>COUNTIF(CT8:CT14,"&lt;&gt;")</f>
        <v>0</v>
      </c>
      <c r="CU7" s="49">
        <f>COUNTIF(CU8:CU14,"&lt;&gt;")</f>
        <v>0</v>
      </c>
      <c r="CV7" s="71">
        <f>SUM(CV8:CV14)</f>
        <v>0</v>
      </c>
      <c r="CW7" s="71">
        <f>SUM(CW8:CW14)</f>
        <v>0</v>
      </c>
      <c r="CX7" s="49">
        <f>COUNTIF(CX8:CX14,"&lt;&gt;")</f>
        <v>0</v>
      </c>
      <c r="CY7" s="49">
        <f>COUNTIF(CY8:CY14,"&lt;&gt;")</f>
        <v>0</v>
      </c>
      <c r="CZ7" s="71">
        <f>SUM(CZ8:CZ14)</f>
        <v>0</v>
      </c>
      <c r="DA7" s="71">
        <f>SUM(DA8:DA14)</f>
        <v>0</v>
      </c>
      <c r="DB7" s="49">
        <f>COUNTIF(DB8:DB14,"&lt;&gt;")</f>
        <v>0</v>
      </c>
      <c r="DC7" s="49">
        <f>COUNTIF(DC8:DC14,"&lt;&gt;")</f>
        <v>0</v>
      </c>
      <c r="DD7" s="71">
        <f>SUM(DD8:DD14)</f>
        <v>0</v>
      </c>
      <c r="DE7" s="71">
        <f>SUM(DE8:DE14)</f>
        <v>0</v>
      </c>
      <c r="DF7" s="49">
        <f>COUNTIF(DF8:DF14,"&lt;&gt;")</f>
        <v>0</v>
      </c>
      <c r="DG7" s="49">
        <f>COUNTIF(DG8:DG14,"&lt;&gt;")</f>
        <v>0</v>
      </c>
      <c r="DH7" s="71">
        <f>SUM(DH8:DH14)</f>
        <v>0</v>
      </c>
      <c r="DI7" s="71">
        <f>SUM(DI8:DI14)</f>
        <v>0</v>
      </c>
      <c r="DJ7" s="49">
        <f>COUNTIF(DJ8:DJ14,"&lt;&gt;")</f>
        <v>0</v>
      </c>
      <c r="DK7" s="49">
        <f>COUNTIF(DK8:DK14,"&lt;&gt;")</f>
        <v>0</v>
      </c>
      <c r="DL7" s="71">
        <f>SUM(DL8:DL14)</f>
        <v>0</v>
      </c>
      <c r="DM7" s="71">
        <f>SUM(DM8:DM14)</f>
        <v>0</v>
      </c>
      <c r="DN7" s="49">
        <f>COUNTIF(DN8:DN14,"&lt;&gt;")</f>
        <v>0</v>
      </c>
      <c r="DO7" s="49">
        <f>COUNTIF(DO8:DO14,"&lt;&gt;")</f>
        <v>0</v>
      </c>
      <c r="DP7" s="71">
        <f>SUM(DP8:DP14)</f>
        <v>0</v>
      </c>
      <c r="DQ7" s="71">
        <f>SUM(DQ8:DQ14)</f>
        <v>0</v>
      </c>
      <c r="DR7" s="49">
        <f>COUNTIF(DR8:DR14,"&lt;&gt;")</f>
        <v>0</v>
      </c>
      <c r="DS7" s="49">
        <f>COUNTIF(DS8:DS14,"&lt;&gt;")</f>
        <v>0</v>
      </c>
      <c r="DT7" s="71">
        <f>SUM(DT8:DT14)</f>
        <v>0</v>
      </c>
      <c r="DU7" s="71">
        <f>SUM(DU8:DU14)</f>
        <v>0</v>
      </c>
    </row>
    <row r="8" spans="1:125" s="50" customFormat="1" ht="12" customHeight="1">
      <c r="A8" s="51" t="s">
        <v>561</v>
      </c>
      <c r="B8" s="64" t="s">
        <v>563</v>
      </c>
      <c r="C8" s="51" t="s">
        <v>564</v>
      </c>
      <c r="D8" s="73">
        <f>SUM(H8,L8,P8,T8,X8,AB8,AF8,AJ8,AN8,AR8,AV8,AZ8,BD8,BH8,BL8,BP8,BT8,BX8,CB8,CF8,CJ8,CN8,CR8,CV8,CZ8,DD8,DH8,DL8,DP8,DT8)</f>
        <v>1125532</v>
      </c>
      <c r="E8" s="73">
        <f>SUM(I8,M8,Q8,U8,Y8,AC8,AG8,AK8,AO8,AS8,AW8,BA8,BE8,BI8,BM8,BQ8,BU8,BY8,CC8,CG8,CK8,CO8,CS8,CW8,DA8,DE8,DI8,DM8,DQ8,DU8)</f>
        <v>0</v>
      </c>
      <c r="F8" s="66" t="s">
        <v>565</v>
      </c>
      <c r="G8" s="52" t="s">
        <v>566</v>
      </c>
      <c r="H8" s="73">
        <v>696817</v>
      </c>
      <c r="I8" s="73">
        <v>0</v>
      </c>
      <c r="J8" s="66" t="s">
        <v>567</v>
      </c>
      <c r="K8" s="52" t="s">
        <v>568</v>
      </c>
      <c r="L8" s="73">
        <v>428715</v>
      </c>
      <c r="M8" s="73">
        <v>0</v>
      </c>
      <c r="N8" s="66"/>
      <c r="O8" s="52"/>
      <c r="P8" s="73">
        <v>0</v>
      </c>
      <c r="Q8" s="73">
        <v>0</v>
      </c>
      <c r="R8" s="66"/>
      <c r="S8" s="52"/>
      <c r="T8" s="73">
        <v>0</v>
      </c>
      <c r="U8" s="73">
        <v>0</v>
      </c>
      <c r="V8" s="66"/>
      <c r="W8" s="52"/>
      <c r="X8" s="73">
        <v>0</v>
      </c>
      <c r="Y8" s="73">
        <v>0</v>
      </c>
      <c r="Z8" s="66"/>
      <c r="AA8" s="52"/>
      <c r="AB8" s="73">
        <v>0</v>
      </c>
      <c r="AC8" s="73">
        <v>0</v>
      </c>
      <c r="AD8" s="66"/>
      <c r="AE8" s="52"/>
      <c r="AF8" s="73">
        <v>0</v>
      </c>
      <c r="AG8" s="73">
        <v>0</v>
      </c>
      <c r="AH8" s="66"/>
      <c r="AI8" s="52"/>
      <c r="AJ8" s="73">
        <v>0</v>
      </c>
      <c r="AK8" s="73">
        <v>0</v>
      </c>
      <c r="AL8" s="66"/>
      <c r="AM8" s="52"/>
      <c r="AN8" s="73">
        <v>0</v>
      </c>
      <c r="AO8" s="73">
        <v>0</v>
      </c>
      <c r="AP8" s="66"/>
      <c r="AQ8" s="52"/>
      <c r="AR8" s="73">
        <v>0</v>
      </c>
      <c r="AS8" s="73">
        <v>0</v>
      </c>
      <c r="AT8" s="66"/>
      <c r="AU8" s="52"/>
      <c r="AV8" s="73">
        <v>0</v>
      </c>
      <c r="AW8" s="73">
        <v>0</v>
      </c>
      <c r="AX8" s="66"/>
      <c r="AY8" s="52"/>
      <c r="AZ8" s="73">
        <v>0</v>
      </c>
      <c r="BA8" s="73">
        <v>0</v>
      </c>
      <c r="BB8" s="66"/>
      <c r="BC8" s="52"/>
      <c r="BD8" s="73">
        <v>0</v>
      </c>
      <c r="BE8" s="73">
        <v>0</v>
      </c>
      <c r="BF8" s="66"/>
      <c r="BG8" s="52"/>
      <c r="BH8" s="73">
        <v>0</v>
      </c>
      <c r="BI8" s="73">
        <v>0</v>
      </c>
      <c r="BJ8" s="66"/>
      <c r="BK8" s="52"/>
      <c r="BL8" s="73">
        <v>0</v>
      </c>
      <c r="BM8" s="73">
        <v>0</v>
      </c>
      <c r="BN8" s="66"/>
      <c r="BO8" s="52"/>
      <c r="BP8" s="73">
        <v>0</v>
      </c>
      <c r="BQ8" s="73">
        <v>0</v>
      </c>
      <c r="BR8" s="66"/>
      <c r="BS8" s="52"/>
      <c r="BT8" s="73">
        <v>0</v>
      </c>
      <c r="BU8" s="73">
        <v>0</v>
      </c>
      <c r="BV8" s="66"/>
      <c r="BW8" s="52"/>
      <c r="BX8" s="73">
        <v>0</v>
      </c>
      <c r="BY8" s="73">
        <v>0</v>
      </c>
      <c r="BZ8" s="66"/>
      <c r="CA8" s="52"/>
      <c r="CB8" s="73">
        <v>0</v>
      </c>
      <c r="CC8" s="73">
        <v>0</v>
      </c>
      <c r="CD8" s="66"/>
      <c r="CE8" s="52"/>
      <c r="CF8" s="73">
        <v>0</v>
      </c>
      <c r="CG8" s="73">
        <v>0</v>
      </c>
      <c r="CH8" s="66"/>
      <c r="CI8" s="52"/>
      <c r="CJ8" s="73">
        <v>0</v>
      </c>
      <c r="CK8" s="73">
        <v>0</v>
      </c>
      <c r="CL8" s="66"/>
      <c r="CM8" s="52"/>
      <c r="CN8" s="73">
        <v>0</v>
      </c>
      <c r="CO8" s="73">
        <v>0</v>
      </c>
      <c r="CP8" s="66"/>
      <c r="CQ8" s="52"/>
      <c r="CR8" s="73">
        <v>0</v>
      </c>
      <c r="CS8" s="73">
        <v>0</v>
      </c>
      <c r="CT8" s="66"/>
      <c r="CU8" s="52"/>
      <c r="CV8" s="73">
        <v>0</v>
      </c>
      <c r="CW8" s="73">
        <v>0</v>
      </c>
      <c r="CX8" s="66"/>
      <c r="CY8" s="52"/>
      <c r="CZ8" s="73">
        <v>0</v>
      </c>
      <c r="DA8" s="73">
        <v>0</v>
      </c>
      <c r="DB8" s="66"/>
      <c r="DC8" s="52"/>
      <c r="DD8" s="73">
        <v>0</v>
      </c>
      <c r="DE8" s="73">
        <v>0</v>
      </c>
      <c r="DF8" s="66"/>
      <c r="DG8" s="52"/>
      <c r="DH8" s="73">
        <v>0</v>
      </c>
      <c r="DI8" s="73">
        <v>0</v>
      </c>
      <c r="DJ8" s="66"/>
      <c r="DK8" s="52"/>
      <c r="DL8" s="73">
        <v>0</v>
      </c>
      <c r="DM8" s="73">
        <v>0</v>
      </c>
      <c r="DN8" s="66"/>
      <c r="DO8" s="52"/>
      <c r="DP8" s="73">
        <v>0</v>
      </c>
      <c r="DQ8" s="73">
        <v>0</v>
      </c>
      <c r="DR8" s="66"/>
      <c r="DS8" s="52"/>
      <c r="DT8" s="73">
        <v>0</v>
      </c>
      <c r="DU8" s="73">
        <v>0</v>
      </c>
    </row>
    <row r="9" spans="1:125" s="50" customFormat="1" ht="12" customHeight="1">
      <c r="A9" s="51" t="s">
        <v>561</v>
      </c>
      <c r="B9" s="64" t="s">
        <v>569</v>
      </c>
      <c r="C9" s="51" t="s">
        <v>570</v>
      </c>
      <c r="D9" s="73">
        <f>SUM(H9,L9,P9,T9,X9,AB9,AF9,AJ9,AN9,AR9,AV9,AZ9,BD9,BH9,BL9,BP9,BT9,BX9,CB9,CF9,CJ9,CN9,CR9,CV9,CZ9,DD9,DH9,DL9,DP9,DT9)</f>
        <v>1853053</v>
      </c>
      <c r="E9" s="73">
        <f>SUM(I9,M9,Q9,U9,Y9,AC9,AG9,AK9,AO9,AS9,AW9,BA9,BE9,BI9,BM9,BQ9,BU9,BY9,CC9,CG9,CK9,CO9,CS9,CW9,DA9,DE9,DI9,DM9,DQ9,DU9)</f>
        <v>66481</v>
      </c>
      <c r="F9" s="66" t="s">
        <v>571</v>
      </c>
      <c r="G9" s="52" t="s">
        <v>572</v>
      </c>
      <c r="H9" s="73">
        <v>633689</v>
      </c>
      <c r="I9" s="73">
        <v>22734</v>
      </c>
      <c r="J9" s="66" t="s">
        <v>573</v>
      </c>
      <c r="K9" s="52" t="s">
        <v>574</v>
      </c>
      <c r="L9" s="73">
        <v>694339</v>
      </c>
      <c r="M9" s="73">
        <v>24911</v>
      </c>
      <c r="N9" s="66" t="s">
        <v>575</v>
      </c>
      <c r="O9" s="52" t="s">
        <v>576</v>
      </c>
      <c r="P9" s="73">
        <v>525025</v>
      </c>
      <c r="Q9" s="73">
        <v>18836</v>
      </c>
      <c r="R9" s="66"/>
      <c r="S9" s="52"/>
      <c r="T9" s="73">
        <v>0</v>
      </c>
      <c r="U9" s="73">
        <v>0</v>
      </c>
      <c r="V9" s="66"/>
      <c r="W9" s="52"/>
      <c r="X9" s="73">
        <v>0</v>
      </c>
      <c r="Y9" s="73">
        <v>0</v>
      </c>
      <c r="Z9" s="66"/>
      <c r="AA9" s="52"/>
      <c r="AB9" s="73">
        <v>0</v>
      </c>
      <c r="AC9" s="73">
        <v>0</v>
      </c>
      <c r="AD9" s="66"/>
      <c r="AE9" s="52"/>
      <c r="AF9" s="73">
        <v>0</v>
      </c>
      <c r="AG9" s="73">
        <v>0</v>
      </c>
      <c r="AH9" s="66"/>
      <c r="AI9" s="52"/>
      <c r="AJ9" s="73">
        <v>0</v>
      </c>
      <c r="AK9" s="73">
        <v>0</v>
      </c>
      <c r="AL9" s="66"/>
      <c r="AM9" s="52"/>
      <c r="AN9" s="73">
        <v>0</v>
      </c>
      <c r="AO9" s="73">
        <v>0</v>
      </c>
      <c r="AP9" s="66"/>
      <c r="AQ9" s="52"/>
      <c r="AR9" s="73">
        <v>0</v>
      </c>
      <c r="AS9" s="73">
        <v>0</v>
      </c>
      <c r="AT9" s="66"/>
      <c r="AU9" s="52"/>
      <c r="AV9" s="73">
        <v>0</v>
      </c>
      <c r="AW9" s="73">
        <v>0</v>
      </c>
      <c r="AX9" s="66"/>
      <c r="AY9" s="52"/>
      <c r="AZ9" s="73">
        <v>0</v>
      </c>
      <c r="BA9" s="73">
        <v>0</v>
      </c>
      <c r="BB9" s="66"/>
      <c r="BC9" s="52"/>
      <c r="BD9" s="73">
        <v>0</v>
      </c>
      <c r="BE9" s="73">
        <v>0</v>
      </c>
      <c r="BF9" s="66"/>
      <c r="BG9" s="52"/>
      <c r="BH9" s="73">
        <v>0</v>
      </c>
      <c r="BI9" s="73">
        <v>0</v>
      </c>
      <c r="BJ9" s="66"/>
      <c r="BK9" s="52"/>
      <c r="BL9" s="73">
        <v>0</v>
      </c>
      <c r="BM9" s="73">
        <v>0</v>
      </c>
      <c r="BN9" s="66"/>
      <c r="BO9" s="52"/>
      <c r="BP9" s="73">
        <v>0</v>
      </c>
      <c r="BQ9" s="73">
        <v>0</v>
      </c>
      <c r="BR9" s="66"/>
      <c r="BS9" s="52"/>
      <c r="BT9" s="73">
        <v>0</v>
      </c>
      <c r="BU9" s="73">
        <v>0</v>
      </c>
      <c r="BV9" s="66"/>
      <c r="BW9" s="52"/>
      <c r="BX9" s="73">
        <v>0</v>
      </c>
      <c r="BY9" s="73">
        <v>0</v>
      </c>
      <c r="BZ9" s="66"/>
      <c r="CA9" s="52"/>
      <c r="CB9" s="73">
        <v>0</v>
      </c>
      <c r="CC9" s="73">
        <v>0</v>
      </c>
      <c r="CD9" s="66"/>
      <c r="CE9" s="52"/>
      <c r="CF9" s="73">
        <v>0</v>
      </c>
      <c r="CG9" s="73">
        <v>0</v>
      </c>
      <c r="CH9" s="66"/>
      <c r="CI9" s="52"/>
      <c r="CJ9" s="73">
        <v>0</v>
      </c>
      <c r="CK9" s="73">
        <v>0</v>
      </c>
      <c r="CL9" s="66"/>
      <c r="CM9" s="52"/>
      <c r="CN9" s="73">
        <v>0</v>
      </c>
      <c r="CO9" s="73">
        <v>0</v>
      </c>
      <c r="CP9" s="66"/>
      <c r="CQ9" s="52"/>
      <c r="CR9" s="73">
        <v>0</v>
      </c>
      <c r="CS9" s="73">
        <v>0</v>
      </c>
      <c r="CT9" s="66"/>
      <c r="CU9" s="52"/>
      <c r="CV9" s="73">
        <v>0</v>
      </c>
      <c r="CW9" s="73">
        <v>0</v>
      </c>
      <c r="CX9" s="66"/>
      <c r="CY9" s="52"/>
      <c r="CZ9" s="73">
        <v>0</v>
      </c>
      <c r="DA9" s="73">
        <v>0</v>
      </c>
      <c r="DB9" s="66"/>
      <c r="DC9" s="52"/>
      <c r="DD9" s="73">
        <v>0</v>
      </c>
      <c r="DE9" s="73">
        <v>0</v>
      </c>
      <c r="DF9" s="66"/>
      <c r="DG9" s="52"/>
      <c r="DH9" s="73">
        <v>0</v>
      </c>
      <c r="DI9" s="73">
        <v>0</v>
      </c>
      <c r="DJ9" s="66"/>
      <c r="DK9" s="52"/>
      <c r="DL9" s="73">
        <v>0</v>
      </c>
      <c r="DM9" s="73">
        <v>0</v>
      </c>
      <c r="DN9" s="66"/>
      <c r="DO9" s="52"/>
      <c r="DP9" s="73">
        <v>0</v>
      </c>
      <c r="DQ9" s="73">
        <v>0</v>
      </c>
      <c r="DR9" s="66"/>
      <c r="DS9" s="52"/>
      <c r="DT9" s="73">
        <v>0</v>
      </c>
      <c r="DU9" s="73">
        <v>0</v>
      </c>
    </row>
    <row r="10" spans="1:125" s="50" customFormat="1" ht="12" customHeight="1">
      <c r="A10" s="51" t="s">
        <v>561</v>
      </c>
      <c r="B10" s="64" t="s">
        <v>577</v>
      </c>
      <c r="C10" s="51" t="s">
        <v>578</v>
      </c>
      <c r="D10" s="73">
        <f>SUM(H10,L10,P10,T10,X10,AB10,AF10,AJ10,AN10,AR10,AV10,AZ10,BD10,BH10,BL10,BP10,BT10,BX10,CB10,CF10,CJ10,CN10,CR10,CV10,CZ10,DD10,DH10,DL10,DP10,DT10)</f>
        <v>0</v>
      </c>
      <c r="E10" s="73">
        <f>SUM(I10,M10,Q10,U10,Y10,AC10,AG10,AK10,AO10,AS10,AW10,BA10,BE10,BI10,BM10,BQ10,BU10,BY10,CC10,CG10,CK10,CO10,CS10,CW10,DA10,DE10,DI10,DM10,DQ10,DU10)</f>
        <v>90000</v>
      </c>
      <c r="F10" s="66" t="s">
        <v>579</v>
      </c>
      <c r="G10" s="52" t="s">
        <v>580</v>
      </c>
      <c r="H10" s="73">
        <v>0</v>
      </c>
      <c r="I10" s="73">
        <v>47574</v>
      </c>
      <c r="J10" s="66" t="s">
        <v>581</v>
      </c>
      <c r="K10" s="52" t="s">
        <v>582</v>
      </c>
      <c r="L10" s="73">
        <v>0</v>
      </c>
      <c r="M10" s="73">
        <v>9369</v>
      </c>
      <c r="N10" s="66" t="s">
        <v>583</v>
      </c>
      <c r="O10" s="52" t="s">
        <v>584</v>
      </c>
      <c r="P10" s="73">
        <v>0</v>
      </c>
      <c r="Q10" s="73">
        <v>5886</v>
      </c>
      <c r="R10" s="66" t="s">
        <v>585</v>
      </c>
      <c r="S10" s="52" t="s">
        <v>586</v>
      </c>
      <c r="T10" s="73">
        <v>0</v>
      </c>
      <c r="U10" s="73">
        <v>6372</v>
      </c>
      <c r="V10" s="66" t="s">
        <v>587</v>
      </c>
      <c r="W10" s="52" t="s">
        <v>588</v>
      </c>
      <c r="X10" s="73">
        <v>0</v>
      </c>
      <c r="Y10" s="73">
        <v>10764</v>
      </c>
      <c r="Z10" s="66" t="s">
        <v>589</v>
      </c>
      <c r="AA10" s="52" t="s">
        <v>590</v>
      </c>
      <c r="AB10" s="73">
        <v>0</v>
      </c>
      <c r="AC10" s="73">
        <v>10035</v>
      </c>
      <c r="AD10" s="66"/>
      <c r="AE10" s="52"/>
      <c r="AF10" s="73">
        <v>0</v>
      </c>
      <c r="AG10" s="73">
        <v>0</v>
      </c>
      <c r="AH10" s="66"/>
      <c r="AI10" s="52"/>
      <c r="AJ10" s="73">
        <v>0</v>
      </c>
      <c r="AK10" s="73">
        <v>0</v>
      </c>
      <c r="AL10" s="66"/>
      <c r="AM10" s="52"/>
      <c r="AN10" s="73">
        <v>0</v>
      </c>
      <c r="AO10" s="73">
        <v>0</v>
      </c>
      <c r="AP10" s="66"/>
      <c r="AQ10" s="52"/>
      <c r="AR10" s="73">
        <v>0</v>
      </c>
      <c r="AS10" s="73">
        <v>0</v>
      </c>
      <c r="AT10" s="66"/>
      <c r="AU10" s="52"/>
      <c r="AV10" s="73">
        <v>0</v>
      </c>
      <c r="AW10" s="73">
        <v>0</v>
      </c>
      <c r="AX10" s="66"/>
      <c r="AY10" s="52"/>
      <c r="AZ10" s="73">
        <v>0</v>
      </c>
      <c r="BA10" s="73">
        <v>0</v>
      </c>
      <c r="BB10" s="66"/>
      <c r="BC10" s="52"/>
      <c r="BD10" s="73">
        <v>0</v>
      </c>
      <c r="BE10" s="73">
        <v>0</v>
      </c>
      <c r="BF10" s="66"/>
      <c r="BG10" s="52"/>
      <c r="BH10" s="73">
        <v>0</v>
      </c>
      <c r="BI10" s="73">
        <v>0</v>
      </c>
      <c r="BJ10" s="66"/>
      <c r="BK10" s="52"/>
      <c r="BL10" s="73">
        <v>0</v>
      </c>
      <c r="BM10" s="73">
        <v>0</v>
      </c>
      <c r="BN10" s="66"/>
      <c r="BO10" s="52"/>
      <c r="BP10" s="73">
        <v>0</v>
      </c>
      <c r="BQ10" s="73">
        <v>0</v>
      </c>
      <c r="BR10" s="66"/>
      <c r="BS10" s="52"/>
      <c r="BT10" s="73">
        <v>0</v>
      </c>
      <c r="BU10" s="73">
        <v>0</v>
      </c>
      <c r="BV10" s="66"/>
      <c r="BW10" s="52"/>
      <c r="BX10" s="73">
        <v>0</v>
      </c>
      <c r="BY10" s="73">
        <v>0</v>
      </c>
      <c r="BZ10" s="66"/>
      <c r="CA10" s="52"/>
      <c r="CB10" s="73">
        <v>0</v>
      </c>
      <c r="CC10" s="73">
        <v>0</v>
      </c>
      <c r="CD10" s="66"/>
      <c r="CE10" s="52"/>
      <c r="CF10" s="73">
        <v>0</v>
      </c>
      <c r="CG10" s="73">
        <v>0</v>
      </c>
      <c r="CH10" s="66"/>
      <c r="CI10" s="52"/>
      <c r="CJ10" s="73">
        <v>0</v>
      </c>
      <c r="CK10" s="73">
        <v>0</v>
      </c>
      <c r="CL10" s="66"/>
      <c r="CM10" s="52"/>
      <c r="CN10" s="73">
        <v>0</v>
      </c>
      <c r="CO10" s="73">
        <v>0</v>
      </c>
      <c r="CP10" s="66"/>
      <c r="CQ10" s="52"/>
      <c r="CR10" s="73">
        <v>0</v>
      </c>
      <c r="CS10" s="73">
        <v>0</v>
      </c>
      <c r="CT10" s="66"/>
      <c r="CU10" s="52"/>
      <c r="CV10" s="73">
        <v>0</v>
      </c>
      <c r="CW10" s="73">
        <v>0</v>
      </c>
      <c r="CX10" s="66"/>
      <c r="CY10" s="52"/>
      <c r="CZ10" s="73">
        <v>0</v>
      </c>
      <c r="DA10" s="73">
        <v>0</v>
      </c>
      <c r="DB10" s="66"/>
      <c r="DC10" s="52"/>
      <c r="DD10" s="73">
        <v>0</v>
      </c>
      <c r="DE10" s="73">
        <v>0</v>
      </c>
      <c r="DF10" s="66"/>
      <c r="DG10" s="52"/>
      <c r="DH10" s="73">
        <v>0</v>
      </c>
      <c r="DI10" s="73">
        <v>0</v>
      </c>
      <c r="DJ10" s="66"/>
      <c r="DK10" s="52"/>
      <c r="DL10" s="73">
        <v>0</v>
      </c>
      <c r="DM10" s="73">
        <v>0</v>
      </c>
      <c r="DN10" s="66"/>
      <c r="DO10" s="52"/>
      <c r="DP10" s="73">
        <v>0</v>
      </c>
      <c r="DQ10" s="73">
        <v>0</v>
      </c>
      <c r="DR10" s="66"/>
      <c r="DS10" s="52"/>
      <c r="DT10" s="73">
        <v>0</v>
      </c>
      <c r="DU10" s="73">
        <v>0</v>
      </c>
    </row>
    <row r="11" spans="1:125" s="50" customFormat="1" ht="12" customHeight="1">
      <c r="A11" s="51" t="s">
        <v>561</v>
      </c>
      <c r="B11" s="64" t="s">
        <v>591</v>
      </c>
      <c r="C11" s="51" t="s">
        <v>592</v>
      </c>
      <c r="D11" s="73">
        <f>SUM(H11,L11,P11,T11,X11,AB11,AF11,AJ11,AN11,AR11,AV11,AZ11,BD11,BH11,BL11,BP11,BT11,BX11,CB11,CF11,CJ11,CN11,CR11,CV11,CZ11,DD11,DH11,DL11,DP11,DT11)</f>
        <v>445650</v>
      </c>
      <c r="E11" s="73">
        <f>SUM(I11,M11,Q11,U11,Y11,AC11,AG11,AK11,AO11,AS11,AW11,BA11,BE11,BI11,BM11,BQ11,BU11,BY11,CC11,CG11,CK11,CO11,CS11,CW11,DA11,DE11,DI11,DM11,DQ11,DU11)</f>
        <v>0</v>
      </c>
      <c r="F11" s="66" t="s">
        <v>593</v>
      </c>
      <c r="G11" s="52" t="s">
        <v>594</v>
      </c>
      <c r="H11" s="73">
        <v>353576</v>
      </c>
      <c r="I11" s="73">
        <v>0</v>
      </c>
      <c r="J11" s="66" t="s">
        <v>595</v>
      </c>
      <c r="K11" s="52" t="s">
        <v>596</v>
      </c>
      <c r="L11" s="73">
        <v>92074</v>
      </c>
      <c r="M11" s="73">
        <v>0</v>
      </c>
      <c r="N11" s="66"/>
      <c r="O11" s="52"/>
      <c r="P11" s="73">
        <v>0</v>
      </c>
      <c r="Q11" s="73">
        <v>0</v>
      </c>
      <c r="R11" s="66"/>
      <c r="S11" s="52"/>
      <c r="T11" s="73">
        <v>0</v>
      </c>
      <c r="U11" s="73">
        <v>0</v>
      </c>
      <c r="V11" s="66"/>
      <c r="W11" s="52"/>
      <c r="X11" s="73">
        <v>0</v>
      </c>
      <c r="Y11" s="73">
        <v>0</v>
      </c>
      <c r="Z11" s="66"/>
      <c r="AA11" s="52"/>
      <c r="AB11" s="73">
        <v>0</v>
      </c>
      <c r="AC11" s="73">
        <v>0</v>
      </c>
      <c r="AD11" s="66"/>
      <c r="AE11" s="52"/>
      <c r="AF11" s="73">
        <v>0</v>
      </c>
      <c r="AG11" s="73">
        <v>0</v>
      </c>
      <c r="AH11" s="66"/>
      <c r="AI11" s="52"/>
      <c r="AJ11" s="73">
        <v>0</v>
      </c>
      <c r="AK11" s="73">
        <v>0</v>
      </c>
      <c r="AL11" s="66"/>
      <c r="AM11" s="52"/>
      <c r="AN11" s="73">
        <v>0</v>
      </c>
      <c r="AO11" s="73">
        <v>0</v>
      </c>
      <c r="AP11" s="66"/>
      <c r="AQ11" s="52"/>
      <c r="AR11" s="73">
        <v>0</v>
      </c>
      <c r="AS11" s="73">
        <v>0</v>
      </c>
      <c r="AT11" s="66"/>
      <c r="AU11" s="52"/>
      <c r="AV11" s="73">
        <v>0</v>
      </c>
      <c r="AW11" s="73">
        <v>0</v>
      </c>
      <c r="AX11" s="66"/>
      <c r="AY11" s="52"/>
      <c r="AZ11" s="73">
        <v>0</v>
      </c>
      <c r="BA11" s="73">
        <v>0</v>
      </c>
      <c r="BB11" s="66"/>
      <c r="BC11" s="52"/>
      <c r="BD11" s="73">
        <v>0</v>
      </c>
      <c r="BE11" s="73">
        <v>0</v>
      </c>
      <c r="BF11" s="66"/>
      <c r="BG11" s="52"/>
      <c r="BH11" s="73">
        <v>0</v>
      </c>
      <c r="BI11" s="73">
        <v>0</v>
      </c>
      <c r="BJ11" s="66"/>
      <c r="BK11" s="52"/>
      <c r="BL11" s="73">
        <v>0</v>
      </c>
      <c r="BM11" s="73">
        <v>0</v>
      </c>
      <c r="BN11" s="66"/>
      <c r="BO11" s="52"/>
      <c r="BP11" s="73">
        <v>0</v>
      </c>
      <c r="BQ11" s="73">
        <v>0</v>
      </c>
      <c r="BR11" s="66"/>
      <c r="BS11" s="52"/>
      <c r="BT11" s="73">
        <v>0</v>
      </c>
      <c r="BU11" s="73">
        <v>0</v>
      </c>
      <c r="BV11" s="66"/>
      <c r="BW11" s="52"/>
      <c r="BX11" s="73">
        <v>0</v>
      </c>
      <c r="BY11" s="73">
        <v>0</v>
      </c>
      <c r="BZ11" s="66"/>
      <c r="CA11" s="52"/>
      <c r="CB11" s="73">
        <v>0</v>
      </c>
      <c r="CC11" s="73">
        <v>0</v>
      </c>
      <c r="CD11" s="66"/>
      <c r="CE11" s="52"/>
      <c r="CF11" s="73">
        <v>0</v>
      </c>
      <c r="CG11" s="73">
        <v>0</v>
      </c>
      <c r="CH11" s="66"/>
      <c r="CI11" s="52"/>
      <c r="CJ11" s="73">
        <v>0</v>
      </c>
      <c r="CK11" s="73">
        <v>0</v>
      </c>
      <c r="CL11" s="66"/>
      <c r="CM11" s="52"/>
      <c r="CN11" s="73">
        <v>0</v>
      </c>
      <c r="CO11" s="73">
        <v>0</v>
      </c>
      <c r="CP11" s="66"/>
      <c r="CQ11" s="52"/>
      <c r="CR11" s="73">
        <v>0</v>
      </c>
      <c r="CS11" s="73">
        <v>0</v>
      </c>
      <c r="CT11" s="66"/>
      <c r="CU11" s="52"/>
      <c r="CV11" s="73">
        <v>0</v>
      </c>
      <c r="CW11" s="73">
        <v>0</v>
      </c>
      <c r="CX11" s="66"/>
      <c r="CY11" s="52"/>
      <c r="CZ11" s="73">
        <v>0</v>
      </c>
      <c r="DA11" s="73">
        <v>0</v>
      </c>
      <c r="DB11" s="66"/>
      <c r="DC11" s="52"/>
      <c r="DD11" s="73">
        <v>0</v>
      </c>
      <c r="DE11" s="73">
        <v>0</v>
      </c>
      <c r="DF11" s="66"/>
      <c r="DG11" s="52"/>
      <c r="DH11" s="73">
        <v>0</v>
      </c>
      <c r="DI11" s="73">
        <v>0</v>
      </c>
      <c r="DJ11" s="66"/>
      <c r="DK11" s="52"/>
      <c r="DL11" s="73">
        <v>0</v>
      </c>
      <c r="DM11" s="73">
        <v>0</v>
      </c>
      <c r="DN11" s="66"/>
      <c r="DO11" s="52"/>
      <c r="DP11" s="73">
        <v>0</v>
      </c>
      <c r="DQ11" s="73">
        <v>0</v>
      </c>
      <c r="DR11" s="66"/>
      <c r="DS11" s="52"/>
      <c r="DT11" s="73">
        <v>0</v>
      </c>
      <c r="DU11" s="73">
        <v>0</v>
      </c>
    </row>
    <row r="12" spans="1:125" s="50" customFormat="1" ht="12" customHeight="1">
      <c r="A12" s="53" t="s">
        <v>561</v>
      </c>
      <c r="B12" s="54" t="s">
        <v>597</v>
      </c>
      <c r="C12" s="53" t="s">
        <v>598</v>
      </c>
      <c r="D12" s="75">
        <f>SUM(H12,L12,P12,T12,X12,AB12,AF12,AJ12,AN12,AR12,AV12,AZ12,BD12,BH12,BL12,BP12,BT12,BX12,CB12,CF12,CJ12,CN12,CR12,CV12,CZ12,DD12,DH12,DL12,DP12,DT12)</f>
        <v>260000</v>
      </c>
      <c r="E12" s="75">
        <f>SUM(I12,M12,Q12,U12,Y12,AC12,AG12,AK12,AO12,AS12,AW12,BA12,BE12,BI12,BM12,BQ12,BU12,BY12,CC12,CG12,CK12,CO12,CS12,CW12,DA12,DE12,DI12,DM12,DQ12,DU12)</f>
        <v>0</v>
      </c>
      <c r="F12" s="54" t="s">
        <v>581</v>
      </c>
      <c r="G12" s="53" t="s">
        <v>582</v>
      </c>
      <c r="H12" s="75">
        <v>70777</v>
      </c>
      <c r="I12" s="75">
        <v>0</v>
      </c>
      <c r="J12" s="54" t="s">
        <v>583</v>
      </c>
      <c r="K12" s="53" t="s">
        <v>584</v>
      </c>
      <c r="L12" s="75">
        <v>106897</v>
      </c>
      <c r="M12" s="75">
        <v>0</v>
      </c>
      <c r="N12" s="54" t="s">
        <v>585</v>
      </c>
      <c r="O12" s="53" t="s">
        <v>586</v>
      </c>
      <c r="P12" s="75">
        <v>82326</v>
      </c>
      <c r="Q12" s="75">
        <v>0</v>
      </c>
      <c r="R12" s="54"/>
      <c r="S12" s="53"/>
      <c r="T12" s="75">
        <v>0</v>
      </c>
      <c r="U12" s="75">
        <v>0</v>
      </c>
      <c r="V12" s="54"/>
      <c r="W12" s="53"/>
      <c r="X12" s="75">
        <v>0</v>
      </c>
      <c r="Y12" s="75">
        <v>0</v>
      </c>
      <c r="Z12" s="54"/>
      <c r="AA12" s="53"/>
      <c r="AB12" s="75">
        <v>0</v>
      </c>
      <c r="AC12" s="75">
        <v>0</v>
      </c>
      <c r="AD12" s="54"/>
      <c r="AE12" s="53"/>
      <c r="AF12" s="75">
        <v>0</v>
      </c>
      <c r="AG12" s="75">
        <v>0</v>
      </c>
      <c r="AH12" s="54"/>
      <c r="AI12" s="53"/>
      <c r="AJ12" s="75">
        <v>0</v>
      </c>
      <c r="AK12" s="75">
        <v>0</v>
      </c>
      <c r="AL12" s="54"/>
      <c r="AM12" s="53"/>
      <c r="AN12" s="75">
        <v>0</v>
      </c>
      <c r="AO12" s="75">
        <v>0</v>
      </c>
      <c r="AP12" s="54"/>
      <c r="AQ12" s="53"/>
      <c r="AR12" s="75">
        <v>0</v>
      </c>
      <c r="AS12" s="75">
        <v>0</v>
      </c>
      <c r="AT12" s="54"/>
      <c r="AU12" s="53"/>
      <c r="AV12" s="75">
        <v>0</v>
      </c>
      <c r="AW12" s="75">
        <v>0</v>
      </c>
      <c r="AX12" s="54"/>
      <c r="AY12" s="53"/>
      <c r="AZ12" s="75">
        <v>0</v>
      </c>
      <c r="BA12" s="75">
        <v>0</v>
      </c>
      <c r="BB12" s="54"/>
      <c r="BC12" s="53"/>
      <c r="BD12" s="75">
        <v>0</v>
      </c>
      <c r="BE12" s="75">
        <v>0</v>
      </c>
      <c r="BF12" s="54"/>
      <c r="BG12" s="53"/>
      <c r="BH12" s="75">
        <v>0</v>
      </c>
      <c r="BI12" s="75">
        <v>0</v>
      </c>
      <c r="BJ12" s="54"/>
      <c r="BK12" s="53"/>
      <c r="BL12" s="75">
        <v>0</v>
      </c>
      <c r="BM12" s="75">
        <v>0</v>
      </c>
      <c r="BN12" s="54"/>
      <c r="BO12" s="53"/>
      <c r="BP12" s="75">
        <v>0</v>
      </c>
      <c r="BQ12" s="75">
        <v>0</v>
      </c>
      <c r="BR12" s="54"/>
      <c r="BS12" s="53"/>
      <c r="BT12" s="75">
        <v>0</v>
      </c>
      <c r="BU12" s="75">
        <v>0</v>
      </c>
      <c r="BV12" s="54"/>
      <c r="BW12" s="53"/>
      <c r="BX12" s="75">
        <v>0</v>
      </c>
      <c r="BY12" s="75">
        <v>0</v>
      </c>
      <c r="BZ12" s="54"/>
      <c r="CA12" s="53"/>
      <c r="CB12" s="75">
        <v>0</v>
      </c>
      <c r="CC12" s="75">
        <v>0</v>
      </c>
      <c r="CD12" s="54"/>
      <c r="CE12" s="53"/>
      <c r="CF12" s="75">
        <v>0</v>
      </c>
      <c r="CG12" s="75">
        <v>0</v>
      </c>
      <c r="CH12" s="54"/>
      <c r="CI12" s="53"/>
      <c r="CJ12" s="75">
        <v>0</v>
      </c>
      <c r="CK12" s="75">
        <v>0</v>
      </c>
      <c r="CL12" s="54"/>
      <c r="CM12" s="53"/>
      <c r="CN12" s="75">
        <v>0</v>
      </c>
      <c r="CO12" s="75">
        <v>0</v>
      </c>
      <c r="CP12" s="54"/>
      <c r="CQ12" s="53"/>
      <c r="CR12" s="75">
        <v>0</v>
      </c>
      <c r="CS12" s="75">
        <v>0</v>
      </c>
      <c r="CT12" s="54"/>
      <c r="CU12" s="53"/>
      <c r="CV12" s="75">
        <v>0</v>
      </c>
      <c r="CW12" s="75">
        <v>0</v>
      </c>
      <c r="CX12" s="54"/>
      <c r="CY12" s="53"/>
      <c r="CZ12" s="75">
        <v>0</v>
      </c>
      <c r="DA12" s="75">
        <v>0</v>
      </c>
      <c r="DB12" s="54"/>
      <c r="DC12" s="53"/>
      <c r="DD12" s="75">
        <v>0</v>
      </c>
      <c r="DE12" s="75">
        <v>0</v>
      </c>
      <c r="DF12" s="54"/>
      <c r="DG12" s="53"/>
      <c r="DH12" s="75">
        <v>0</v>
      </c>
      <c r="DI12" s="75">
        <v>0</v>
      </c>
      <c r="DJ12" s="54"/>
      <c r="DK12" s="53"/>
      <c r="DL12" s="75">
        <v>0</v>
      </c>
      <c r="DM12" s="75">
        <v>0</v>
      </c>
      <c r="DN12" s="54"/>
      <c r="DO12" s="53"/>
      <c r="DP12" s="75">
        <v>0</v>
      </c>
      <c r="DQ12" s="75">
        <v>0</v>
      </c>
      <c r="DR12" s="54"/>
      <c r="DS12" s="53"/>
      <c r="DT12" s="75">
        <v>0</v>
      </c>
      <c r="DU12" s="75">
        <v>0</v>
      </c>
    </row>
    <row r="13" spans="1:125" s="50" customFormat="1" ht="12" customHeight="1">
      <c r="A13" s="53" t="s">
        <v>561</v>
      </c>
      <c r="B13" s="54" t="s">
        <v>599</v>
      </c>
      <c r="C13" s="53" t="s">
        <v>600</v>
      </c>
      <c r="D13" s="75">
        <f>SUM(H13,L13,P13,T13,X13,AB13,AF13,AJ13,AN13,AR13,AV13,AZ13,BD13,BH13,BL13,BP13,BT13,BX13,CB13,CF13,CJ13,CN13,CR13,CV13,CZ13,DD13,DH13,DL13,DP13,DT13)</f>
        <v>168769</v>
      </c>
      <c r="E13" s="75">
        <f>SUM(I13,M13,Q13,U13,Y13,AC13,AG13,AK13,AO13,AS13,AW13,BA13,BE13,BI13,BM13,BQ13,BU13,BY13,CC13,CG13,CK13,CO13,CS13,CW13,DA13,DE13,DI13,DM13,DQ13,DU13)</f>
        <v>0</v>
      </c>
      <c r="F13" s="54" t="s">
        <v>587</v>
      </c>
      <c r="G13" s="53" t="s">
        <v>588</v>
      </c>
      <c r="H13" s="75">
        <v>76959</v>
      </c>
      <c r="I13" s="75">
        <v>0</v>
      </c>
      <c r="J13" s="54" t="s">
        <v>589</v>
      </c>
      <c r="K13" s="53" t="s">
        <v>590</v>
      </c>
      <c r="L13" s="75">
        <v>91810</v>
      </c>
      <c r="M13" s="75">
        <v>0</v>
      </c>
      <c r="N13" s="54"/>
      <c r="O13" s="53"/>
      <c r="P13" s="75">
        <v>0</v>
      </c>
      <c r="Q13" s="75">
        <v>0</v>
      </c>
      <c r="R13" s="54"/>
      <c r="S13" s="53"/>
      <c r="T13" s="75">
        <v>0</v>
      </c>
      <c r="U13" s="75">
        <v>0</v>
      </c>
      <c r="V13" s="54"/>
      <c r="W13" s="53"/>
      <c r="X13" s="75">
        <v>0</v>
      </c>
      <c r="Y13" s="75">
        <v>0</v>
      </c>
      <c r="Z13" s="54"/>
      <c r="AA13" s="53"/>
      <c r="AB13" s="75">
        <v>0</v>
      </c>
      <c r="AC13" s="75">
        <v>0</v>
      </c>
      <c r="AD13" s="54"/>
      <c r="AE13" s="53"/>
      <c r="AF13" s="75">
        <v>0</v>
      </c>
      <c r="AG13" s="75">
        <v>0</v>
      </c>
      <c r="AH13" s="54"/>
      <c r="AI13" s="53"/>
      <c r="AJ13" s="75">
        <v>0</v>
      </c>
      <c r="AK13" s="75">
        <v>0</v>
      </c>
      <c r="AL13" s="54"/>
      <c r="AM13" s="53"/>
      <c r="AN13" s="75">
        <v>0</v>
      </c>
      <c r="AO13" s="75">
        <v>0</v>
      </c>
      <c r="AP13" s="54"/>
      <c r="AQ13" s="53"/>
      <c r="AR13" s="75">
        <v>0</v>
      </c>
      <c r="AS13" s="75">
        <v>0</v>
      </c>
      <c r="AT13" s="54"/>
      <c r="AU13" s="53"/>
      <c r="AV13" s="75">
        <v>0</v>
      </c>
      <c r="AW13" s="75">
        <v>0</v>
      </c>
      <c r="AX13" s="54"/>
      <c r="AY13" s="53"/>
      <c r="AZ13" s="75">
        <v>0</v>
      </c>
      <c r="BA13" s="75">
        <v>0</v>
      </c>
      <c r="BB13" s="54"/>
      <c r="BC13" s="53"/>
      <c r="BD13" s="75">
        <v>0</v>
      </c>
      <c r="BE13" s="75">
        <v>0</v>
      </c>
      <c r="BF13" s="54"/>
      <c r="BG13" s="53"/>
      <c r="BH13" s="75">
        <v>0</v>
      </c>
      <c r="BI13" s="75">
        <v>0</v>
      </c>
      <c r="BJ13" s="54"/>
      <c r="BK13" s="53"/>
      <c r="BL13" s="75">
        <v>0</v>
      </c>
      <c r="BM13" s="75">
        <v>0</v>
      </c>
      <c r="BN13" s="54"/>
      <c r="BO13" s="53"/>
      <c r="BP13" s="75">
        <v>0</v>
      </c>
      <c r="BQ13" s="75">
        <v>0</v>
      </c>
      <c r="BR13" s="54"/>
      <c r="BS13" s="53"/>
      <c r="BT13" s="75">
        <v>0</v>
      </c>
      <c r="BU13" s="75">
        <v>0</v>
      </c>
      <c r="BV13" s="54"/>
      <c r="BW13" s="53"/>
      <c r="BX13" s="75">
        <v>0</v>
      </c>
      <c r="BY13" s="75">
        <v>0</v>
      </c>
      <c r="BZ13" s="54"/>
      <c r="CA13" s="53"/>
      <c r="CB13" s="75">
        <v>0</v>
      </c>
      <c r="CC13" s="75">
        <v>0</v>
      </c>
      <c r="CD13" s="54"/>
      <c r="CE13" s="53"/>
      <c r="CF13" s="75">
        <v>0</v>
      </c>
      <c r="CG13" s="75">
        <v>0</v>
      </c>
      <c r="CH13" s="54"/>
      <c r="CI13" s="53"/>
      <c r="CJ13" s="75">
        <v>0</v>
      </c>
      <c r="CK13" s="75">
        <v>0</v>
      </c>
      <c r="CL13" s="54"/>
      <c r="CM13" s="53"/>
      <c r="CN13" s="75">
        <v>0</v>
      </c>
      <c r="CO13" s="75">
        <v>0</v>
      </c>
      <c r="CP13" s="54"/>
      <c r="CQ13" s="53"/>
      <c r="CR13" s="75">
        <v>0</v>
      </c>
      <c r="CS13" s="75">
        <v>0</v>
      </c>
      <c r="CT13" s="54"/>
      <c r="CU13" s="53"/>
      <c r="CV13" s="75">
        <v>0</v>
      </c>
      <c r="CW13" s="75">
        <v>0</v>
      </c>
      <c r="CX13" s="54"/>
      <c r="CY13" s="53"/>
      <c r="CZ13" s="75">
        <v>0</v>
      </c>
      <c r="DA13" s="75">
        <v>0</v>
      </c>
      <c r="DB13" s="54"/>
      <c r="DC13" s="53"/>
      <c r="DD13" s="75">
        <v>0</v>
      </c>
      <c r="DE13" s="75">
        <v>0</v>
      </c>
      <c r="DF13" s="54"/>
      <c r="DG13" s="53"/>
      <c r="DH13" s="75">
        <v>0</v>
      </c>
      <c r="DI13" s="75">
        <v>0</v>
      </c>
      <c r="DJ13" s="54"/>
      <c r="DK13" s="53"/>
      <c r="DL13" s="75">
        <v>0</v>
      </c>
      <c r="DM13" s="75">
        <v>0</v>
      </c>
      <c r="DN13" s="54"/>
      <c r="DO13" s="53"/>
      <c r="DP13" s="75">
        <v>0</v>
      </c>
      <c r="DQ13" s="75">
        <v>0</v>
      </c>
      <c r="DR13" s="54"/>
      <c r="DS13" s="53"/>
      <c r="DT13" s="75">
        <v>0</v>
      </c>
      <c r="DU13" s="75">
        <v>0</v>
      </c>
    </row>
    <row r="14" spans="1:125" s="50" customFormat="1" ht="12" customHeight="1">
      <c r="A14" s="53" t="s">
        <v>561</v>
      </c>
      <c r="B14" s="54" t="s">
        <v>601</v>
      </c>
      <c r="C14" s="53" t="s">
        <v>602</v>
      </c>
      <c r="D14" s="75">
        <f>SUM(H14,L14,P14,T14,X14,AB14,AF14,AJ14,AN14,AR14,AV14,AZ14,BD14,BH14,BL14,BP14,BT14,BX14,CB14,CF14,CJ14,CN14,CR14,CV14,CZ14,DD14,DH14,DL14,DP14,DT14)</f>
        <v>0</v>
      </c>
      <c r="E14" s="75">
        <f>SUM(I14,M14,Q14,U14,Y14,AC14,AG14,AK14,AO14,AS14,AW14,BA14,BE14,BI14,BM14,BQ14,BU14,BY14,CC14,CG14,CK14,CO14,CS14,CW14,DA14,DE14,DI14,DM14,DQ14,DU14)</f>
        <v>0</v>
      </c>
      <c r="F14" s="54"/>
      <c r="G14" s="53"/>
      <c r="H14" s="75">
        <v>0</v>
      </c>
      <c r="I14" s="75">
        <v>0</v>
      </c>
      <c r="J14" s="54"/>
      <c r="K14" s="53"/>
      <c r="L14" s="75">
        <v>0</v>
      </c>
      <c r="M14" s="75">
        <v>0</v>
      </c>
      <c r="N14" s="54"/>
      <c r="O14" s="53"/>
      <c r="P14" s="75">
        <v>0</v>
      </c>
      <c r="Q14" s="75">
        <v>0</v>
      </c>
      <c r="R14" s="54"/>
      <c r="S14" s="53"/>
      <c r="T14" s="75">
        <v>0</v>
      </c>
      <c r="U14" s="75">
        <v>0</v>
      </c>
      <c r="V14" s="54"/>
      <c r="W14" s="53"/>
      <c r="X14" s="75">
        <v>0</v>
      </c>
      <c r="Y14" s="75">
        <v>0</v>
      </c>
      <c r="Z14" s="54"/>
      <c r="AA14" s="53"/>
      <c r="AB14" s="75">
        <v>0</v>
      </c>
      <c r="AC14" s="75">
        <v>0</v>
      </c>
      <c r="AD14" s="54"/>
      <c r="AE14" s="53"/>
      <c r="AF14" s="75">
        <v>0</v>
      </c>
      <c r="AG14" s="75">
        <v>0</v>
      </c>
      <c r="AH14" s="54"/>
      <c r="AI14" s="53"/>
      <c r="AJ14" s="75">
        <v>0</v>
      </c>
      <c r="AK14" s="75">
        <v>0</v>
      </c>
      <c r="AL14" s="54"/>
      <c r="AM14" s="53"/>
      <c r="AN14" s="75">
        <v>0</v>
      </c>
      <c r="AO14" s="75">
        <v>0</v>
      </c>
      <c r="AP14" s="54"/>
      <c r="AQ14" s="53"/>
      <c r="AR14" s="75">
        <v>0</v>
      </c>
      <c r="AS14" s="75">
        <v>0</v>
      </c>
      <c r="AT14" s="54"/>
      <c r="AU14" s="53"/>
      <c r="AV14" s="75">
        <v>0</v>
      </c>
      <c r="AW14" s="75">
        <v>0</v>
      </c>
      <c r="AX14" s="54"/>
      <c r="AY14" s="53"/>
      <c r="AZ14" s="75">
        <v>0</v>
      </c>
      <c r="BA14" s="75">
        <v>0</v>
      </c>
      <c r="BB14" s="54"/>
      <c r="BC14" s="53"/>
      <c r="BD14" s="75">
        <v>0</v>
      </c>
      <c r="BE14" s="75">
        <v>0</v>
      </c>
      <c r="BF14" s="54"/>
      <c r="BG14" s="53"/>
      <c r="BH14" s="75">
        <v>0</v>
      </c>
      <c r="BI14" s="75">
        <v>0</v>
      </c>
      <c r="BJ14" s="54"/>
      <c r="BK14" s="53"/>
      <c r="BL14" s="75">
        <v>0</v>
      </c>
      <c r="BM14" s="75">
        <v>0</v>
      </c>
      <c r="BN14" s="54"/>
      <c r="BO14" s="53"/>
      <c r="BP14" s="75">
        <v>0</v>
      </c>
      <c r="BQ14" s="75">
        <v>0</v>
      </c>
      <c r="BR14" s="54"/>
      <c r="BS14" s="53"/>
      <c r="BT14" s="75">
        <v>0</v>
      </c>
      <c r="BU14" s="75">
        <v>0</v>
      </c>
      <c r="BV14" s="54"/>
      <c r="BW14" s="53"/>
      <c r="BX14" s="75">
        <v>0</v>
      </c>
      <c r="BY14" s="75">
        <v>0</v>
      </c>
      <c r="BZ14" s="54"/>
      <c r="CA14" s="53"/>
      <c r="CB14" s="75">
        <v>0</v>
      </c>
      <c r="CC14" s="75">
        <v>0</v>
      </c>
      <c r="CD14" s="54"/>
      <c r="CE14" s="53"/>
      <c r="CF14" s="75">
        <v>0</v>
      </c>
      <c r="CG14" s="75">
        <v>0</v>
      </c>
      <c r="CH14" s="54"/>
      <c r="CI14" s="53"/>
      <c r="CJ14" s="75">
        <v>0</v>
      </c>
      <c r="CK14" s="75">
        <v>0</v>
      </c>
      <c r="CL14" s="54"/>
      <c r="CM14" s="53"/>
      <c r="CN14" s="75">
        <v>0</v>
      </c>
      <c r="CO14" s="75">
        <v>0</v>
      </c>
      <c r="CP14" s="54"/>
      <c r="CQ14" s="53"/>
      <c r="CR14" s="75">
        <v>0</v>
      </c>
      <c r="CS14" s="75">
        <v>0</v>
      </c>
      <c r="CT14" s="54"/>
      <c r="CU14" s="53"/>
      <c r="CV14" s="75">
        <v>0</v>
      </c>
      <c r="CW14" s="75">
        <v>0</v>
      </c>
      <c r="CX14" s="54"/>
      <c r="CY14" s="53"/>
      <c r="CZ14" s="75">
        <v>0</v>
      </c>
      <c r="DA14" s="75">
        <v>0</v>
      </c>
      <c r="DB14" s="54"/>
      <c r="DC14" s="53"/>
      <c r="DD14" s="75">
        <v>0</v>
      </c>
      <c r="DE14" s="75">
        <v>0</v>
      </c>
      <c r="DF14" s="54"/>
      <c r="DG14" s="53"/>
      <c r="DH14" s="75">
        <v>0</v>
      </c>
      <c r="DI14" s="75">
        <v>0</v>
      </c>
      <c r="DJ14" s="54"/>
      <c r="DK14" s="53"/>
      <c r="DL14" s="75">
        <v>0</v>
      </c>
      <c r="DM14" s="75">
        <v>0</v>
      </c>
      <c r="DN14" s="54"/>
      <c r="DO14" s="53"/>
      <c r="DP14" s="75">
        <v>0</v>
      </c>
      <c r="DQ14" s="75">
        <v>0</v>
      </c>
      <c r="DR14" s="54"/>
      <c r="DS14" s="53"/>
      <c r="DT14" s="75">
        <v>0</v>
      </c>
      <c r="DU14" s="75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ゴシック,標準"&amp;14廃棄物処理事業経費【市区町村分担金の合計】（平成26年度実績）</oddHeader>
  </headerFooter>
  <colBreaks count="10" manualBreakCount="10">
    <brk id="9" min="1" max="998" man="1"/>
    <brk id="21" min="1" max="998" man="1"/>
    <brk id="33" min="1" max="998" man="1"/>
    <brk id="45" min="1" max="998" man="1"/>
    <brk id="57" min="1" max="998" man="1"/>
    <brk id="69" min="1" max="998" man="1"/>
    <brk id="81" min="1" max="998" man="1"/>
    <brk id="93" min="1" max="998" man="1"/>
    <brk id="105" min="1" max="998" man="1"/>
    <brk id="117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zoomScale="75" zoomScaleNormal="75" zoomScalePageLayoutView="0" workbookViewId="0" topLeftCell="A1">
      <selection activeCell="B7" sqref="B7:D7"/>
    </sheetView>
  </sheetViews>
  <sheetFormatPr defaultColWidth="0" defaultRowHeight="14.25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customWidth="1"/>
    <col min="16" max="28" width="8.8984375" style="28" customWidth="1"/>
    <col min="29" max="29" width="19.09765625" style="1" customWidth="1"/>
    <col min="30" max="30" width="26" style="35" customWidth="1"/>
    <col min="31" max="31" width="3" style="35" customWidth="1"/>
    <col min="32" max="32" width="10.8984375" style="35" customWidth="1"/>
    <col min="33" max="33" width="8" style="35" customWidth="1"/>
    <col min="34" max="34" width="8" style="2" customWidth="1"/>
    <col min="35" max="35" width="5" style="2" customWidth="1"/>
    <col min="36" max="36" width="8.8984375" style="28" customWidth="1"/>
    <col min="37" max="37" width="4" style="28" customWidth="1"/>
    <col min="38" max="38" width="10" style="28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603</v>
      </c>
      <c r="D2" s="25" t="s">
        <v>110</v>
      </c>
      <c r="E2" s="195" t="s">
        <v>604</v>
      </c>
      <c r="F2" s="3"/>
      <c r="G2" s="3"/>
      <c r="H2" s="3"/>
      <c r="I2" s="3"/>
      <c r="J2" s="3"/>
      <c r="K2" s="3"/>
      <c r="L2" s="3" t="str">
        <f>LEFT(D2,2)</f>
        <v>14</v>
      </c>
      <c r="M2" s="3" t="str">
        <f>IF(L2&lt;&gt;"",VLOOKUP(L2,$AK$6:$AL$52,2,FALSE),"-")</f>
        <v>神奈川県</v>
      </c>
      <c r="N2" s="3"/>
      <c r="O2" s="3"/>
      <c r="AC2" s="5">
        <f>IF(VALUE(D2)=0,0,1)</f>
        <v>1</v>
      </c>
      <c r="AD2" s="128" t="str">
        <f>IF(AC2=0,"",VLOOKUP(D2,'廃棄物事業経費（歳入）'!B7:C250,2,FALSE))</f>
        <v>合計</v>
      </c>
      <c r="AE2" s="36"/>
      <c r="AF2" s="37">
        <f>IF(AC2=0,1,IF(ISERROR(AD2),1,0))</f>
        <v>0</v>
      </c>
      <c r="AH2" s="126" t="s">
        <v>605</v>
      </c>
      <c r="AI2" s="127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/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60" t="s">
        <v>606</v>
      </c>
      <c r="C6" s="163"/>
      <c r="D6" s="164"/>
      <c r="E6" s="13" t="s">
        <v>55</v>
      </c>
      <c r="F6" s="14" t="s">
        <v>57</v>
      </c>
      <c r="H6" s="172" t="s">
        <v>607</v>
      </c>
      <c r="I6" s="165"/>
      <c r="J6" s="165"/>
      <c r="K6" s="166"/>
      <c r="L6" s="13" t="s">
        <v>55</v>
      </c>
      <c r="M6" s="13" t="s">
        <v>57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608</v>
      </c>
      <c r="AL6" s="28" t="s">
        <v>3</v>
      </c>
    </row>
    <row r="7" spans="2:38" ht="19.5" customHeight="1">
      <c r="B7" s="158" t="s">
        <v>81</v>
      </c>
      <c r="C7" s="154"/>
      <c r="D7" s="154"/>
      <c r="E7" s="17">
        <f>AF7</f>
        <v>2832777</v>
      </c>
      <c r="F7" s="17">
        <f>AF14</f>
        <v>160467</v>
      </c>
      <c r="H7" s="167" t="s">
        <v>433</v>
      </c>
      <c r="I7" s="167" t="s">
        <v>609</v>
      </c>
      <c r="J7" s="172" t="s">
        <v>88</v>
      </c>
      <c r="K7" s="174"/>
      <c r="L7" s="17">
        <f>AF21</f>
        <v>181592</v>
      </c>
      <c r="M7" s="17">
        <f>AF42</f>
        <v>7393</v>
      </c>
      <c r="AC7" s="15" t="s">
        <v>81</v>
      </c>
      <c r="AD7" s="41" t="s">
        <v>610</v>
      </c>
      <c r="AE7" s="40" t="s">
        <v>611</v>
      </c>
      <c r="AF7" s="36">
        <f ca="1">IF(AF$2=0,INDIRECT("'"&amp;AD7&amp;"'!"&amp;AE7&amp;$AI$2),0)</f>
        <v>2832777</v>
      </c>
      <c r="AG7" s="40"/>
      <c r="AH7" s="196" t="str">
        <f>+'廃棄物事業経費（歳入）'!B7</f>
        <v>14000</v>
      </c>
      <c r="AI7" s="2">
        <v>7</v>
      </c>
      <c r="AK7" s="26" t="s">
        <v>612</v>
      </c>
      <c r="AL7" s="28" t="s">
        <v>4</v>
      </c>
    </row>
    <row r="8" spans="2:38" ht="19.5" customHeight="1">
      <c r="B8" s="158" t="s">
        <v>613</v>
      </c>
      <c r="C8" s="154"/>
      <c r="D8" s="154"/>
      <c r="E8" s="17">
        <f>AF8</f>
        <v>159368</v>
      </c>
      <c r="F8" s="17">
        <f>AF15</f>
        <v>28671</v>
      </c>
      <c r="H8" s="168"/>
      <c r="I8" s="168"/>
      <c r="J8" s="172" t="s">
        <v>90</v>
      </c>
      <c r="K8" s="166"/>
      <c r="L8" s="17">
        <f>AF22</f>
        <v>12640542</v>
      </c>
      <c r="M8" s="17">
        <f>AF43</f>
        <v>881099</v>
      </c>
      <c r="AC8" s="15" t="s">
        <v>613</v>
      </c>
      <c r="AD8" s="41" t="s">
        <v>610</v>
      </c>
      <c r="AE8" s="40" t="s">
        <v>614</v>
      </c>
      <c r="AF8" s="36">
        <f ca="1">IF(AF$2=0,INDIRECT("'"&amp;AD8&amp;"'!"&amp;AE8&amp;$AI$2),0)</f>
        <v>159368</v>
      </c>
      <c r="AG8" s="40"/>
      <c r="AH8" s="196" t="str">
        <f>+'廃棄物事業経費（歳入）'!B8</f>
        <v>14100</v>
      </c>
      <c r="AI8" s="2">
        <v>8</v>
      </c>
      <c r="AK8" s="26" t="s">
        <v>615</v>
      </c>
      <c r="AL8" s="28" t="s">
        <v>5</v>
      </c>
    </row>
    <row r="9" spans="2:38" ht="19.5" customHeight="1">
      <c r="B9" s="158" t="s">
        <v>84</v>
      </c>
      <c r="C9" s="154"/>
      <c r="D9" s="154"/>
      <c r="E9" s="17">
        <f>AF9</f>
        <v>7876396</v>
      </c>
      <c r="F9" s="17">
        <f>AF16</f>
        <v>709100</v>
      </c>
      <c r="H9" s="168"/>
      <c r="I9" s="168"/>
      <c r="J9" s="172" t="s">
        <v>92</v>
      </c>
      <c r="K9" s="174"/>
      <c r="L9" s="17">
        <f>AF23</f>
        <v>2565779</v>
      </c>
      <c r="M9" s="17">
        <f>AF44</f>
        <v>0</v>
      </c>
      <c r="AC9" s="15" t="s">
        <v>84</v>
      </c>
      <c r="AD9" s="41" t="s">
        <v>610</v>
      </c>
      <c r="AE9" s="40" t="s">
        <v>616</v>
      </c>
      <c r="AF9" s="36">
        <f ca="1">IF(AF$2=0,INDIRECT("'"&amp;AD9&amp;"'!"&amp;AE9&amp;$AI$2),0)</f>
        <v>7876396</v>
      </c>
      <c r="AG9" s="40"/>
      <c r="AH9" s="196" t="str">
        <f>+'廃棄物事業経費（歳入）'!B9</f>
        <v>14130</v>
      </c>
      <c r="AI9" s="2">
        <v>9</v>
      </c>
      <c r="AK9" s="26" t="s">
        <v>617</v>
      </c>
      <c r="AL9" s="28" t="s">
        <v>6</v>
      </c>
    </row>
    <row r="10" spans="2:38" ht="19.5" customHeight="1">
      <c r="B10" s="158" t="s">
        <v>618</v>
      </c>
      <c r="C10" s="154"/>
      <c r="D10" s="154"/>
      <c r="E10" s="17">
        <f>AF10</f>
        <v>13653166</v>
      </c>
      <c r="F10" s="17">
        <f>AF17</f>
        <v>666707</v>
      </c>
      <c r="H10" s="168"/>
      <c r="I10" s="169"/>
      <c r="J10" s="172" t="s">
        <v>0</v>
      </c>
      <c r="K10" s="174"/>
      <c r="L10" s="17">
        <f>AF24</f>
        <v>249992</v>
      </c>
      <c r="M10" s="17">
        <f>AF45</f>
        <v>0</v>
      </c>
      <c r="AC10" s="15" t="s">
        <v>618</v>
      </c>
      <c r="AD10" s="41" t="s">
        <v>610</v>
      </c>
      <c r="AE10" s="40" t="s">
        <v>619</v>
      </c>
      <c r="AF10" s="36">
        <f ca="1">IF(AF$2=0,INDIRECT("'"&amp;AD10&amp;"'!"&amp;AE10&amp;$AI$2),0)</f>
        <v>13653166</v>
      </c>
      <c r="AG10" s="40"/>
      <c r="AH10" s="196" t="str">
        <f>+'廃棄物事業経費（歳入）'!B10</f>
        <v>14150</v>
      </c>
      <c r="AI10" s="2">
        <v>10</v>
      </c>
      <c r="AK10" s="26" t="s">
        <v>620</v>
      </c>
      <c r="AL10" s="28" t="s">
        <v>7</v>
      </c>
    </row>
    <row r="11" spans="2:38" ht="19.5" customHeight="1">
      <c r="B11" s="158" t="s">
        <v>621</v>
      </c>
      <c r="C11" s="154"/>
      <c r="D11" s="154"/>
      <c r="E11" s="17">
        <f>AF11</f>
        <v>3853004</v>
      </c>
      <c r="F11" s="17">
        <f>AF18</f>
        <v>156481</v>
      </c>
      <c r="H11" s="168"/>
      <c r="I11" s="155" t="s">
        <v>71</v>
      </c>
      <c r="J11" s="155"/>
      <c r="K11" s="155"/>
      <c r="L11" s="17">
        <f>AF25</f>
        <v>121350</v>
      </c>
      <c r="M11" s="17">
        <f>AF46</f>
        <v>2765</v>
      </c>
      <c r="AC11" s="15" t="s">
        <v>621</v>
      </c>
      <c r="AD11" s="41" t="s">
        <v>610</v>
      </c>
      <c r="AE11" s="40" t="s">
        <v>622</v>
      </c>
      <c r="AF11" s="36">
        <f ca="1">IF(AF$2=0,INDIRECT("'"&amp;AD11&amp;"'!"&amp;AE11&amp;$AI$2),0)</f>
        <v>3853004</v>
      </c>
      <c r="AG11" s="40"/>
      <c r="AH11" s="196" t="str">
        <f>+'廃棄物事業経費（歳入）'!B11</f>
        <v>14201</v>
      </c>
      <c r="AI11" s="2">
        <v>11</v>
      </c>
      <c r="AK11" s="26" t="s">
        <v>623</v>
      </c>
      <c r="AL11" s="28" t="s">
        <v>8</v>
      </c>
    </row>
    <row r="12" spans="2:38" ht="19.5" customHeight="1">
      <c r="B12" s="158" t="s">
        <v>0</v>
      </c>
      <c r="C12" s="154"/>
      <c r="D12" s="154"/>
      <c r="E12" s="17">
        <f>AF12</f>
        <v>16244285</v>
      </c>
      <c r="F12" s="17">
        <f>AF19</f>
        <v>218511</v>
      </c>
      <c r="H12" s="168"/>
      <c r="I12" s="155" t="s">
        <v>624</v>
      </c>
      <c r="J12" s="155"/>
      <c r="K12" s="155"/>
      <c r="L12" s="17">
        <f>AF26</f>
        <v>20084</v>
      </c>
      <c r="M12" s="17">
        <f>AF47</f>
        <v>32997</v>
      </c>
      <c r="AC12" s="15" t="s">
        <v>0</v>
      </c>
      <c r="AD12" s="41" t="s">
        <v>610</v>
      </c>
      <c r="AE12" s="40" t="s">
        <v>625</v>
      </c>
      <c r="AF12" s="36">
        <f ca="1">IF(AF$2=0,INDIRECT("'"&amp;AD12&amp;"'!"&amp;AE12&amp;$AI$2),0)</f>
        <v>16244285</v>
      </c>
      <c r="AG12" s="40"/>
      <c r="AH12" s="196" t="str">
        <f>+'廃棄物事業経費（歳入）'!B12</f>
        <v>14203</v>
      </c>
      <c r="AI12" s="2">
        <v>12</v>
      </c>
      <c r="AK12" s="26" t="s">
        <v>626</v>
      </c>
      <c r="AL12" s="28" t="s">
        <v>9</v>
      </c>
    </row>
    <row r="13" spans="2:38" ht="19.5" customHeight="1">
      <c r="B13" s="170" t="s">
        <v>627</v>
      </c>
      <c r="C13" s="159"/>
      <c r="D13" s="159"/>
      <c r="E13" s="18">
        <f>SUM(E7:E12)</f>
        <v>44618996</v>
      </c>
      <c r="F13" s="18">
        <f>SUM(F7:F12)</f>
        <v>1939937</v>
      </c>
      <c r="H13" s="168"/>
      <c r="I13" s="160" t="s">
        <v>437</v>
      </c>
      <c r="J13" s="161"/>
      <c r="K13" s="162"/>
      <c r="L13" s="19">
        <f>SUM(L7:L12)</f>
        <v>15779339</v>
      </c>
      <c r="M13" s="19">
        <f>SUM(M7:M12)</f>
        <v>924254</v>
      </c>
      <c r="AC13" s="15" t="s">
        <v>68</v>
      </c>
      <c r="AD13" s="41" t="s">
        <v>610</v>
      </c>
      <c r="AE13" s="40" t="s">
        <v>628</v>
      </c>
      <c r="AF13" s="36">
        <f ca="1">IF(AF$2=0,INDIRECT("'"&amp;AD13&amp;"'!"&amp;AE13&amp;$AI$2),0)</f>
        <v>85292713</v>
      </c>
      <c r="AG13" s="40"/>
      <c r="AH13" s="196" t="str">
        <f>+'廃棄物事業経費（歳入）'!B13</f>
        <v>14204</v>
      </c>
      <c r="AI13" s="2">
        <v>13</v>
      </c>
      <c r="AK13" s="26" t="s">
        <v>629</v>
      </c>
      <c r="AL13" s="28" t="s">
        <v>10</v>
      </c>
    </row>
    <row r="14" spans="2:38" ht="19.5" customHeight="1">
      <c r="B14" s="20"/>
      <c r="C14" s="156" t="s">
        <v>630</v>
      </c>
      <c r="D14" s="157"/>
      <c r="E14" s="22">
        <f>E13-E11</f>
        <v>40765992</v>
      </c>
      <c r="F14" s="22">
        <f>F13-F11</f>
        <v>1783456</v>
      </c>
      <c r="H14" s="169"/>
      <c r="I14" s="20"/>
      <c r="J14" s="24"/>
      <c r="K14" s="21" t="s">
        <v>630</v>
      </c>
      <c r="L14" s="23">
        <f>L13-L12</f>
        <v>15759255</v>
      </c>
      <c r="M14" s="23">
        <f>M13-M12</f>
        <v>891257</v>
      </c>
      <c r="AC14" s="15" t="s">
        <v>81</v>
      </c>
      <c r="AD14" s="41" t="s">
        <v>610</v>
      </c>
      <c r="AE14" s="40" t="s">
        <v>631</v>
      </c>
      <c r="AF14" s="36">
        <f ca="1">IF(AF$2=0,INDIRECT("'"&amp;AD14&amp;"'!"&amp;AE14&amp;$AI$2),0)</f>
        <v>160467</v>
      </c>
      <c r="AG14" s="40"/>
      <c r="AH14" s="196" t="str">
        <f>+'廃棄物事業経費（歳入）'!B14</f>
        <v>14205</v>
      </c>
      <c r="AI14" s="2">
        <v>14</v>
      </c>
      <c r="AK14" s="26" t="s">
        <v>632</v>
      </c>
      <c r="AL14" s="28" t="s">
        <v>11</v>
      </c>
    </row>
    <row r="15" spans="2:38" ht="19.5" customHeight="1">
      <c r="B15" s="158" t="s">
        <v>68</v>
      </c>
      <c r="C15" s="154"/>
      <c r="D15" s="154"/>
      <c r="E15" s="17">
        <f>AF13</f>
        <v>85292713</v>
      </c>
      <c r="F15" s="17">
        <f>AF20</f>
        <v>5512664</v>
      </c>
      <c r="H15" s="167" t="s">
        <v>633</v>
      </c>
      <c r="I15" s="167" t="s">
        <v>634</v>
      </c>
      <c r="J15" s="16" t="s">
        <v>94</v>
      </c>
      <c r="K15" s="27"/>
      <c r="L15" s="17">
        <f>AF27</f>
        <v>10216967</v>
      </c>
      <c r="M15" s="17">
        <f>AF48</f>
        <v>721140</v>
      </c>
      <c r="AC15" s="15" t="s">
        <v>613</v>
      </c>
      <c r="AD15" s="41" t="s">
        <v>610</v>
      </c>
      <c r="AE15" s="40" t="s">
        <v>635</v>
      </c>
      <c r="AF15" s="36">
        <f ca="1">IF(AF$2=0,INDIRECT("'"&amp;AD15&amp;"'!"&amp;AE15&amp;$AI$2),0)</f>
        <v>28671</v>
      </c>
      <c r="AG15" s="40"/>
      <c r="AH15" s="196" t="str">
        <f>+'廃棄物事業経費（歳入）'!B15</f>
        <v>14206</v>
      </c>
      <c r="AI15" s="2">
        <v>15</v>
      </c>
      <c r="AK15" s="26" t="s">
        <v>636</v>
      </c>
      <c r="AL15" s="28" t="s">
        <v>12</v>
      </c>
    </row>
    <row r="16" spans="2:38" ht="19.5" customHeight="1">
      <c r="B16" s="170" t="s">
        <v>1</v>
      </c>
      <c r="C16" s="171"/>
      <c r="D16" s="171"/>
      <c r="E16" s="18">
        <f>SUM(E13,E15)</f>
        <v>129911709</v>
      </c>
      <c r="F16" s="18">
        <f>SUM(F13,F15)</f>
        <v>7452601</v>
      </c>
      <c r="H16" s="175"/>
      <c r="I16" s="168"/>
      <c r="J16" s="168" t="s">
        <v>637</v>
      </c>
      <c r="K16" s="13" t="s">
        <v>96</v>
      </c>
      <c r="L16" s="17">
        <f>AF28</f>
        <v>25498023</v>
      </c>
      <c r="M16" s="17">
        <f>AF49</f>
        <v>1501153</v>
      </c>
      <c r="AC16" s="15" t="s">
        <v>84</v>
      </c>
      <c r="AD16" s="41" t="s">
        <v>610</v>
      </c>
      <c r="AE16" s="40" t="s">
        <v>638</v>
      </c>
      <c r="AF16" s="36">
        <f ca="1">IF(AF$2=0,INDIRECT("'"&amp;AD16&amp;"'!"&amp;AE16&amp;$AI$2),0)</f>
        <v>709100</v>
      </c>
      <c r="AG16" s="40"/>
      <c r="AH16" s="196" t="str">
        <f>+'廃棄物事業経費（歳入）'!B16</f>
        <v>14207</v>
      </c>
      <c r="AI16" s="2">
        <v>16</v>
      </c>
      <c r="AK16" s="26" t="s">
        <v>639</v>
      </c>
      <c r="AL16" s="28" t="s">
        <v>13</v>
      </c>
    </row>
    <row r="17" spans="2:38" ht="19.5" customHeight="1">
      <c r="B17" s="20"/>
      <c r="C17" s="156" t="s">
        <v>630</v>
      </c>
      <c r="D17" s="157"/>
      <c r="E17" s="22">
        <f>SUM(E14:E15)</f>
        <v>126058705</v>
      </c>
      <c r="F17" s="22">
        <f>SUM(F14:F15)</f>
        <v>7296120</v>
      </c>
      <c r="H17" s="175"/>
      <c r="I17" s="168"/>
      <c r="J17" s="168"/>
      <c r="K17" s="13" t="s">
        <v>98</v>
      </c>
      <c r="L17" s="17">
        <f>AF29</f>
        <v>7285106</v>
      </c>
      <c r="M17" s="17">
        <f>AF50</f>
        <v>447920</v>
      </c>
      <c r="AC17" s="15" t="s">
        <v>618</v>
      </c>
      <c r="AD17" s="41" t="s">
        <v>610</v>
      </c>
      <c r="AE17" s="40" t="s">
        <v>640</v>
      </c>
      <c r="AF17" s="36">
        <f ca="1">IF(AF$2=0,INDIRECT("'"&amp;AD17&amp;"'!"&amp;AE17&amp;$AI$2),0)</f>
        <v>666707</v>
      </c>
      <c r="AG17" s="40"/>
      <c r="AH17" s="196" t="str">
        <f>+'廃棄物事業経費（歳入）'!B17</f>
        <v>14208</v>
      </c>
      <c r="AI17" s="2">
        <v>17</v>
      </c>
      <c r="AK17" s="26" t="s">
        <v>641</v>
      </c>
      <c r="AL17" s="28" t="s">
        <v>14</v>
      </c>
    </row>
    <row r="18" spans="8:38" ht="19.5" customHeight="1">
      <c r="H18" s="175"/>
      <c r="I18" s="169"/>
      <c r="J18" s="169"/>
      <c r="K18" s="13" t="s">
        <v>100</v>
      </c>
      <c r="L18" s="17">
        <f>AF30</f>
        <v>338647</v>
      </c>
      <c r="M18" s="17">
        <f>AF51</f>
        <v>0</v>
      </c>
      <c r="AC18" s="15" t="s">
        <v>621</v>
      </c>
      <c r="AD18" s="41" t="s">
        <v>610</v>
      </c>
      <c r="AE18" s="40" t="s">
        <v>642</v>
      </c>
      <c r="AF18" s="36">
        <f ca="1">IF(AF$2=0,INDIRECT("'"&amp;AD18&amp;"'!"&amp;AE18&amp;$AI$2),0)</f>
        <v>156481</v>
      </c>
      <c r="AG18" s="40"/>
      <c r="AH18" s="196" t="str">
        <f>+'廃棄物事業経費（歳入）'!B18</f>
        <v>14210</v>
      </c>
      <c r="AI18" s="2">
        <v>18</v>
      </c>
      <c r="AK18" s="26" t="s">
        <v>643</v>
      </c>
      <c r="AL18" s="28" t="s">
        <v>15</v>
      </c>
    </row>
    <row r="19" spans="8:38" ht="19.5" customHeight="1">
      <c r="H19" s="175"/>
      <c r="I19" s="167" t="s">
        <v>644</v>
      </c>
      <c r="J19" s="172" t="s">
        <v>102</v>
      </c>
      <c r="K19" s="174"/>
      <c r="L19" s="17">
        <f>AF31</f>
        <v>3816020</v>
      </c>
      <c r="M19" s="17">
        <f>AF52</f>
        <v>377175</v>
      </c>
      <c r="AC19" s="15" t="s">
        <v>0</v>
      </c>
      <c r="AD19" s="41" t="s">
        <v>610</v>
      </c>
      <c r="AE19" s="40" t="s">
        <v>645</v>
      </c>
      <c r="AF19" s="36">
        <f ca="1">IF(AF$2=0,INDIRECT("'"&amp;AD19&amp;"'!"&amp;AE19&amp;$AI$2),0)</f>
        <v>218511</v>
      </c>
      <c r="AG19" s="40"/>
      <c r="AH19" s="196" t="str">
        <f>+'廃棄物事業経費（歳入）'!B19</f>
        <v>14211</v>
      </c>
      <c r="AI19" s="2">
        <v>19</v>
      </c>
      <c r="AK19" s="26" t="s">
        <v>646</v>
      </c>
      <c r="AL19" s="28" t="s">
        <v>16</v>
      </c>
    </row>
    <row r="20" spans="2:38" ht="19.5" customHeight="1">
      <c r="B20" s="158" t="s">
        <v>647</v>
      </c>
      <c r="C20" s="153"/>
      <c r="D20" s="153"/>
      <c r="E20" s="29">
        <f>E11</f>
        <v>3853004</v>
      </c>
      <c r="F20" s="29">
        <f>F11</f>
        <v>156481</v>
      </c>
      <c r="H20" s="175"/>
      <c r="I20" s="168"/>
      <c r="J20" s="172" t="s">
        <v>104</v>
      </c>
      <c r="K20" s="174"/>
      <c r="L20" s="17">
        <f>AF32</f>
        <v>11709460</v>
      </c>
      <c r="M20" s="17">
        <f>AF53</f>
        <v>836052</v>
      </c>
      <c r="AC20" s="15" t="s">
        <v>68</v>
      </c>
      <c r="AD20" s="41" t="s">
        <v>610</v>
      </c>
      <c r="AE20" s="40" t="s">
        <v>648</v>
      </c>
      <c r="AF20" s="36">
        <f ca="1">IF(AF$2=0,INDIRECT("'"&amp;AD20&amp;"'!"&amp;AE20&amp;$AI$2),0)</f>
        <v>5512664</v>
      </c>
      <c r="AG20" s="40"/>
      <c r="AH20" s="196" t="str">
        <f>+'廃棄物事業経費（歳入）'!B20</f>
        <v>14212</v>
      </c>
      <c r="AI20" s="2">
        <v>20</v>
      </c>
      <c r="AK20" s="26" t="s">
        <v>649</v>
      </c>
      <c r="AL20" s="28" t="s">
        <v>17</v>
      </c>
    </row>
    <row r="21" spans="2:38" ht="19.5" customHeight="1">
      <c r="B21" s="158" t="s">
        <v>650</v>
      </c>
      <c r="C21" s="158"/>
      <c r="D21" s="158"/>
      <c r="E21" s="29">
        <f>L12+L27</f>
        <v>3853004</v>
      </c>
      <c r="F21" s="29">
        <f>M12+M27</f>
        <v>156481</v>
      </c>
      <c r="H21" s="175"/>
      <c r="I21" s="169"/>
      <c r="J21" s="172" t="s">
        <v>106</v>
      </c>
      <c r="K21" s="174"/>
      <c r="L21" s="17">
        <f>AF33</f>
        <v>7305094</v>
      </c>
      <c r="M21" s="17">
        <f>AF54</f>
        <v>89391</v>
      </c>
      <c r="AB21" s="28" t="s">
        <v>55</v>
      </c>
      <c r="AC21" s="15" t="s">
        <v>651</v>
      </c>
      <c r="AD21" s="41" t="s">
        <v>652</v>
      </c>
      <c r="AE21" s="40" t="s">
        <v>611</v>
      </c>
      <c r="AF21" s="36">
        <f ca="1">IF(AF$2=0,INDIRECT("'"&amp;AD21&amp;"'!"&amp;AE21&amp;$AI$2),0)</f>
        <v>181592</v>
      </c>
      <c r="AG21" s="40"/>
      <c r="AH21" s="196" t="str">
        <f>+'廃棄物事業経費（歳入）'!B21</f>
        <v>14213</v>
      </c>
      <c r="AI21" s="2">
        <v>21</v>
      </c>
      <c r="AK21" s="26" t="s">
        <v>653</v>
      </c>
      <c r="AL21" s="28" t="s">
        <v>18</v>
      </c>
    </row>
    <row r="22" spans="2:38" ht="19.5" customHeight="1">
      <c r="B22" s="30"/>
      <c r="C22" s="31"/>
      <c r="D22" s="31"/>
      <c r="E22" s="32"/>
      <c r="F22" s="32"/>
      <c r="H22" s="175"/>
      <c r="I22" s="172" t="s">
        <v>76</v>
      </c>
      <c r="J22" s="173"/>
      <c r="K22" s="174"/>
      <c r="L22" s="17">
        <f>AF34</f>
        <v>988587</v>
      </c>
      <c r="M22" s="17">
        <f>AF55</f>
        <v>140277</v>
      </c>
      <c r="AB22" s="28" t="s">
        <v>55</v>
      </c>
      <c r="AC22" s="15" t="s">
        <v>654</v>
      </c>
      <c r="AD22" s="41" t="s">
        <v>652</v>
      </c>
      <c r="AE22" s="40" t="s">
        <v>614</v>
      </c>
      <c r="AF22" s="36">
        <f ca="1">IF(AF$2=0,INDIRECT("'"&amp;AD22&amp;"'!"&amp;AE22&amp;$AI$2),0)</f>
        <v>12640542</v>
      </c>
      <c r="AH22" s="196" t="str">
        <f>+'廃棄物事業経費（歳入）'!B22</f>
        <v>14214</v>
      </c>
      <c r="AI22" s="2">
        <v>22</v>
      </c>
      <c r="AK22" s="26" t="s">
        <v>655</v>
      </c>
      <c r="AL22" s="28" t="s">
        <v>19</v>
      </c>
    </row>
    <row r="23" spans="2:38" ht="19.5" customHeight="1">
      <c r="B23" s="30"/>
      <c r="C23" s="31"/>
      <c r="D23" s="31"/>
      <c r="E23" s="32"/>
      <c r="F23" s="32"/>
      <c r="H23" s="175"/>
      <c r="I23" s="167" t="s">
        <v>656</v>
      </c>
      <c r="J23" s="160" t="s">
        <v>102</v>
      </c>
      <c r="K23" s="162"/>
      <c r="L23" s="17">
        <f>AF35</f>
        <v>15759411</v>
      </c>
      <c r="M23" s="17">
        <f>AF56</f>
        <v>1080095</v>
      </c>
      <c r="AB23" s="28" t="s">
        <v>55</v>
      </c>
      <c r="AC23" s="1" t="s">
        <v>657</v>
      </c>
      <c r="AD23" s="41" t="s">
        <v>652</v>
      </c>
      <c r="AE23" s="35" t="s">
        <v>616</v>
      </c>
      <c r="AF23" s="36">
        <f ca="1">IF(AF$2=0,INDIRECT("'"&amp;AD23&amp;"'!"&amp;AE23&amp;$AI$2),0)</f>
        <v>2565779</v>
      </c>
      <c r="AH23" s="196" t="str">
        <f>+'廃棄物事業経費（歳入）'!B23</f>
        <v>14215</v>
      </c>
      <c r="AI23" s="2">
        <v>23</v>
      </c>
      <c r="AK23" s="26" t="s">
        <v>658</v>
      </c>
      <c r="AL23" s="28" t="s">
        <v>20</v>
      </c>
    </row>
    <row r="24" spans="2:38" ht="19.5" customHeight="1">
      <c r="B24" s="30"/>
      <c r="C24" s="31"/>
      <c r="D24" s="31"/>
      <c r="E24" s="32"/>
      <c r="F24" s="32"/>
      <c r="H24" s="175"/>
      <c r="I24" s="168"/>
      <c r="J24" s="172" t="s">
        <v>104</v>
      </c>
      <c r="K24" s="174"/>
      <c r="L24" s="17">
        <f>AF36</f>
        <v>18606213</v>
      </c>
      <c r="M24" s="17">
        <f>AF57</f>
        <v>915667</v>
      </c>
      <c r="AB24" s="28" t="s">
        <v>55</v>
      </c>
      <c r="AC24" s="15" t="s">
        <v>0</v>
      </c>
      <c r="AD24" s="41" t="s">
        <v>652</v>
      </c>
      <c r="AE24" s="40" t="s">
        <v>619</v>
      </c>
      <c r="AF24" s="36">
        <f ca="1">IF(AF$2=0,INDIRECT("'"&amp;AD24&amp;"'!"&amp;AE24&amp;$AI$2),0)</f>
        <v>249992</v>
      </c>
      <c r="AH24" s="196" t="str">
        <f>+'廃棄物事業経費（歳入）'!B24</f>
        <v>14216</v>
      </c>
      <c r="AI24" s="2">
        <v>24</v>
      </c>
      <c r="AK24" s="26" t="s">
        <v>659</v>
      </c>
      <c r="AL24" s="28" t="s">
        <v>21</v>
      </c>
    </row>
    <row r="25" spans="8:38" ht="19.5" customHeight="1">
      <c r="H25" s="175"/>
      <c r="I25" s="168"/>
      <c r="J25" s="172" t="s">
        <v>106</v>
      </c>
      <c r="K25" s="174"/>
      <c r="L25" s="17">
        <f>AF37</f>
        <v>2878642</v>
      </c>
      <c r="M25" s="17">
        <f>AF58</f>
        <v>34908</v>
      </c>
      <c r="AB25" s="28" t="s">
        <v>55</v>
      </c>
      <c r="AC25" s="15" t="s">
        <v>71</v>
      </c>
      <c r="AD25" s="41" t="s">
        <v>652</v>
      </c>
      <c r="AE25" s="40" t="s">
        <v>622</v>
      </c>
      <c r="AF25" s="36">
        <f ca="1">IF(AF$2=0,INDIRECT("'"&amp;AD25&amp;"'!"&amp;AE25&amp;$AI$2),0)</f>
        <v>121350</v>
      </c>
      <c r="AH25" s="196" t="str">
        <f>+'廃棄物事業経費（歳入）'!B25</f>
        <v>14217</v>
      </c>
      <c r="AI25" s="2">
        <v>25</v>
      </c>
      <c r="AK25" s="26" t="s">
        <v>660</v>
      </c>
      <c r="AL25" s="28" t="s">
        <v>22</v>
      </c>
    </row>
    <row r="26" spans="8:38" ht="19.5" customHeight="1">
      <c r="H26" s="175"/>
      <c r="I26" s="169"/>
      <c r="J26" s="177" t="s">
        <v>0</v>
      </c>
      <c r="K26" s="178"/>
      <c r="L26" s="17">
        <f>AF38</f>
        <v>263215</v>
      </c>
      <c r="M26" s="17">
        <f>AF59</f>
        <v>22439</v>
      </c>
      <c r="AB26" s="28" t="s">
        <v>55</v>
      </c>
      <c r="AC26" s="1" t="s">
        <v>624</v>
      </c>
      <c r="AD26" s="41" t="s">
        <v>652</v>
      </c>
      <c r="AE26" s="35" t="s">
        <v>625</v>
      </c>
      <c r="AF26" s="36">
        <f ca="1">IF(AF$2=0,INDIRECT("'"&amp;AD26&amp;"'!"&amp;AE26&amp;$AI$2),0)</f>
        <v>20084</v>
      </c>
      <c r="AH26" s="196" t="str">
        <f>+'廃棄物事業経費（歳入）'!B26</f>
        <v>14218</v>
      </c>
      <c r="AI26" s="2">
        <v>26</v>
      </c>
      <c r="AK26" s="26" t="s">
        <v>661</v>
      </c>
      <c r="AL26" s="28" t="s">
        <v>23</v>
      </c>
    </row>
    <row r="27" spans="8:38" ht="19.5" customHeight="1">
      <c r="H27" s="175"/>
      <c r="I27" s="172" t="s">
        <v>624</v>
      </c>
      <c r="J27" s="173"/>
      <c r="K27" s="174"/>
      <c r="L27" s="17">
        <f>AF39</f>
        <v>3832920</v>
      </c>
      <c r="M27" s="17">
        <f>AF60</f>
        <v>123484</v>
      </c>
      <c r="AB27" s="28" t="s">
        <v>55</v>
      </c>
      <c r="AC27" s="1" t="s">
        <v>662</v>
      </c>
      <c r="AD27" s="41" t="s">
        <v>652</v>
      </c>
      <c r="AE27" s="35" t="s">
        <v>663</v>
      </c>
      <c r="AF27" s="36">
        <f ca="1">IF(AF$2=0,INDIRECT("'"&amp;AD27&amp;"'!"&amp;AE27&amp;$AI$2),0)</f>
        <v>10216967</v>
      </c>
      <c r="AH27" s="196" t="str">
        <f>+'廃棄物事業経費（歳入）'!B27</f>
        <v>14301</v>
      </c>
      <c r="AI27" s="2">
        <v>27</v>
      </c>
      <c r="AK27" s="26" t="s">
        <v>664</v>
      </c>
      <c r="AL27" s="28" t="s">
        <v>24</v>
      </c>
    </row>
    <row r="28" spans="8:38" ht="19.5" customHeight="1">
      <c r="H28" s="175"/>
      <c r="I28" s="172" t="s">
        <v>32</v>
      </c>
      <c r="J28" s="173"/>
      <c r="K28" s="174"/>
      <c r="L28" s="17">
        <f>AF40</f>
        <v>127910</v>
      </c>
      <c r="M28" s="17">
        <f>AF61</f>
        <v>914</v>
      </c>
      <c r="AB28" s="28" t="s">
        <v>55</v>
      </c>
      <c r="AC28" s="1" t="s">
        <v>665</v>
      </c>
      <c r="AD28" s="41" t="s">
        <v>652</v>
      </c>
      <c r="AE28" s="35" t="s">
        <v>631</v>
      </c>
      <c r="AF28" s="36">
        <f ca="1">IF(AF$2=0,INDIRECT("'"&amp;AD28&amp;"'!"&amp;AE28&amp;$AI$2),0)</f>
        <v>25498023</v>
      </c>
      <c r="AH28" s="196" t="str">
        <f>+'廃棄物事業経費（歳入）'!B28</f>
        <v>14321</v>
      </c>
      <c r="AI28" s="2">
        <v>28</v>
      </c>
      <c r="AK28" s="26" t="s">
        <v>666</v>
      </c>
      <c r="AL28" s="28" t="s">
        <v>25</v>
      </c>
    </row>
    <row r="29" spans="8:38" ht="19.5" customHeight="1">
      <c r="H29" s="175"/>
      <c r="I29" s="160" t="s">
        <v>437</v>
      </c>
      <c r="J29" s="161"/>
      <c r="K29" s="162"/>
      <c r="L29" s="19">
        <f>SUM(L15:L28)</f>
        <v>108626215</v>
      </c>
      <c r="M29" s="19">
        <f>SUM(M15:M28)</f>
        <v>6290615</v>
      </c>
      <c r="AB29" s="28" t="s">
        <v>55</v>
      </c>
      <c r="AC29" s="1" t="s">
        <v>667</v>
      </c>
      <c r="AD29" s="41" t="s">
        <v>652</v>
      </c>
      <c r="AE29" s="35" t="s">
        <v>635</v>
      </c>
      <c r="AF29" s="36">
        <f ca="1">IF(AF$2=0,INDIRECT("'"&amp;AD29&amp;"'!"&amp;AE29&amp;$AI$2),0)</f>
        <v>7285106</v>
      </c>
      <c r="AH29" s="196" t="str">
        <f>+'廃棄物事業経費（歳入）'!B29</f>
        <v>14341</v>
      </c>
      <c r="AI29" s="2">
        <v>29</v>
      </c>
      <c r="AK29" s="26" t="s">
        <v>668</v>
      </c>
      <c r="AL29" s="28" t="s">
        <v>26</v>
      </c>
    </row>
    <row r="30" spans="8:38" ht="19.5" customHeight="1">
      <c r="H30" s="176"/>
      <c r="I30" s="20"/>
      <c r="J30" s="24"/>
      <c r="K30" s="21" t="s">
        <v>630</v>
      </c>
      <c r="L30" s="23">
        <f>L29-L27</f>
        <v>104793295</v>
      </c>
      <c r="M30" s="23">
        <f>M29-M27</f>
        <v>6167131</v>
      </c>
      <c r="AB30" s="28" t="s">
        <v>55</v>
      </c>
      <c r="AC30" s="1" t="s">
        <v>669</v>
      </c>
      <c r="AD30" s="41" t="s">
        <v>652</v>
      </c>
      <c r="AE30" s="35" t="s">
        <v>638</v>
      </c>
      <c r="AF30" s="36">
        <f ca="1">IF(AF$2=0,INDIRECT("'"&amp;AD30&amp;"'!"&amp;AE30&amp;$AI$2),0)</f>
        <v>338647</v>
      </c>
      <c r="AH30" s="196" t="str">
        <f>+'廃棄物事業経費（歳入）'!B30</f>
        <v>14342</v>
      </c>
      <c r="AI30" s="2">
        <v>30</v>
      </c>
      <c r="AK30" s="26" t="s">
        <v>670</v>
      </c>
      <c r="AL30" s="28" t="s">
        <v>27</v>
      </c>
    </row>
    <row r="31" spans="8:38" ht="19.5" customHeight="1">
      <c r="H31" s="172" t="s">
        <v>0</v>
      </c>
      <c r="I31" s="173"/>
      <c r="J31" s="173"/>
      <c r="K31" s="174"/>
      <c r="L31" s="17">
        <f>AF41</f>
        <v>5506155</v>
      </c>
      <c r="M31" s="17">
        <f>AF62</f>
        <v>237732</v>
      </c>
      <c r="AB31" s="28" t="s">
        <v>55</v>
      </c>
      <c r="AC31" s="1" t="s">
        <v>671</v>
      </c>
      <c r="AD31" s="41" t="s">
        <v>652</v>
      </c>
      <c r="AE31" s="35" t="s">
        <v>642</v>
      </c>
      <c r="AF31" s="36">
        <f ca="1">IF(AF$2=0,INDIRECT("'"&amp;AD31&amp;"'!"&amp;AE31&amp;$AI$2),0)</f>
        <v>3816020</v>
      </c>
      <c r="AH31" s="196" t="str">
        <f>+'廃棄物事業経費（歳入）'!B31</f>
        <v>14361</v>
      </c>
      <c r="AI31" s="2">
        <v>31</v>
      </c>
      <c r="AK31" s="26" t="s">
        <v>672</v>
      </c>
      <c r="AL31" s="28" t="s">
        <v>28</v>
      </c>
    </row>
    <row r="32" spans="8:38" ht="19.5" customHeight="1">
      <c r="H32" s="160" t="s">
        <v>1</v>
      </c>
      <c r="I32" s="161"/>
      <c r="J32" s="161"/>
      <c r="K32" s="162"/>
      <c r="L32" s="19">
        <f>SUM(L13,L29,L31)</f>
        <v>129911709</v>
      </c>
      <c r="M32" s="19">
        <f>SUM(M13,M29,M31)</f>
        <v>7452601</v>
      </c>
      <c r="AB32" s="28" t="s">
        <v>55</v>
      </c>
      <c r="AC32" s="1" t="s">
        <v>673</v>
      </c>
      <c r="AD32" s="41" t="s">
        <v>652</v>
      </c>
      <c r="AE32" s="35" t="s">
        <v>645</v>
      </c>
      <c r="AF32" s="36">
        <f ca="1">IF(AF$2=0,INDIRECT("'"&amp;AD32&amp;"'!"&amp;AE32&amp;$AI$2),0)</f>
        <v>11709460</v>
      </c>
      <c r="AH32" s="196" t="str">
        <f>+'廃棄物事業経費（歳入）'!B32</f>
        <v>14362</v>
      </c>
      <c r="AI32" s="2">
        <v>32</v>
      </c>
      <c r="AK32" s="26" t="s">
        <v>674</v>
      </c>
      <c r="AL32" s="28" t="s">
        <v>29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630</v>
      </c>
      <c r="L33" s="23">
        <f>SUM(L14,L30,L31)</f>
        <v>126058705</v>
      </c>
      <c r="M33" s="23">
        <f>SUM(M14,M30,M31)</f>
        <v>7296120</v>
      </c>
      <c r="AB33" s="28" t="s">
        <v>55</v>
      </c>
      <c r="AC33" s="1" t="s">
        <v>675</v>
      </c>
      <c r="AD33" s="41" t="s">
        <v>652</v>
      </c>
      <c r="AE33" s="35" t="s">
        <v>648</v>
      </c>
      <c r="AF33" s="36">
        <f ca="1">IF(AF$2=0,INDIRECT("'"&amp;AD33&amp;"'!"&amp;AE33&amp;$AI$2),0)</f>
        <v>7305094</v>
      </c>
      <c r="AH33" s="196" t="str">
        <f>+'廃棄物事業経費（歳入）'!B33</f>
        <v>14363</v>
      </c>
      <c r="AI33" s="2">
        <v>33</v>
      </c>
      <c r="AK33" s="26" t="s">
        <v>676</v>
      </c>
      <c r="AL33" s="28" t="s">
        <v>30</v>
      </c>
    </row>
    <row r="34" spans="2:38" ht="14.25">
      <c r="B34" s="28"/>
      <c r="C34" s="28"/>
      <c r="D34" s="28"/>
      <c r="E34" s="28"/>
      <c r="F34" s="28"/>
      <c r="G34" s="28"/>
      <c r="AB34" s="28" t="s">
        <v>55</v>
      </c>
      <c r="AC34" s="15" t="s">
        <v>76</v>
      </c>
      <c r="AD34" s="41" t="s">
        <v>652</v>
      </c>
      <c r="AE34" s="35" t="s">
        <v>677</v>
      </c>
      <c r="AF34" s="36">
        <f ca="1">IF(AF$2=0,INDIRECT("'"&amp;AD34&amp;"'!"&amp;AE34&amp;$AI$2),0)</f>
        <v>988587</v>
      </c>
      <c r="AH34" s="196" t="str">
        <f>+'廃棄物事業経費（歳入）'!B34</f>
        <v>14364</v>
      </c>
      <c r="AI34" s="2">
        <v>34</v>
      </c>
      <c r="AK34" s="26" t="s">
        <v>678</v>
      </c>
      <c r="AL34" s="28" t="s">
        <v>31</v>
      </c>
    </row>
    <row r="35" spans="28:38" ht="14.25">
      <c r="AB35" s="28" t="s">
        <v>55</v>
      </c>
      <c r="AC35" s="1" t="s">
        <v>679</v>
      </c>
      <c r="AD35" s="41" t="s">
        <v>652</v>
      </c>
      <c r="AE35" s="35" t="s">
        <v>680</v>
      </c>
      <c r="AF35" s="36">
        <f ca="1">IF(AF$2=0,INDIRECT("'"&amp;AD35&amp;"'!"&amp;AE35&amp;$AI$2),0)</f>
        <v>15759411</v>
      </c>
      <c r="AH35" s="196" t="str">
        <f>+'廃棄物事業経費（歳入）'!B35</f>
        <v>14366</v>
      </c>
      <c r="AI35" s="2">
        <v>35</v>
      </c>
      <c r="AK35" s="123" t="s">
        <v>681</v>
      </c>
      <c r="AL35" s="28" t="s">
        <v>33</v>
      </c>
    </row>
    <row r="36" spans="28:38" ht="14.25">
      <c r="AB36" s="28" t="s">
        <v>55</v>
      </c>
      <c r="AC36" s="1" t="s">
        <v>682</v>
      </c>
      <c r="AD36" s="41" t="s">
        <v>652</v>
      </c>
      <c r="AE36" s="35" t="s">
        <v>683</v>
      </c>
      <c r="AF36" s="36">
        <f ca="1">IF(AF$2=0,INDIRECT("'"&amp;AD36&amp;"'!"&amp;AE36&amp;$AI$2),0)</f>
        <v>18606213</v>
      </c>
      <c r="AH36" s="196" t="str">
        <f>+'廃棄物事業経費（歳入）'!B36</f>
        <v>14382</v>
      </c>
      <c r="AI36" s="2">
        <v>36</v>
      </c>
      <c r="AK36" s="123" t="s">
        <v>684</v>
      </c>
      <c r="AL36" s="28" t="s">
        <v>34</v>
      </c>
    </row>
    <row r="37" spans="28:38" ht="14.25">
      <c r="AB37" s="28" t="s">
        <v>55</v>
      </c>
      <c r="AC37" s="1" t="s">
        <v>685</v>
      </c>
      <c r="AD37" s="41" t="s">
        <v>652</v>
      </c>
      <c r="AE37" s="35" t="s">
        <v>686</v>
      </c>
      <c r="AF37" s="36">
        <f ca="1">IF(AF$2=0,INDIRECT("'"&amp;AD37&amp;"'!"&amp;AE37&amp;$AI$2),0)</f>
        <v>2878642</v>
      </c>
      <c r="AH37" s="196" t="str">
        <f>+'廃棄物事業経費（歳入）'!B37</f>
        <v>14383</v>
      </c>
      <c r="AI37" s="2">
        <v>37</v>
      </c>
      <c r="AK37" s="123" t="s">
        <v>687</v>
      </c>
      <c r="AL37" s="28" t="s">
        <v>35</v>
      </c>
    </row>
    <row r="38" spans="28:38" ht="14.25">
      <c r="AB38" s="28" t="s">
        <v>55</v>
      </c>
      <c r="AC38" s="1" t="s">
        <v>0</v>
      </c>
      <c r="AD38" s="41" t="s">
        <v>652</v>
      </c>
      <c r="AE38" s="35" t="s">
        <v>688</v>
      </c>
      <c r="AF38" s="35">
        <f ca="1">IF(AF$2=0,INDIRECT("'"&amp;AD38&amp;"'!"&amp;AE38&amp;$AI$2),0)</f>
        <v>263215</v>
      </c>
      <c r="AH38" s="196" t="str">
        <f>+'廃棄物事業経費（歳入）'!B38</f>
        <v>14384</v>
      </c>
      <c r="AI38" s="2">
        <v>38</v>
      </c>
      <c r="AK38" s="123" t="s">
        <v>689</v>
      </c>
      <c r="AL38" s="28" t="s">
        <v>36</v>
      </c>
    </row>
    <row r="39" spans="28:38" ht="14.25">
      <c r="AB39" s="28" t="s">
        <v>55</v>
      </c>
      <c r="AC39" s="1" t="s">
        <v>624</v>
      </c>
      <c r="AD39" s="41" t="s">
        <v>652</v>
      </c>
      <c r="AE39" s="35" t="s">
        <v>690</v>
      </c>
      <c r="AF39" s="35">
        <f ca="1">IF(AF$2=0,INDIRECT("'"&amp;AD39&amp;"'!"&amp;AE39&amp;$AI$2),0)</f>
        <v>3832920</v>
      </c>
      <c r="AH39" s="196" t="str">
        <f>+'廃棄物事業経費（歳入）'!B39</f>
        <v>14401</v>
      </c>
      <c r="AI39" s="2">
        <v>39</v>
      </c>
      <c r="AK39" s="123" t="s">
        <v>691</v>
      </c>
      <c r="AL39" s="28" t="s">
        <v>37</v>
      </c>
    </row>
    <row r="40" spans="28:38" ht="14.25">
      <c r="AB40" s="28" t="s">
        <v>55</v>
      </c>
      <c r="AC40" s="1" t="s">
        <v>32</v>
      </c>
      <c r="AD40" s="41" t="s">
        <v>652</v>
      </c>
      <c r="AE40" s="35" t="s">
        <v>692</v>
      </c>
      <c r="AF40" s="35">
        <f ca="1">IF(AF$2=0,INDIRECT("'"&amp;AD40&amp;"'!"&amp;AE40&amp;$AI$2),0)</f>
        <v>127910</v>
      </c>
      <c r="AH40" s="196" t="str">
        <f>+'廃棄物事業経費（歳入）'!B40</f>
        <v>14402</v>
      </c>
      <c r="AI40" s="2">
        <v>40</v>
      </c>
      <c r="AK40" s="123" t="s">
        <v>693</v>
      </c>
      <c r="AL40" s="28" t="s">
        <v>38</v>
      </c>
    </row>
    <row r="41" spans="28:38" ht="14.25">
      <c r="AB41" s="28" t="s">
        <v>55</v>
      </c>
      <c r="AC41" s="1" t="s">
        <v>0</v>
      </c>
      <c r="AD41" s="41" t="s">
        <v>652</v>
      </c>
      <c r="AE41" s="35" t="s">
        <v>694</v>
      </c>
      <c r="AF41" s="35">
        <f ca="1">IF(AF$2=0,INDIRECT("'"&amp;AD41&amp;"'!"&amp;AE41&amp;$AI$2),0)</f>
        <v>5506155</v>
      </c>
      <c r="AH41" s="196" t="str">
        <f>+'廃棄物事業経費（歳入）'!B41</f>
        <v>14815</v>
      </c>
      <c r="AI41" s="2">
        <v>41</v>
      </c>
      <c r="AK41" s="123" t="s">
        <v>695</v>
      </c>
      <c r="AL41" s="28" t="s">
        <v>39</v>
      </c>
    </row>
    <row r="42" spans="28:38" ht="14.25">
      <c r="AB42" s="28" t="s">
        <v>57</v>
      </c>
      <c r="AC42" s="15" t="s">
        <v>651</v>
      </c>
      <c r="AD42" s="41" t="s">
        <v>652</v>
      </c>
      <c r="AE42" s="35" t="s">
        <v>696</v>
      </c>
      <c r="AF42" s="35">
        <f ca="1">IF(AF$2=0,INDIRECT("'"&amp;AD42&amp;"'!"&amp;AE42&amp;$AI$2),0)</f>
        <v>7393</v>
      </c>
      <c r="AH42" s="196" t="str">
        <f>+'廃棄物事業経費（歳入）'!B42</f>
        <v>14818</v>
      </c>
      <c r="AI42" s="2">
        <v>42</v>
      </c>
      <c r="AK42" s="123" t="s">
        <v>697</v>
      </c>
      <c r="AL42" s="28" t="s">
        <v>40</v>
      </c>
    </row>
    <row r="43" spans="28:38" ht="14.25">
      <c r="AB43" s="28" t="s">
        <v>57</v>
      </c>
      <c r="AC43" s="15" t="s">
        <v>654</v>
      </c>
      <c r="AD43" s="41" t="s">
        <v>652</v>
      </c>
      <c r="AE43" s="35" t="s">
        <v>698</v>
      </c>
      <c r="AF43" s="35">
        <f ca="1">IF(AF$2=0,INDIRECT("'"&amp;AD43&amp;"'!"&amp;AE43&amp;$AI$2),0)</f>
        <v>881099</v>
      </c>
      <c r="AH43" s="196" t="str">
        <f>+'廃棄物事業経費（歳入）'!B43</f>
        <v>14819</v>
      </c>
      <c r="AI43" s="2">
        <v>43</v>
      </c>
      <c r="AK43" s="123" t="s">
        <v>699</v>
      </c>
      <c r="AL43" s="28" t="s">
        <v>41</v>
      </c>
    </row>
    <row r="44" spans="28:38" ht="14.25">
      <c r="AB44" s="28" t="s">
        <v>57</v>
      </c>
      <c r="AC44" s="1" t="s">
        <v>657</v>
      </c>
      <c r="AD44" s="41" t="s">
        <v>652</v>
      </c>
      <c r="AE44" s="35" t="s">
        <v>700</v>
      </c>
      <c r="AF44" s="35">
        <f ca="1">IF(AF$2=0,INDIRECT("'"&amp;AD44&amp;"'!"&amp;AE44&amp;$AI$2),0)</f>
        <v>0</v>
      </c>
      <c r="AH44" s="196" t="str">
        <f>+'廃棄物事業経費（歳入）'!B44</f>
        <v>14827</v>
      </c>
      <c r="AI44" s="2">
        <v>44</v>
      </c>
      <c r="AK44" s="123" t="s">
        <v>701</v>
      </c>
      <c r="AL44" s="28" t="s">
        <v>42</v>
      </c>
    </row>
    <row r="45" spans="28:38" ht="14.25">
      <c r="AB45" s="28" t="s">
        <v>57</v>
      </c>
      <c r="AC45" s="15" t="s">
        <v>0</v>
      </c>
      <c r="AD45" s="41" t="s">
        <v>652</v>
      </c>
      <c r="AE45" s="35" t="s">
        <v>702</v>
      </c>
      <c r="AF45" s="35">
        <f ca="1">IF(AF$2=0,INDIRECT("'"&amp;AD45&amp;"'!"&amp;AE45&amp;$AI$2),0)</f>
        <v>0</v>
      </c>
      <c r="AH45" s="196" t="str">
        <f>+'廃棄物事業経費（歳入）'!B45</f>
        <v>14829</v>
      </c>
      <c r="AI45" s="2">
        <v>45</v>
      </c>
      <c r="AK45" s="123" t="s">
        <v>703</v>
      </c>
      <c r="AL45" s="28" t="s">
        <v>43</v>
      </c>
    </row>
    <row r="46" spans="28:38" ht="14.25">
      <c r="AB46" s="28" t="s">
        <v>57</v>
      </c>
      <c r="AC46" s="15" t="s">
        <v>71</v>
      </c>
      <c r="AD46" s="41" t="s">
        <v>652</v>
      </c>
      <c r="AE46" s="35" t="s">
        <v>704</v>
      </c>
      <c r="AF46" s="35">
        <f ca="1">IF(AF$2=0,INDIRECT("'"&amp;AD46&amp;"'!"&amp;AE46&amp;$AI$2),0)</f>
        <v>2765</v>
      </c>
      <c r="AH46" s="196" t="str">
        <f>+'廃棄物事業経費（歳入）'!B46</f>
        <v>14837</v>
      </c>
      <c r="AI46" s="2">
        <v>46</v>
      </c>
      <c r="AK46" s="123" t="s">
        <v>705</v>
      </c>
      <c r="AL46" s="28" t="s">
        <v>44</v>
      </c>
    </row>
    <row r="47" spans="28:38" ht="14.25">
      <c r="AB47" s="28" t="s">
        <v>57</v>
      </c>
      <c r="AC47" s="1" t="s">
        <v>624</v>
      </c>
      <c r="AD47" s="41" t="s">
        <v>652</v>
      </c>
      <c r="AE47" s="35" t="s">
        <v>706</v>
      </c>
      <c r="AF47" s="35">
        <f ca="1">IF(AF$2=0,INDIRECT("'"&amp;AD47&amp;"'!"&amp;AE47&amp;$AI$2),0)</f>
        <v>32997</v>
      </c>
      <c r="AH47" s="196" t="str">
        <f>+'廃棄物事業経費（歳入）'!B47</f>
        <v>14840</v>
      </c>
      <c r="AI47" s="2">
        <v>47</v>
      </c>
      <c r="AK47" s="123" t="s">
        <v>707</v>
      </c>
      <c r="AL47" s="28" t="s">
        <v>45</v>
      </c>
    </row>
    <row r="48" spans="28:38" ht="14.25">
      <c r="AB48" s="28" t="s">
        <v>57</v>
      </c>
      <c r="AC48" s="1" t="s">
        <v>662</v>
      </c>
      <c r="AD48" s="41" t="s">
        <v>652</v>
      </c>
      <c r="AE48" s="35" t="s">
        <v>708</v>
      </c>
      <c r="AF48" s="35">
        <f ca="1">IF(AF$2=0,INDIRECT("'"&amp;AD48&amp;"'!"&amp;AE48&amp;$AI$2),0)</f>
        <v>721140</v>
      </c>
      <c r="AH48" s="196">
        <f>+'廃棄物事業経費（歳入）'!B48</f>
        <v>0</v>
      </c>
      <c r="AI48" s="2">
        <v>48</v>
      </c>
      <c r="AK48" s="123" t="s">
        <v>709</v>
      </c>
      <c r="AL48" s="28" t="s">
        <v>46</v>
      </c>
    </row>
    <row r="49" spans="28:38" ht="14.25">
      <c r="AB49" s="28" t="s">
        <v>57</v>
      </c>
      <c r="AC49" s="1" t="s">
        <v>665</v>
      </c>
      <c r="AD49" s="41" t="s">
        <v>652</v>
      </c>
      <c r="AE49" s="35" t="s">
        <v>710</v>
      </c>
      <c r="AF49" s="35">
        <f ca="1">IF(AF$2=0,INDIRECT("'"&amp;AD49&amp;"'!"&amp;AE49&amp;$AI$2),0)</f>
        <v>1501153</v>
      </c>
      <c r="AG49" s="28"/>
      <c r="AH49" s="196">
        <f>+'廃棄物事業経費（歳入）'!B49</f>
        <v>0</v>
      </c>
      <c r="AI49" s="2">
        <v>49</v>
      </c>
      <c r="AK49" s="123" t="s">
        <v>711</v>
      </c>
      <c r="AL49" s="28" t="s">
        <v>47</v>
      </c>
    </row>
    <row r="50" spans="28:38" ht="14.25">
      <c r="AB50" s="28" t="s">
        <v>57</v>
      </c>
      <c r="AC50" s="1" t="s">
        <v>667</v>
      </c>
      <c r="AD50" s="41" t="s">
        <v>652</v>
      </c>
      <c r="AE50" s="35" t="s">
        <v>712</v>
      </c>
      <c r="AF50" s="35">
        <f ca="1">IF(AF$2=0,INDIRECT("'"&amp;AD50&amp;"'!"&amp;AE50&amp;$AI$2),0)</f>
        <v>447920</v>
      </c>
      <c r="AG50" s="28"/>
      <c r="AH50" s="196">
        <f>+'廃棄物事業経費（歳入）'!B50</f>
        <v>0</v>
      </c>
      <c r="AI50" s="2">
        <v>50</v>
      </c>
      <c r="AK50" s="123" t="s">
        <v>713</v>
      </c>
      <c r="AL50" s="28" t="s">
        <v>48</v>
      </c>
    </row>
    <row r="51" spans="28:38" ht="14.25">
      <c r="AB51" s="28" t="s">
        <v>57</v>
      </c>
      <c r="AC51" s="1" t="s">
        <v>669</v>
      </c>
      <c r="AD51" s="41" t="s">
        <v>652</v>
      </c>
      <c r="AE51" s="35" t="s">
        <v>714</v>
      </c>
      <c r="AF51" s="35">
        <f ca="1">IF(AF$2=0,INDIRECT("'"&amp;AD51&amp;"'!"&amp;AE51&amp;$AI$2),0)</f>
        <v>0</v>
      </c>
      <c r="AG51" s="28"/>
      <c r="AH51" s="196">
        <f>+'廃棄物事業経費（歳入）'!B51</f>
        <v>0</v>
      </c>
      <c r="AI51" s="2">
        <v>51</v>
      </c>
      <c r="AK51" s="123" t="s">
        <v>715</v>
      </c>
      <c r="AL51" s="28" t="s">
        <v>49</v>
      </c>
    </row>
    <row r="52" spans="28:38" ht="14.25">
      <c r="AB52" s="28" t="s">
        <v>57</v>
      </c>
      <c r="AC52" s="1" t="s">
        <v>671</v>
      </c>
      <c r="AD52" s="41" t="s">
        <v>652</v>
      </c>
      <c r="AE52" s="35" t="s">
        <v>716</v>
      </c>
      <c r="AF52" s="35">
        <f ca="1">IF(AF$2=0,INDIRECT("'"&amp;AD52&amp;"'!"&amp;AE52&amp;$AI$2),0)</f>
        <v>377175</v>
      </c>
      <c r="AG52" s="28"/>
      <c r="AH52" s="196">
        <f>+'廃棄物事業経費（歳入）'!B52</f>
        <v>0</v>
      </c>
      <c r="AI52" s="2">
        <v>52</v>
      </c>
      <c r="AK52" s="123" t="s">
        <v>717</v>
      </c>
      <c r="AL52" s="28" t="s">
        <v>50</v>
      </c>
    </row>
    <row r="53" spans="28:35" ht="14.25">
      <c r="AB53" s="28" t="s">
        <v>57</v>
      </c>
      <c r="AC53" s="1" t="s">
        <v>673</v>
      </c>
      <c r="AD53" s="41" t="s">
        <v>652</v>
      </c>
      <c r="AE53" s="35" t="s">
        <v>718</v>
      </c>
      <c r="AF53" s="35">
        <f ca="1">IF(AF$2=0,INDIRECT("'"&amp;AD53&amp;"'!"&amp;AE53&amp;$AI$2),0)</f>
        <v>836052</v>
      </c>
      <c r="AG53" s="28"/>
      <c r="AH53" s="196">
        <f>+'廃棄物事業経費（歳入）'!B53</f>
        <v>0</v>
      </c>
      <c r="AI53" s="2">
        <v>53</v>
      </c>
    </row>
    <row r="54" spans="28:35" ht="14.25">
      <c r="AB54" s="28" t="s">
        <v>57</v>
      </c>
      <c r="AC54" s="1" t="s">
        <v>675</v>
      </c>
      <c r="AD54" s="41" t="s">
        <v>652</v>
      </c>
      <c r="AE54" s="35" t="s">
        <v>719</v>
      </c>
      <c r="AF54" s="35">
        <f ca="1">IF(AF$2=0,INDIRECT("'"&amp;AD54&amp;"'!"&amp;AE54&amp;$AI$2),0)</f>
        <v>89391</v>
      </c>
      <c r="AG54" s="28"/>
      <c r="AH54" s="196">
        <f>+'廃棄物事業経費（歳入）'!B54</f>
        <v>0</v>
      </c>
      <c r="AI54" s="2">
        <v>54</v>
      </c>
    </row>
    <row r="55" spans="28:35" ht="14.25">
      <c r="AB55" s="28" t="s">
        <v>57</v>
      </c>
      <c r="AC55" s="15" t="s">
        <v>76</v>
      </c>
      <c r="AD55" s="41" t="s">
        <v>652</v>
      </c>
      <c r="AE55" s="35" t="s">
        <v>720</v>
      </c>
      <c r="AF55" s="35">
        <f ca="1">IF(AF$2=0,INDIRECT("'"&amp;AD55&amp;"'!"&amp;AE55&amp;$AI$2),0)</f>
        <v>140277</v>
      </c>
      <c r="AG55" s="28"/>
      <c r="AH55" s="196">
        <f>+'廃棄物事業経費（歳入）'!B55</f>
        <v>0</v>
      </c>
      <c r="AI55" s="2">
        <v>55</v>
      </c>
    </row>
    <row r="56" spans="28:35" ht="14.25">
      <c r="AB56" s="28" t="s">
        <v>57</v>
      </c>
      <c r="AC56" s="1" t="s">
        <v>679</v>
      </c>
      <c r="AD56" s="41" t="s">
        <v>652</v>
      </c>
      <c r="AE56" s="35" t="s">
        <v>721</v>
      </c>
      <c r="AF56" s="35">
        <f ca="1">IF(AF$2=0,INDIRECT("'"&amp;AD56&amp;"'!"&amp;AE56&amp;$AI$2),0)</f>
        <v>1080095</v>
      </c>
      <c r="AG56" s="28"/>
      <c r="AH56" s="196">
        <f>+'廃棄物事業経費（歳入）'!B56</f>
        <v>0</v>
      </c>
      <c r="AI56" s="2">
        <v>56</v>
      </c>
    </row>
    <row r="57" spans="28:35" ht="14.25">
      <c r="AB57" s="28" t="s">
        <v>57</v>
      </c>
      <c r="AC57" s="1" t="s">
        <v>682</v>
      </c>
      <c r="AD57" s="41" t="s">
        <v>652</v>
      </c>
      <c r="AE57" s="35" t="s">
        <v>722</v>
      </c>
      <c r="AF57" s="35">
        <f ca="1">IF(AF$2=0,INDIRECT("'"&amp;AD57&amp;"'!"&amp;AE57&amp;$AI$2),0)</f>
        <v>915667</v>
      </c>
      <c r="AG57" s="28"/>
      <c r="AH57" s="196">
        <f>+'廃棄物事業経費（歳入）'!B57</f>
        <v>0</v>
      </c>
      <c r="AI57" s="2">
        <v>57</v>
      </c>
    </row>
    <row r="58" spans="28:35" ht="14.25">
      <c r="AB58" s="28" t="s">
        <v>57</v>
      </c>
      <c r="AC58" s="1" t="s">
        <v>685</v>
      </c>
      <c r="AD58" s="41" t="s">
        <v>652</v>
      </c>
      <c r="AE58" s="35" t="s">
        <v>723</v>
      </c>
      <c r="AF58" s="35">
        <f ca="1">IF(AF$2=0,INDIRECT("'"&amp;AD58&amp;"'!"&amp;AE58&amp;$AI$2),0)</f>
        <v>34908</v>
      </c>
      <c r="AG58" s="28"/>
      <c r="AH58" s="196">
        <f>+'廃棄物事業経費（歳入）'!B58</f>
        <v>0</v>
      </c>
      <c r="AI58" s="2">
        <v>58</v>
      </c>
    </row>
    <row r="59" spans="28:35" ht="14.25">
      <c r="AB59" s="28" t="s">
        <v>57</v>
      </c>
      <c r="AC59" s="1" t="s">
        <v>0</v>
      </c>
      <c r="AD59" s="41" t="s">
        <v>652</v>
      </c>
      <c r="AE59" s="35" t="s">
        <v>724</v>
      </c>
      <c r="AF59" s="35">
        <f ca="1">IF(AF$2=0,INDIRECT("'"&amp;AD59&amp;"'!"&amp;AE59&amp;$AI$2),0)</f>
        <v>22439</v>
      </c>
      <c r="AG59" s="28"/>
      <c r="AH59" s="196">
        <f>+'廃棄物事業経費（歳入）'!B59</f>
        <v>0</v>
      </c>
      <c r="AI59" s="2">
        <v>59</v>
      </c>
    </row>
    <row r="60" spans="28:35" ht="14.25">
      <c r="AB60" s="28" t="s">
        <v>57</v>
      </c>
      <c r="AC60" s="1" t="s">
        <v>624</v>
      </c>
      <c r="AD60" s="41" t="s">
        <v>652</v>
      </c>
      <c r="AE60" s="35" t="s">
        <v>725</v>
      </c>
      <c r="AF60" s="35">
        <f ca="1">IF(AF$2=0,INDIRECT("'"&amp;AD60&amp;"'!"&amp;AE60&amp;$AI$2),0)</f>
        <v>123484</v>
      </c>
      <c r="AG60" s="28"/>
      <c r="AH60" s="196">
        <f>+'廃棄物事業経費（歳入）'!B60</f>
        <v>0</v>
      </c>
      <c r="AI60" s="2">
        <v>60</v>
      </c>
    </row>
    <row r="61" spans="28:35" ht="14.25">
      <c r="AB61" s="28" t="s">
        <v>57</v>
      </c>
      <c r="AC61" s="1" t="s">
        <v>32</v>
      </c>
      <c r="AD61" s="41" t="s">
        <v>652</v>
      </c>
      <c r="AE61" s="35" t="s">
        <v>726</v>
      </c>
      <c r="AF61" s="35">
        <f ca="1">IF(AF$2=0,INDIRECT("'"&amp;AD61&amp;"'!"&amp;AE61&amp;$AI$2),0)</f>
        <v>914</v>
      </c>
      <c r="AG61" s="28"/>
      <c r="AH61" s="196">
        <f>+'廃棄物事業経費（歳入）'!B61</f>
        <v>0</v>
      </c>
      <c r="AI61" s="2">
        <v>61</v>
      </c>
    </row>
    <row r="62" spans="28:35" ht="14.25">
      <c r="AB62" s="28" t="s">
        <v>57</v>
      </c>
      <c r="AC62" s="1" t="s">
        <v>0</v>
      </c>
      <c r="AD62" s="41" t="s">
        <v>652</v>
      </c>
      <c r="AE62" s="35" t="s">
        <v>727</v>
      </c>
      <c r="AF62" s="35">
        <f ca="1">IF(AF$2=0,INDIRECT("'"&amp;AD62&amp;"'!"&amp;AE62&amp;$AI$2),0)</f>
        <v>237732</v>
      </c>
      <c r="AG62" s="28"/>
      <c r="AH62" s="196">
        <f>+'廃棄物事業経費（歳入）'!B62</f>
        <v>0</v>
      </c>
      <c r="AI62" s="2">
        <v>62</v>
      </c>
    </row>
    <row r="63" spans="29:35" ht="14.25">
      <c r="AC63" s="28"/>
      <c r="AD63" s="28"/>
      <c r="AE63" s="28"/>
      <c r="AF63" s="28"/>
      <c r="AG63" s="28"/>
      <c r="AH63" s="196">
        <f>+'廃棄物事業経費（歳入）'!B63</f>
        <v>0</v>
      </c>
      <c r="AI63" s="2">
        <v>63</v>
      </c>
    </row>
    <row r="64" spans="29:35" ht="14.25">
      <c r="AC64" s="28"/>
      <c r="AD64" s="28"/>
      <c r="AE64" s="28"/>
      <c r="AF64" s="28"/>
      <c r="AG64" s="28"/>
      <c r="AH64" s="196">
        <f>+'廃棄物事業経費（歳入）'!B64</f>
        <v>0</v>
      </c>
      <c r="AI64" s="2">
        <v>64</v>
      </c>
    </row>
    <row r="65" spans="34:35" ht="14.25">
      <c r="AH65" s="196">
        <f>+'廃棄物事業経費（歳入）'!B65</f>
        <v>0</v>
      </c>
      <c r="AI65" s="2">
        <v>65</v>
      </c>
    </row>
    <row r="66" spans="34:35" ht="14.25">
      <c r="AH66" s="196">
        <f>+'廃棄物事業経費（歳入）'!B66</f>
        <v>0</v>
      </c>
      <c r="AI66" s="2">
        <v>66</v>
      </c>
    </row>
    <row r="67" spans="34:35" ht="14.25">
      <c r="AH67" s="196">
        <f>+'廃棄物事業経費（歳入）'!B67</f>
        <v>0</v>
      </c>
      <c r="AI67" s="2">
        <v>67</v>
      </c>
    </row>
    <row r="68" spans="34:35" ht="14.25">
      <c r="AH68" s="196">
        <f>+'廃棄物事業経費（歳入）'!B68</f>
        <v>0</v>
      </c>
      <c r="AI68" s="2">
        <v>68</v>
      </c>
    </row>
    <row r="69" spans="34:35" ht="14.25">
      <c r="AH69" s="196">
        <f>+'廃棄物事業経費（歳入）'!B69</f>
        <v>0</v>
      </c>
      <c r="AI69" s="2">
        <v>69</v>
      </c>
    </row>
    <row r="70" spans="34:35" ht="14.25">
      <c r="AH70" s="196">
        <f>+'廃棄物事業経費（歳入）'!B70</f>
        <v>0</v>
      </c>
      <c r="AI70" s="2">
        <v>70</v>
      </c>
    </row>
    <row r="71" spans="34:35" ht="14.25">
      <c r="AH71" s="196">
        <f>+'廃棄物事業経費（歳入）'!B71</f>
        <v>0</v>
      </c>
      <c r="AI71" s="2">
        <v>71</v>
      </c>
    </row>
    <row r="72" spans="34:35" ht="14.25">
      <c r="AH72" s="196">
        <f>+'廃棄物事業経費（歳入）'!B72</f>
        <v>0</v>
      </c>
      <c r="AI72" s="2">
        <v>72</v>
      </c>
    </row>
    <row r="73" spans="34:35" ht="14.25">
      <c r="AH73" s="196">
        <f>+'廃棄物事業経費（歳入）'!B73</f>
        <v>0</v>
      </c>
      <c r="AI73" s="2">
        <v>73</v>
      </c>
    </row>
    <row r="74" spans="34:35" ht="14.25">
      <c r="AH74" s="196">
        <f>+'廃棄物事業経費（歳入）'!B74</f>
        <v>0</v>
      </c>
      <c r="AI74" s="2">
        <v>74</v>
      </c>
    </row>
    <row r="75" spans="34:35" ht="14.25">
      <c r="AH75" s="196">
        <f>+'廃棄物事業経費（歳入）'!B75</f>
        <v>0</v>
      </c>
      <c r="AI75" s="2">
        <v>75</v>
      </c>
    </row>
    <row r="76" spans="34:35" ht="14.25">
      <c r="AH76" s="196">
        <f>+'廃棄物事業経費（歳入）'!B76</f>
        <v>0</v>
      </c>
      <c r="AI76" s="2">
        <v>76</v>
      </c>
    </row>
    <row r="77" spans="34:35" ht="14.25">
      <c r="AH77" s="196">
        <f>+'廃棄物事業経費（歳入）'!B77</f>
        <v>0</v>
      </c>
      <c r="AI77" s="2">
        <v>77</v>
      </c>
    </row>
    <row r="78" spans="34:35" ht="14.25">
      <c r="AH78" s="196">
        <f>+'廃棄物事業経費（歳入）'!B78</f>
        <v>0</v>
      </c>
      <c r="AI78" s="2">
        <v>78</v>
      </c>
    </row>
    <row r="79" spans="34:35" ht="14.25">
      <c r="AH79" s="196">
        <f>+'廃棄物事業経費（歳入）'!B79</f>
        <v>0</v>
      </c>
      <c r="AI79" s="2">
        <v>79</v>
      </c>
    </row>
    <row r="80" spans="34:35" ht="14.25">
      <c r="AH80" s="196">
        <f>+'廃棄物事業経費（歳入）'!B80</f>
        <v>0</v>
      </c>
      <c r="AI80" s="2">
        <v>80</v>
      </c>
    </row>
    <row r="81" spans="34:35" ht="14.25">
      <c r="AH81" s="196">
        <f>+'廃棄物事業経費（歳入）'!B81</f>
        <v>0</v>
      </c>
      <c r="AI81" s="2">
        <v>81</v>
      </c>
    </row>
    <row r="82" spans="34:35" ht="14.25">
      <c r="AH82" s="196">
        <f>+'廃棄物事業経費（歳入）'!B82</f>
        <v>0</v>
      </c>
      <c r="AI82" s="2">
        <v>82</v>
      </c>
    </row>
    <row r="83" spans="34:35" ht="14.25">
      <c r="AH83" s="196">
        <f>+'廃棄物事業経費（歳入）'!B83</f>
        <v>0</v>
      </c>
      <c r="AI83" s="2">
        <v>83</v>
      </c>
    </row>
    <row r="84" spans="34:35" ht="14.25">
      <c r="AH84" s="196">
        <f>+'廃棄物事業経費（歳入）'!B84</f>
        <v>0</v>
      </c>
      <c r="AI84" s="2">
        <v>84</v>
      </c>
    </row>
    <row r="85" spans="34:35" ht="14.25">
      <c r="AH85" s="196">
        <f>+'廃棄物事業経費（歳入）'!B85</f>
        <v>0</v>
      </c>
      <c r="AI85" s="2">
        <v>85</v>
      </c>
    </row>
    <row r="86" spans="34:35" ht="14.25">
      <c r="AH86" s="196">
        <f>+'廃棄物事業経費（歳入）'!B86</f>
        <v>0</v>
      </c>
      <c r="AI86" s="2">
        <v>86</v>
      </c>
    </row>
    <row r="87" spans="34:35" ht="14.25">
      <c r="AH87" s="196">
        <f>+'廃棄物事業経費（歳入）'!B87</f>
        <v>0</v>
      </c>
      <c r="AI87" s="2">
        <v>87</v>
      </c>
    </row>
    <row r="88" spans="34:35" ht="14.25">
      <c r="AH88" s="196">
        <f>+'廃棄物事業経費（歳入）'!B88</f>
        <v>0</v>
      </c>
      <c r="AI88" s="2">
        <v>88</v>
      </c>
    </row>
    <row r="89" spans="34:35" ht="14.25">
      <c r="AH89" s="196">
        <f>+'廃棄物事業経費（歳入）'!B89</f>
        <v>0</v>
      </c>
      <c r="AI89" s="2">
        <v>89</v>
      </c>
    </row>
    <row r="90" spans="34:35" ht="14.25">
      <c r="AH90" s="196">
        <f>+'廃棄物事業経費（歳入）'!B90</f>
        <v>0</v>
      </c>
      <c r="AI90" s="2">
        <v>90</v>
      </c>
    </row>
    <row r="91" spans="34:35" ht="14.25">
      <c r="AH91" s="196">
        <f>+'廃棄物事業経費（歳入）'!B91</f>
        <v>0</v>
      </c>
      <c r="AI91" s="2">
        <v>91</v>
      </c>
    </row>
    <row r="92" spans="34:35" ht="14.25">
      <c r="AH92" s="196">
        <f>+'廃棄物事業経費（歳入）'!B92</f>
        <v>0</v>
      </c>
      <c r="AI92" s="2">
        <v>92</v>
      </c>
    </row>
    <row r="93" spans="34:35" ht="14.25">
      <c r="AH93" s="196">
        <f>+'廃棄物事業経費（歳入）'!B93</f>
        <v>0</v>
      </c>
      <c r="AI93" s="2">
        <v>93</v>
      </c>
    </row>
    <row r="94" spans="34:35" ht="14.25">
      <c r="AH94" s="196">
        <f>+'廃棄物事業経費（歳入）'!B94</f>
        <v>0</v>
      </c>
      <c r="AI94" s="2">
        <v>94</v>
      </c>
    </row>
    <row r="95" spans="34:35" ht="14.25">
      <c r="AH95" s="196">
        <f>+'廃棄物事業経費（歳入）'!B95</f>
        <v>0</v>
      </c>
      <c r="AI95" s="2">
        <v>95</v>
      </c>
    </row>
    <row r="96" spans="34:35" ht="14.25">
      <c r="AH96" s="196">
        <f>+'廃棄物事業経費（歳入）'!B96</f>
        <v>0</v>
      </c>
      <c r="AI96" s="2">
        <v>96</v>
      </c>
    </row>
    <row r="97" spans="34:35" ht="14.25">
      <c r="AH97" s="196">
        <f>+'廃棄物事業経費（歳入）'!B97</f>
        <v>0</v>
      </c>
      <c r="AI97" s="2">
        <v>97</v>
      </c>
    </row>
    <row r="98" spans="34:35" ht="14.25">
      <c r="AH98" s="196">
        <f>+'廃棄物事業経費（歳入）'!B98</f>
        <v>0</v>
      </c>
      <c r="AI98" s="2">
        <v>98</v>
      </c>
    </row>
    <row r="99" spans="34:35" ht="14.25">
      <c r="AH99" s="196">
        <f>+'廃棄物事業経費（歳入）'!B99</f>
        <v>0</v>
      </c>
      <c r="AI99" s="2">
        <v>99</v>
      </c>
    </row>
    <row r="100" spans="34:35" ht="14.25">
      <c r="AH100" s="196">
        <f>+'廃棄物事業経費（歳入）'!B100</f>
        <v>0</v>
      </c>
      <c r="AI100" s="2">
        <v>100</v>
      </c>
    </row>
    <row r="101" spans="34:35" ht="14.25">
      <c r="AH101" s="196">
        <f>+'廃棄物事業経費（歳入）'!B101</f>
        <v>0</v>
      </c>
      <c r="AI101" s="2">
        <v>101</v>
      </c>
    </row>
    <row r="102" spans="34:35" ht="14.25">
      <c r="AH102" s="196">
        <f>+'廃棄物事業経費（歳入）'!B102</f>
        <v>0</v>
      </c>
      <c r="AI102" s="2">
        <v>102</v>
      </c>
    </row>
    <row r="103" spans="34:35" ht="14.25">
      <c r="AH103" s="196">
        <f>+'廃棄物事業経費（歳入）'!B103</f>
        <v>0</v>
      </c>
      <c r="AI103" s="2">
        <v>103</v>
      </c>
    </row>
    <row r="104" spans="34:35" ht="14.25">
      <c r="AH104" s="196">
        <f>+'廃棄物事業経費（歳入）'!B104</f>
        <v>0</v>
      </c>
      <c r="AI104" s="2">
        <v>104</v>
      </c>
    </row>
    <row r="105" spans="34:35" ht="14.25">
      <c r="AH105" s="196">
        <f>+'廃棄物事業経費（歳入）'!B105</f>
        <v>0</v>
      </c>
      <c r="AI105" s="2">
        <v>105</v>
      </c>
    </row>
    <row r="106" spans="34:35" ht="14.25">
      <c r="AH106" s="196">
        <f>+'廃棄物事業経費（歳入）'!B106</f>
        <v>0</v>
      </c>
      <c r="AI106" s="2">
        <v>106</v>
      </c>
    </row>
    <row r="107" spans="34:35" ht="14.25">
      <c r="AH107" s="196">
        <f>+'廃棄物事業経費（歳入）'!B107</f>
        <v>0</v>
      </c>
      <c r="AI107" s="2">
        <v>107</v>
      </c>
    </row>
    <row r="108" spans="34:35" ht="14.25">
      <c r="AH108" s="196">
        <f>+'廃棄物事業経費（歳入）'!B108</f>
        <v>0</v>
      </c>
      <c r="AI108" s="2">
        <v>108</v>
      </c>
    </row>
    <row r="109" spans="34:35" ht="14.25">
      <c r="AH109" s="196">
        <f>+'廃棄物事業経費（歳入）'!B109</f>
        <v>0</v>
      </c>
      <c r="AI109" s="2">
        <v>109</v>
      </c>
    </row>
    <row r="110" spans="34:35" ht="14.25">
      <c r="AH110" s="196">
        <f>+'廃棄物事業経費（歳入）'!B110</f>
        <v>0</v>
      </c>
      <c r="AI110" s="2">
        <v>110</v>
      </c>
    </row>
    <row r="111" spans="34:35" ht="14.25">
      <c r="AH111" s="196">
        <f>+'廃棄物事業経費（歳入）'!B111</f>
        <v>0</v>
      </c>
      <c r="AI111" s="2">
        <v>111</v>
      </c>
    </row>
    <row r="112" spans="34:35" ht="14.25">
      <c r="AH112" s="196">
        <f>+'廃棄物事業経費（歳入）'!B112</f>
        <v>0</v>
      </c>
      <c r="AI112" s="2">
        <v>112</v>
      </c>
    </row>
    <row r="113" spans="34:35" ht="14.25">
      <c r="AH113" s="196">
        <f>+'廃棄物事業経費（歳入）'!B113</f>
        <v>0</v>
      </c>
      <c r="AI113" s="2">
        <v>113</v>
      </c>
    </row>
    <row r="114" spans="34:35" ht="14.25">
      <c r="AH114" s="196">
        <f>+'廃棄物事業経費（歳入）'!B114</f>
        <v>0</v>
      </c>
      <c r="AI114" s="2">
        <v>114</v>
      </c>
    </row>
    <row r="115" spans="34:35" ht="14.25">
      <c r="AH115" s="196">
        <f>+'廃棄物事業経費（歳入）'!B115</f>
        <v>0</v>
      </c>
      <c r="AI115" s="2">
        <v>115</v>
      </c>
    </row>
    <row r="116" spans="34:35" ht="14.25">
      <c r="AH116" s="196">
        <f>+'廃棄物事業経費（歳入）'!B116</f>
        <v>0</v>
      </c>
      <c r="AI116" s="2">
        <v>116</v>
      </c>
    </row>
    <row r="117" spans="34:35" ht="14.25">
      <c r="AH117" s="196">
        <f>+'廃棄物事業経費（歳入）'!B117</f>
        <v>0</v>
      </c>
      <c r="AI117" s="2">
        <v>117</v>
      </c>
    </row>
    <row r="118" spans="34:35" ht="14.25">
      <c r="AH118" s="196">
        <f>+'廃棄物事業経費（歳入）'!B118</f>
        <v>0</v>
      </c>
      <c r="AI118" s="2">
        <v>118</v>
      </c>
    </row>
    <row r="119" spans="34:35" ht="14.25">
      <c r="AH119" s="196">
        <f>+'廃棄物事業経費（歳入）'!B119</f>
        <v>0</v>
      </c>
      <c r="AI119" s="2">
        <v>119</v>
      </c>
    </row>
    <row r="120" spans="34:35" ht="14.25">
      <c r="AH120" s="196">
        <f>+'廃棄物事業経費（歳入）'!B120</f>
        <v>0</v>
      </c>
      <c r="AI120" s="2">
        <v>120</v>
      </c>
    </row>
    <row r="121" spans="34:35" ht="14.25">
      <c r="AH121" s="196">
        <f>+'廃棄物事業経費（歳入）'!B121</f>
        <v>0</v>
      </c>
      <c r="AI121" s="2">
        <v>121</v>
      </c>
    </row>
    <row r="122" spans="34:35" ht="14.25">
      <c r="AH122" s="196">
        <f>+'廃棄物事業経費（歳入）'!B122</f>
        <v>0</v>
      </c>
      <c r="AI122" s="2">
        <v>122</v>
      </c>
    </row>
    <row r="123" spans="34:35" ht="14.25">
      <c r="AH123" s="196">
        <f>+'廃棄物事業経費（歳入）'!B123</f>
        <v>0</v>
      </c>
      <c r="AI123" s="2">
        <v>123</v>
      </c>
    </row>
    <row r="124" spans="34:35" ht="14.25">
      <c r="AH124" s="196">
        <f>+'廃棄物事業経費（歳入）'!B124</f>
        <v>0</v>
      </c>
      <c r="AI124" s="2">
        <v>124</v>
      </c>
    </row>
    <row r="125" spans="34:35" ht="14.25">
      <c r="AH125" s="196">
        <f>+'廃棄物事業経費（歳入）'!B125</f>
        <v>0</v>
      </c>
      <c r="AI125" s="2">
        <v>125</v>
      </c>
    </row>
    <row r="126" spans="34:35" ht="14.25">
      <c r="AH126" s="196">
        <f>+'廃棄物事業経費（歳入）'!B126</f>
        <v>0</v>
      </c>
      <c r="AI126" s="2">
        <v>126</v>
      </c>
    </row>
    <row r="127" spans="34:35" ht="14.25">
      <c r="AH127" s="196">
        <f>+'廃棄物事業経費（歳入）'!B127</f>
        <v>0</v>
      </c>
      <c r="AI127" s="2">
        <v>127</v>
      </c>
    </row>
    <row r="128" spans="34:35" ht="14.25">
      <c r="AH128" s="196">
        <f>+'廃棄物事業経費（歳入）'!B128</f>
        <v>0</v>
      </c>
      <c r="AI128" s="2">
        <v>128</v>
      </c>
    </row>
    <row r="129" spans="34:35" ht="14.25">
      <c r="AH129" s="196">
        <f>+'廃棄物事業経費（歳入）'!B129</f>
        <v>0</v>
      </c>
      <c r="AI129" s="2">
        <v>129</v>
      </c>
    </row>
    <row r="130" spans="34:35" ht="14.25">
      <c r="AH130" s="196">
        <f>+'廃棄物事業経費（歳入）'!B130</f>
        <v>0</v>
      </c>
      <c r="AI130" s="2">
        <v>130</v>
      </c>
    </row>
    <row r="131" spans="34:35" ht="14.25">
      <c r="AH131" s="196">
        <f>+'廃棄物事業経費（歳入）'!B131</f>
        <v>0</v>
      </c>
      <c r="AI131" s="2">
        <v>131</v>
      </c>
    </row>
    <row r="132" spans="34:35" ht="14.25">
      <c r="AH132" s="196">
        <f>+'廃棄物事業経費（歳入）'!B132</f>
        <v>0</v>
      </c>
      <c r="AI132" s="2">
        <v>132</v>
      </c>
    </row>
    <row r="133" spans="34:35" ht="14.25">
      <c r="AH133" s="196">
        <f>+'廃棄物事業経費（歳入）'!B133</f>
        <v>0</v>
      </c>
      <c r="AI133" s="2">
        <v>133</v>
      </c>
    </row>
    <row r="134" spans="34:35" ht="14.25">
      <c r="AH134" s="196">
        <f>+'廃棄物事業経費（歳入）'!B134</f>
        <v>0</v>
      </c>
      <c r="AI134" s="2">
        <v>134</v>
      </c>
    </row>
    <row r="135" spans="34:35" ht="14.25">
      <c r="AH135" s="196">
        <f>+'廃棄物事業経費（歳入）'!B135</f>
        <v>0</v>
      </c>
      <c r="AI135" s="2">
        <v>135</v>
      </c>
    </row>
    <row r="136" spans="34:35" ht="14.25">
      <c r="AH136" s="196">
        <f>+'廃棄物事業経費（歳入）'!B136</f>
        <v>0</v>
      </c>
      <c r="AI136" s="2">
        <v>136</v>
      </c>
    </row>
    <row r="137" spans="34:35" ht="14.25">
      <c r="AH137" s="196">
        <f>+'廃棄物事業経費（歳入）'!B137</f>
        <v>0</v>
      </c>
      <c r="AI137" s="2">
        <v>137</v>
      </c>
    </row>
    <row r="138" spans="34:35" ht="14.25">
      <c r="AH138" s="196">
        <f>+'廃棄物事業経費（歳入）'!B138</f>
        <v>0</v>
      </c>
      <c r="AI138" s="2">
        <v>138</v>
      </c>
    </row>
    <row r="139" spans="34:35" ht="14.25">
      <c r="AH139" s="196">
        <f>+'廃棄物事業経費（歳入）'!B139</f>
        <v>0</v>
      </c>
      <c r="AI139" s="2">
        <v>139</v>
      </c>
    </row>
    <row r="140" spans="34:35" ht="14.25">
      <c r="AH140" s="196">
        <f>+'廃棄物事業経費（歳入）'!B140</f>
        <v>0</v>
      </c>
      <c r="AI140" s="2">
        <v>140</v>
      </c>
    </row>
    <row r="141" spans="34:35" ht="14.25">
      <c r="AH141" s="196">
        <f>+'廃棄物事業経費（歳入）'!B141</f>
        <v>0</v>
      </c>
      <c r="AI141" s="2">
        <v>141</v>
      </c>
    </row>
    <row r="142" spans="34:35" ht="14.25">
      <c r="AH142" s="196">
        <f>+'廃棄物事業経費（歳入）'!B142</f>
        <v>0</v>
      </c>
      <c r="AI142" s="2">
        <v>142</v>
      </c>
    </row>
    <row r="143" spans="34:35" ht="14.25">
      <c r="AH143" s="196">
        <f>+'廃棄物事業経費（歳入）'!B143</f>
        <v>0</v>
      </c>
      <c r="AI143" s="2">
        <v>143</v>
      </c>
    </row>
    <row r="144" spans="34:35" ht="14.25">
      <c r="AH144" s="196">
        <f>+'廃棄物事業経費（歳入）'!B144</f>
        <v>0</v>
      </c>
      <c r="AI144" s="2">
        <v>144</v>
      </c>
    </row>
    <row r="145" spans="34:35" ht="14.25">
      <c r="AH145" s="196">
        <f>+'廃棄物事業経費（歳入）'!B145</f>
        <v>0</v>
      </c>
      <c r="AI145" s="2">
        <v>145</v>
      </c>
    </row>
    <row r="146" spans="34:35" ht="14.25">
      <c r="AH146" s="196">
        <f>+'廃棄物事業経費（歳入）'!B146</f>
        <v>0</v>
      </c>
      <c r="AI146" s="2">
        <v>146</v>
      </c>
    </row>
    <row r="147" spans="34:35" ht="14.25">
      <c r="AH147" s="196">
        <f>+'廃棄物事業経費（歳入）'!B147</f>
        <v>0</v>
      </c>
      <c r="AI147" s="2">
        <v>147</v>
      </c>
    </row>
    <row r="148" spans="34:35" ht="14.25">
      <c r="AH148" s="196">
        <f>+'廃棄物事業経費（歳入）'!B148</f>
        <v>0</v>
      </c>
      <c r="AI148" s="2">
        <v>148</v>
      </c>
    </row>
    <row r="149" spans="34:35" ht="14.25">
      <c r="AH149" s="196">
        <f>+'廃棄物事業経費（歳入）'!B149</f>
        <v>0</v>
      </c>
      <c r="AI149" s="2">
        <v>149</v>
      </c>
    </row>
    <row r="150" spans="34:35" ht="14.25">
      <c r="AH150" s="196">
        <f>+'廃棄物事業経費（歳入）'!B150</f>
        <v>0</v>
      </c>
      <c r="AI150" s="2">
        <v>150</v>
      </c>
    </row>
    <row r="151" spans="34:35" ht="14.25">
      <c r="AH151" s="196">
        <f>+'廃棄物事業経費（歳入）'!B151</f>
        <v>0</v>
      </c>
      <c r="AI151" s="2">
        <v>151</v>
      </c>
    </row>
    <row r="152" spans="34:35" ht="14.25">
      <c r="AH152" s="196">
        <f>+'廃棄物事業経費（歳入）'!B152</f>
        <v>0</v>
      </c>
      <c r="AI152" s="2">
        <v>152</v>
      </c>
    </row>
    <row r="153" spans="34:35" ht="14.25">
      <c r="AH153" s="196">
        <f>+'廃棄物事業経費（歳入）'!B153</f>
        <v>0</v>
      </c>
      <c r="AI153" s="2">
        <v>153</v>
      </c>
    </row>
    <row r="154" spans="34:35" ht="14.25">
      <c r="AH154" s="196">
        <f>+'廃棄物事業経費（歳入）'!B154</f>
        <v>0</v>
      </c>
      <c r="AI154" s="2">
        <v>154</v>
      </c>
    </row>
    <row r="155" spans="34:35" ht="14.25">
      <c r="AH155" s="196">
        <f>+'廃棄物事業経費（歳入）'!B155</f>
        <v>0</v>
      </c>
      <c r="AI155" s="2">
        <v>155</v>
      </c>
    </row>
    <row r="156" spans="34:35" ht="14.25">
      <c r="AH156" s="196">
        <f>+'廃棄物事業経費（歳入）'!B156</f>
        <v>0</v>
      </c>
      <c r="AI156" s="2">
        <v>156</v>
      </c>
    </row>
    <row r="157" spans="34:35" ht="14.25">
      <c r="AH157" s="196">
        <f>+'廃棄物事業経費（歳入）'!B157</f>
        <v>0</v>
      </c>
      <c r="AI157" s="2">
        <v>157</v>
      </c>
    </row>
    <row r="158" spans="34:35" ht="14.25">
      <c r="AH158" s="196">
        <f>+'廃棄物事業経費（歳入）'!B158</f>
        <v>0</v>
      </c>
      <c r="AI158" s="2">
        <v>158</v>
      </c>
    </row>
    <row r="159" spans="34:35" ht="14.25">
      <c r="AH159" s="196">
        <f>+'廃棄物事業経費（歳入）'!B159</f>
        <v>0</v>
      </c>
      <c r="AI159" s="2">
        <v>159</v>
      </c>
    </row>
    <row r="160" spans="34:35" ht="14.25">
      <c r="AH160" s="196">
        <f>+'廃棄物事業経費（歳入）'!B160</f>
        <v>0</v>
      </c>
      <c r="AI160" s="2">
        <v>160</v>
      </c>
    </row>
    <row r="161" spans="34:35" ht="14.25">
      <c r="AH161" s="196">
        <f>+'廃棄物事業経費（歳入）'!B161</f>
        <v>0</v>
      </c>
      <c r="AI161" s="2">
        <v>161</v>
      </c>
    </row>
    <row r="162" spans="34:35" ht="14.25">
      <c r="AH162" s="196">
        <f>+'廃棄物事業経費（歳入）'!B162</f>
        <v>0</v>
      </c>
      <c r="AI162" s="2">
        <v>162</v>
      </c>
    </row>
    <row r="163" spans="34:35" ht="14.25">
      <c r="AH163" s="196">
        <f>+'廃棄物事業経費（歳入）'!B163</f>
        <v>0</v>
      </c>
      <c r="AI163" s="2">
        <v>163</v>
      </c>
    </row>
    <row r="164" spans="34:35" ht="14.25">
      <c r="AH164" s="196">
        <f>+'廃棄物事業経費（歳入）'!B164</f>
        <v>0</v>
      </c>
      <c r="AI164" s="2">
        <v>164</v>
      </c>
    </row>
    <row r="165" spans="34:35" ht="14.25">
      <c r="AH165" s="196">
        <f>+'廃棄物事業経費（歳入）'!B165</f>
        <v>0</v>
      </c>
      <c r="AI165" s="2">
        <v>165</v>
      </c>
    </row>
    <row r="166" spans="34:35" ht="14.25">
      <c r="AH166" s="196">
        <f>+'廃棄物事業経費（歳入）'!B166</f>
        <v>0</v>
      </c>
      <c r="AI166" s="2">
        <v>166</v>
      </c>
    </row>
    <row r="167" spans="34:35" ht="14.25">
      <c r="AH167" s="196">
        <f>+'廃棄物事業経費（歳入）'!B167</f>
        <v>0</v>
      </c>
      <c r="AI167" s="2">
        <v>167</v>
      </c>
    </row>
    <row r="168" spans="34:35" ht="14.25">
      <c r="AH168" s="196">
        <f>+'廃棄物事業経費（歳入）'!B168</f>
        <v>0</v>
      </c>
      <c r="AI168" s="2">
        <v>168</v>
      </c>
    </row>
    <row r="169" spans="34:35" ht="14.25">
      <c r="AH169" s="196">
        <f>+'廃棄物事業経費（歳入）'!B169</f>
        <v>0</v>
      </c>
      <c r="AI169" s="2">
        <v>169</v>
      </c>
    </row>
    <row r="170" spans="34:35" ht="14.25">
      <c r="AH170" s="196">
        <f>+'廃棄物事業経費（歳入）'!B170</f>
        <v>0</v>
      </c>
      <c r="AI170" s="2">
        <v>170</v>
      </c>
    </row>
    <row r="171" spans="34:35" ht="14.25">
      <c r="AH171" s="196">
        <f>+'廃棄物事業経費（歳入）'!B171</f>
        <v>0</v>
      </c>
      <c r="AI171" s="2">
        <v>171</v>
      </c>
    </row>
    <row r="172" spans="34:35" ht="14.25">
      <c r="AH172" s="196">
        <f>+'廃棄物事業経費（歳入）'!B172</f>
        <v>0</v>
      </c>
      <c r="AI172" s="2">
        <v>172</v>
      </c>
    </row>
    <row r="173" spans="34:35" ht="14.25">
      <c r="AH173" s="196">
        <f>+'廃棄物事業経費（歳入）'!B173</f>
        <v>0</v>
      </c>
      <c r="AI173" s="2">
        <v>173</v>
      </c>
    </row>
    <row r="174" spans="34:35" ht="14.25">
      <c r="AH174" s="196">
        <f>+'廃棄物事業経費（歳入）'!B174</f>
        <v>0</v>
      </c>
      <c r="AI174" s="2">
        <v>174</v>
      </c>
    </row>
    <row r="175" spans="34:35" ht="14.25">
      <c r="AH175" s="196">
        <f>+'廃棄物事業経費（歳入）'!B175</f>
        <v>0</v>
      </c>
      <c r="AI175" s="2">
        <v>175</v>
      </c>
    </row>
    <row r="176" spans="34:35" ht="14.25">
      <c r="AH176" s="196">
        <f>+'廃棄物事業経費（歳入）'!B176</f>
        <v>0</v>
      </c>
      <c r="AI176" s="2">
        <v>176</v>
      </c>
    </row>
    <row r="177" spans="34:35" ht="14.25">
      <c r="AH177" s="196">
        <f>+'廃棄物事業経費（歳入）'!B177</f>
        <v>0</v>
      </c>
      <c r="AI177" s="2">
        <v>177</v>
      </c>
    </row>
    <row r="178" spans="34:35" ht="14.25">
      <c r="AH178" s="196">
        <f>+'廃棄物事業経費（歳入）'!B178</f>
        <v>0</v>
      </c>
      <c r="AI178" s="2">
        <v>178</v>
      </c>
    </row>
    <row r="179" spans="34:35" ht="14.25">
      <c r="AH179" s="196">
        <f>+'廃棄物事業経費（歳入）'!B179</f>
        <v>0</v>
      </c>
      <c r="AI179" s="2">
        <v>179</v>
      </c>
    </row>
    <row r="180" spans="34:35" ht="14.25">
      <c r="AH180" s="196">
        <f>+'廃棄物事業経費（歳入）'!B180</f>
        <v>0</v>
      </c>
      <c r="AI180" s="2">
        <v>180</v>
      </c>
    </row>
    <row r="181" spans="34:35" ht="14.25">
      <c r="AH181" s="196">
        <f>+'廃棄物事業経費（歳入）'!B181</f>
        <v>0</v>
      </c>
      <c r="AI181" s="2">
        <v>181</v>
      </c>
    </row>
    <row r="182" spans="34:35" ht="14.25">
      <c r="AH182" s="196">
        <f>+'廃棄物事業経費（歳入）'!B182</f>
        <v>0</v>
      </c>
      <c r="AI182" s="2">
        <v>182</v>
      </c>
    </row>
    <row r="183" spans="34:35" ht="14.25">
      <c r="AH183" s="196">
        <f>+'廃棄物事業経費（歳入）'!B183</f>
        <v>0</v>
      </c>
      <c r="AI183" s="2">
        <v>183</v>
      </c>
    </row>
    <row r="184" spans="34:35" ht="14.25">
      <c r="AH184" s="196">
        <f>+'廃棄物事業経費（歳入）'!B184</f>
        <v>0</v>
      </c>
      <c r="AI184" s="2">
        <v>184</v>
      </c>
    </row>
    <row r="185" spans="34:35" ht="14.25">
      <c r="AH185" s="196">
        <f>+'廃棄物事業経費（歳入）'!B185</f>
        <v>0</v>
      </c>
      <c r="AI185" s="2">
        <v>185</v>
      </c>
    </row>
    <row r="186" spans="34:35" ht="14.25">
      <c r="AH186" s="196">
        <f>+'廃棄物事業経費（歳入）'!B186</f>
        <v>0</v>
      </c>
      <c r="AI186" s="2">
        <v>186</v>
      </c>
    </row>
    <row r="187" spans="34:35" ht="14.25">
      <c r="AH187" s="196">
        <f>+'廃棄物事業経費（歳入）'!B187</f>
        <v>0</v>
      </c>
      <c r="AI187" s="2">
        <v>187</v>
      </c>
    </row>
    <row r="188" spans="34:35" ht="14.25">
      <c r="AH188" s="196">
        <f>+'廃棄物事業経費（歳入）'!B188</f>
        <v>0</v>
      </c>
      <c r="AI188" s="2">
        <v>188</v>
      </c>
    </row>
    <row r="189" spans="34:35" ht="14.25">
      <c r="AH189" s="196">
        <f>+'廃棄物事業経費（歳入）'!B189</f>
        <v>0</v>
      </c>
      <c r="AI189" s="2">
        <v>189</v>
      </c>
    </row>
    <row r="190" spans="34:35" ht="14.25">
      <c r="AH190" s="196">
        <f>+'廃棄物事業経費（歳入）'!B190</f>
        <v>0</v>
      </c>
      <c r="AI190" s="2">
        <v>190</v>
      </c>
    </row>
    <row r="191" spans="34:35" ht="14.25">
      <c r="AH191" s="196">
        <f>+'廃棄物事業経費（歳入）'!B191</f>
        <v>0</v>
      </c>
      <c r="AI191" s="2">
        <v>191</v>
      </c>
    </row>
    <row r="192" spans="34:35" ht="14.25">
      <c r="AH192" s="196">
        <f>+'廃棄物事業経費（歳入）'!B192</f>
        <v>0</v>
      </c>
      <c r="AI192" s="2">
        <v>192</v>
      </c>
    </row>
    <row r="193" spans="34:35" ht="14.25">
      <c r="AH193" s="196">
        <f>+'廃棄物事業経費（歳入）'!B193</f>
        <v>0</v>
      </c>
      <c r="AI193" s="2">
        <v>193</v>
      </c>
    </row>
    <row r="194" spans="34:35" ht="14.25">
      <c r="AH194" s="196">
        <f>+'廃棄物事業経費（歳入）'!B194</f>
        <v>0</v>
      </c>
      <c r="AI194" s="2">
        <v>194</v>
      </c>
    </row>
    <row r="195" spans="34:35" ht="14.25">
      <c r="AH195" s="196">
        <f>+'廃棄物事業経費（歳入）'!B195</f>
        <v>0</v>
      </c>
      <c r="AI195" s="2">
        <v>195</v>
      </c>
    </row>
    <row r="196" spans="34:35" ht="14.25">
      <c r="AH196" s="196">
        <f>+'廃棄物事業経費（歳入）'!B196</f>
        <v>0</v>
      </c>
      <c r="AI196" s="2">
        <v>196</v>
      </c>
    </row>
    <row r="197" spans="34:35" ht="14.25">
      <c r="AH197" s="196">
        <f>+'廃棄物事業経費（歳入）'!B197</f>
        <v>0</v>
      </c>
      <c r="AI197" s="2">
        <v>197</v>
      </c>
    </row>
    <row r="198" spans="34:35" ht="14.25">
      <c r="AH198" s="196">
        <f>+'廃棄物事業経費（歳入）'!B198</f>
        <v>0</v>
      </c>
      <c r="AI198" s="2">
        <v>198</v>
      </c>
    </row>
    <row r="199" spans="34:35" ht="14.25">
      <c r="AH199" s="196">
        <f>+'廃棄物事業経費（歳入）'!B199</f>
        <v>0</v>
      </c>
      <c r="AI199" s="2">
        <v>199</v>
      </c>
    </row>
    <row r="200" spans="34:35" ht="14.25">
      <c r="AH200" s="196">
        <f>+'廃棄物事業経費（歳入）'!B200</f>
        <v>0</v>
      </c>
      <c r="AI200" s="2">
        <v>200</v>
      </c>
    </row>
    <row r="201" spans="34:35" ht="14.25">
      <c r="AH201" s="196">
        <f>+'廃棄物事業経費（歳入）'!B201</f>
        <v>0</v>
      </c>
      <c r="AI201" s="2">
        <v>201</v>
      </c>
    </row>
    <row r="202" spans="34:35" ht="14.25">
      <c r="AH202" s="196">
        <f>+'廃棄物事業経費（歳入）'!B202</f>
        <v>0</v>
      </c>
      <c r="AI202" s="2">
        <v>202</v>
      </c>
    </row>
    <row r="203" spans="34:35" ht="14.25">
      <c r="AH203" s="196">
        <f>+'廃棄物事業経費（歳入）'!B203</f>
        <v>0</v>
      </c>
      <c r="AI203" s="2">
        <v>203</v>
      </c>
    </row>
    <row r="204" spans="34:35" ht="14.25">
      <c r="AH204" s="196">
        <f>+'廃棄物事業経費（歳入）'!B204</f>
        <v>0</v>
      </c>
      <c r="AI204" s="2">
        <v>204</v>
      </c>
    </row>
    <row r="205" spans="34:35" ht="14.25">
      <c r="AH205" s="196">
        <f>+'廃棄物事業経費（歳入）'!B205</f>
        <v>0</v>
      </c>
      <c r="AI205" s="2">
        <v>205</v>
      </c>
    </row>
    <row r="206" spans="34:35" ht="14.25">
      <c r="AH206" s="196">
        <f>+'廃棄物事業経費（歳入）'!B206</f>
        <v>0</v>
      </c>
      <c r="AI206" s="2">
        <v>206</v>
      </c>
    </row>
    <row r="207" spans="34:35" ht="14.25">
      <c r="AH207" s="196">
        <f>+'廃棄物事業経費（歳入）'!B207</f>
        <v>0</v>
      </c>
      <c r="AI207" s="2">
        <v>207</v>
      </c>
    </row>
    <row r="208" spans="34:35" ht="14.25">
      <c r="AH208" s="196">
        <f>+'廃棄物事業経費（歳入）'!B208</f>
        <v>0</v>
      </c>
      <c r="AI208" s="2">
        <v>208</v>
      </c>
    </row>
    <row r="209" spans="34:35" ht="14.25">
      <c r="AH209" s="196">
        <f>+'廃棄物事業経費（歳入）'!B209</f>
        <v>0</v>
      </c>
      <c r="AI209" s="2">
        <v>209</v>
      </c>
    </row>
    <row r="210" spans="34:35" ht="14.25">
      <c r="AH210" s="196">
        <f>+'廃棄物事業経費（歳入）'!B210</f>
        <v>0</v>
      </c>
      <c r="AI210" s="2">
        <v>210</v>
      </c>
    </row>
    <row r="211" spans="34:35" ht="14.25">
      <c r="AH211" s="196">
        <f>+'廃棄物事業経費（歳入）'!B211</f>
        <v>0</v>
      </c>
      <c r="AI211" s="2">
        <v>211</v>
      </c>
    </row>
    <row r="212" spans="34:35" ht="14.25">
      <c r="AH212" s="196">
        <f>+'廃棄物事業経費（歳入）'!B212</f>
        <v>0</v>
      </c>
      <c r="AI212" s="2">
        <v>212</v>
      </c>
    </row>
    <row r="213" spans="34:35" ht="14.25">
      <c r="AH213" s="196">
        <f>+'廃棄物事業経費（歳入）'!B213</f>
        <v>0</v>
      </c>
      <c r="AI213" s="2">
        <v>213</v>
      </c>
    </row>
    <row r="214" spans="34:35" ht="14.25">
      <c r="AH214" s="196">
        <f>+'廃棄物事業経費（歳入）'!B214</f>
        <v>0</v>
      </c>
      <c r="AI214" s="2">
        <v>214</v>
      </c>
    </row>
    <row r="215" spans="34:35" ht="14.25">
      <c r="AH215" s="196">
        <f>+'廃棄物事業経費（歳入）'!B215</f>
        <v>0</v>
      </c>
      <c r="AI215" s="2">
        <v>215</v>
      </c>
    </row>
    <row r="216" spans="34:35" ht="14.25">
      <c r="AH216" s="196">
        <f>+'廃棄物事業経費（歳入）'!B216</f>
        <v>0</v>
      </c>
      <c r="AI216" s="2">
        <v>216</v>
      </c>
    </row>
    <row r="217" spans="34:35" ht="14.25">
      <c r="AH217" s="196">
        <f>+'廃棄物事業経費（歳入）'!B217</f>
        <v>0</v>
      </c>
      <c r="AI217" s="2">
        <v>217</v>
      </c>
    </row>
    <row r="218" spans="34:35" ht="14.25">
      <c r="AH218" s="196">
        <f>+'廃棄物事業経費（歳入）'!B218</f>
        <v>0</v>
      </c>
      <c r="AI218" s="2">
        <v>218</v>
      </c>
    </row>
    <row r="219" spans="34:35" ht="14.25">
      <c r="AH219" s="196">
        <f>+'廃棄物事業経費（歳入）'!B219</f>
        <v>0</v>
      </c>
      <c r="AI219" s="2">
        <v>219</v>
      </c>
    </row>
    <row r="220" spans="34:35" ht="14.25">
      <c r="AH220" s="196">
        <f>+'廃棄物事業経費（歳入）'!B220</f>
        <v>0</v>
      </c>
      <c r="AI220" s="2">
        <v>220</v>
      </c>
    </row>
    <row r="221" spans="34:35" ht="14.25">
      <c r="AH221" s="196">
        <f>+'廃棄物事業経費（歳入）'!B221</f>
        <v>0</v>
      </c>
      <c r="AI221" s="2">
        <v>221</v>
      </c>
    </row>
    <row r="222" spans="34:35" ht="14.25">
      <c r="AH222" s="196">
        <f>+'廃棄物事業経費（歳入）'!B222</f>
        <v>0</v>
      </c>
      <c r="AI222" s="2">
        <v>222</v>
      </c>
    </row>
    <row r="223" spans="34:35" ht="14.25">
      <c r="AH223" s="196">
        <f>+'廃棄物事業経費（歳入）'!B223</f>
        <v>0</v>
      </c>
      <c r="AI223" s="2">
        <v>223</v>
      </c>
    </row>
    <row r="224" spans="34:35" ht="14.25">
      <c r="AH224" s="196">
        <f>+'廃棄物事業経費（歳入）'!B224</f>
        <v>0</v>
      </c>
      <c r="AI224" s="2">
        <v>224</v>
      </c>
    </row>
    <row r="225" spans="34:35" ht="14.25">
      <c r="AH225" s="196">
        <f>+'廃棄物事業経費（歳入）'!B225</f>
        <v>0</v>
      </c>
      <c r="AI225" s="2">
        <v>225</v>
      </c>
    </row>
    <row r="226" spans="34:35" ht="14.25">
      <c r="AH226" s="196">
        <f>+'廃棄物事業経費（歳入）'!B226</f>
        <v>0</v>
      </c>
      <c r="AI226" s="2">
        <v>226</v>
      </c>
    </row>
    <row r="227" spans="34:35" ht="14.25">
      <c r="AH227" s="196">
        <f>+'廃棄物事業経費（歳入）'!B227</f>
        <v>0</v>
      </c>
      <c r="AI227" s="2">
        <v>227</v>
      </c>
    </row>
    <row r="228" spans="34:35" ht="14.25">
      <c r="AH228" s="196">
        <f>+'廃棄物事業経費（歳入）'!B228</f>
        <v>0</v>
      </c>
      <c r="AI228" s="2">
        <v>228</v>
      </c>
    </row>
    <row r="229" spans="34:35" ht="14.25">
      <c r="AH229" s="196">
        <f>+'廃棄物事業経費（歳入）'!B229</f>
        <v>0</v>
      </c>
      <c r="AI229" s="2">
        <v>229</v>
      </c>
    </row>
    <row r="230" spans="34:35" ht="14.25">
      <c r="AH230" s="196">
        <f>+'廃棄物事業経費（歳入）'!B230</f>
        <v>0</v>
      </c>
      <c r="AI230" s="2">
        <v>230</v>
      </c>
    </row>
    <row r="231" spans="34:35" ht="14.25">
      <c r="AH231" s="196">
        <f>+'廃棄物事業経費（歳入）'!B231</f>
        <v>0</v>
      </c>
      <c r="AI231" s="2">
        <v>231</v>
      </c>
    </row>
    <row r="232" spans="34:35" ht="14.25">
      <c r="AH232" s="196">
        <f>+'廃棄物事業経費（歳入）'!B232</f>
        <v>0</v>
      </c>
      <c r="AI232" s="2">
        <v>232</v>
      </c>
    </row>
    <row r="233" spans="34:35" ht="14.25">
      <c r="AH233" s="196">
        <f>+'廃棄物事業経費（歳入）'!B233</f>
        <v>0</v>
      </c>
      <c r="AI233" s="2">
        <v>233</v>
      </c>
    </row>
    <row r="234" spans="34:35" ht="14.25">
      <c r="AH234" s="196">
        <f>+'廃棄物事業経費（歳入）'!B234</f>
        <v>0</v>
      </c>
      <c r="AI234" s="2">
        <v>234</v>
      </c>
    </row>
    <row r="235" spans="34:35" ht="14.25">
      <c r="AH235" s="196">
        <f>+'廃棄物事業経費（歳入）'!B235</f>
        <v>0</v>
      </c>
      <c r="AI235" s="2">
        <v>235</v>
      </c>
    </row>
    <row r="236" spans="34:35" ht="14.25">
      <c r="AH236" s="196">
        <f>+'廃棄物事業経費（歳入）'!B236</f>
        <v>0</v>
      </c>
      <c r="AI236" s="2">
        <v>236</v>
      </c>
    </row>
    <row r="237" spans="34:35" ht="14.25">
      <c r="AH237" s="196">
        <f>+'廃棄物事業経費（歳入）'!B237</f>
        <v>0</v>
      </c>
      <c r="AI237" s="2">
        <v>237</v>
      </c>
    </row>
    <row r="238" spans="34:35" ht="14.25">
      <c r="AH238" s="196">
        <f>+'廃棄物事業経費（歳入）'!B238</f>
        <v>0</v>
      </c>
      <c r="AI238" s="2">
        <v>238</v>
      </c>
    </row>
    <row r="239" spans="34:35" ht="14.25">
      <c r="AH239" s="196">
        <f>+'廃棄物事業経費（歳入）'!B239</f>
        <v>0</v>
      </c>
      <c r="AI239" s="2">
        <v>239</v>
      </c>
    </row>
    <row r="240" spans="34:35" ht="14.25">
      <c r="AH240" s="196">
        <f>+'廃棄物事業経費（歳入）'!B240</f>
        <v>0</v>
      </c>
      <c r="AI240" s="2">
        <v>240</v>
      </c>
    </row>
    <row r="241" spans="34:35" ht="14.25">
      <c r="AH241" s="196">
        <f>+'廃棄物事業経費（歳入）'!B241</f>
        <v>0</v>
      </c>
      <c r="AI241" s="2">
        <v>241</v>
      </c>
    </row>
    <row r="242" spans="34:35" ht="14.25">
      <c r="AH242" s="196">
        <f>+'廃棄物事業経費（歳入）'!B242</f>
        <v>0</v>
      </c>
      <c r="AI242" s="2">
        <v>242</v>
      </c>
    </row>
    <row r="243" spans="34:35" ht="14.25">
      <c r="AH243" s="196">
        <f>+'廃棄物事業経費（歳入）'!B243</f>
        <v>0</v>
      </c>
      <c r="AI243" s="2">
        <v>243</v>
      </c>
    </row>
    <row r="244" spans="34:35" ht="14.25">
      <c r="AH244" s="196">
        <f>+'廃棄物事業経費（歳入）'!B244</f>
        <v>0</v>
      </c>
      <c r="AI244" s="2">
        <v>244</v>
      </c>
    </row>
    <row r="245" spans="34:35" ht="14.25">
      <c r="AH245" s="196">
        <f>+'廃棄物事業経費（歳入）'!B245</f>
        <v>0</v>
      </c>
      <c r="AI245" s="2">
        <v>245</v>
      </c>
    </row>
    <row r="246" spans="34:35" ht="14.25">
      <c r="AH246" s="196">
        <f>+'廃棄物事業経費（歳入）'!B246</f>
        <v>0</v>
      </c>
      <c r="AI246" s="2">
        <v>246</v>
      </c>
    </row>
    <row r="247" spans="34:35" ht="14.25">
      <c r="AH247" s="196">
        <f>+'廃棄物事業経費（歳入）'!B247</f>
        <v>0</v>
      </c>
      <c r="AI247" s="2">
        <v>247</v>
      </c>
    </row>
    <row r="248" spans="34:35" ht="14.25">
      <c r="AH248" s="196">
        <f>+'廃棄物事業経費（歳入）'!B248</f>
        <v>0</v>
      </c>
      <c r="AI248" s="2">
        <v>248</v>
      </c>
    </row>
    <row r="249" spans="34:35" ht="14.25">
      <c r="AH249" s="196">
        <f>+'廃棄物事業経費（歳入）'!B249</f>
        <v>0</v>
      </c>
      <c r="AI249" s="2">
        <v>249</v>
      </c>
    </row>
    <row r="250" spans="34:35" ht="14.25">
      <c r="AH250" s="196">
        <f>+'廃棄物事業経費（歳入）'!B250</f>
        <v>0</v>
      </c>
      <c r="AI250" s="2">
        <v>250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資源循環推進課　鈴木</cp:lastModifiedBy>
  <cp:lastPrinted>2015-10-13T05:25:08Z</cp:lastPrinted>
  <dcterms:created xsi:type="dcterms:W3CDTF">2008-01-24T06:28:57Z</dcterms:created>
  <dcterms:modified xsi:type="dcterms:W3CDTF">2016-01-07T06:59:20Z</dcterms:modified>
  <cp:category/>
  <cp:version/>
  <cp:contentType/>
  <cp:contentStatus/>
</cp:coreProperties>
</file>