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'市町村分担金内訳'!$A$7:$DU$11</definedName>
    <definedName name="_xlnm.Print_Area" localSheetId="4">'組合分担金内訳'!$A$7:$BE$25</definedName>
    <definedName name="_xlnm.Print_Area" localSheetId="3">'廃棄物事業経費（歳出）'!$A$7:$CI$29</definedName>
    <definedName name="_xlnm.Print_Area" localSheetId="2">'廃棄物事業経費（歳入）'!$A$7:$AD$29</definedName>
    <definedName name="_xlnm.Print_Area" localSheetId="0">'廃棄物事業経費（市町村）'!$A$7:$DJ$25</definedName>
    <definedName name="_xlnm.Print_Area" localSheetId="1">'廃棄物事業経費（組合）'!$A$7:$DJ$11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<sst xmlns="http://schemas.openxmlformats.org/spreadsheetml/2006/main" count="1858" uniqueCount="426">
  <si>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</si>
  <si>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</si>
  <si>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</si>
  <si>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</si>
  <si>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</si>
  <si>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</si>
  <si>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</si>
  <si>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</si>
  <si>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</si>
  <si>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</si>
  <si>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</si>
  <si>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</si>
  <si>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</si>
  <si>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</si>
  <si>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</si>
  <si>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</si>
  <si>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</si>
  <si>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</si>
  <si>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</si>
  <si>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</si>
  <si>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</si>
  <si>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</si>
  <si>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</si>
  <si>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</si>
  <si>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</si>
  <si>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</si>
  <si>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</si>
  <si>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</si>
  <si>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</si>
  <si>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</si>
  <si>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</si>
  <si>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</si>
  <si>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</si>
  <si>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</si>
  <si>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</si>
  <si>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</si>
  <si>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</si>
  <si>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</si>
  <si>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</si>
  <si>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</si>
  <si>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</si>
  <si>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</si>
  <si>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</si>
  <si>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</si>
  <si>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</si>
  <si>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</si>
  <si>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</si>
  <si>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</si>
  <si>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</si>
  <si>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</si>
  <si>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</si>
  <si>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</si>
  <si>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</si>
  <si>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</si>
  <si>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</si>
  <si>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</si>
  <si>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</si>
  <si>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</si>
  <si>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</si>
  <si>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</si>
  <si>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</si>
  <si>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</si>
  <si>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</si>
  <si>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</si>
  <si>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</si>
  <si>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</si>
  <si>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</si>
  <si>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</si>
  <si>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</si>
  <si>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</si>
  <si>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</si>
  <si>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</si>
  <si>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</si>
  <si>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</si>
  <si>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</si>
  <si>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</si>
  <si>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</si>
  <si>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</si>
  <si>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</si>
  <si>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</si>
  <si>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</si>
  <si>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</si>
  <si>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</si>
  <si>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</si>
  <si>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</si>
  <si>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</si>
  <si>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</si>
  <si>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</si>
  <si>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</si>
  <si>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</si>
  <si>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</si>
  <si>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</si>
  <si>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</si>
  <si>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</si>
  <si>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</si>
  <si>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</si>
  <si>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</si>
  <si>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</si>
  <si>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</si>
  <si>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</si>
  <si>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</si>
  <si>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</si>
  <si>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</si>
  <si>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</si>
  <si>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</si>
  <si>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</si>
  <si>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</si>
  <si>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</si>
  <si>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</si>
  <si>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</si>
  <si>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</si>
  <si>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</si>
  <si>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</si>
  <si>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</si>
  <si>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</si>
  <si>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</si>
  <si>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</si>
  <si>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</si>
  <si>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</si>
  <si>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</si>
  <si>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</si>
  <si>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</si>
  <si>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</si>
  <si>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</si>
  <si>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</si>
  <si>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</si>
  <si>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</si>
  <si>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</si>
  <si>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</si>
  <si>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</si>
  <si>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</si>
  <si>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</si>
  <si>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</si>
  <si>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</si>
  <si>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</si>
  <si>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</si>
  <si>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</si>
  <si>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</si>
  <si>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</si>
  <si>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</si>
  <si>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</si>
  <si>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</si>
  <si>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</si>
  <si>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</si>
  <si>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</si>
  <si>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</si>
  <si>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</si>
  <si>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</si>
  <si>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</si>
  <si>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</si>
  <si>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</si>
  <si>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</si>
  <si>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</si>
  <si>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</si>
  <si>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</si>
  <si>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</si>
  <si>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</si>
  <si>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</si>
  <si>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</si>
  <si>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</si>
  <si>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</si>
  <si>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</si>
  <si>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</si>
  <si>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</si>
  <si>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</si>
  <si>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</si>
  <si>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</si>
  <si>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</si>
  <si>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</si>
  <si>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</si>
  <si>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</si>
  <si>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</si>
  <si>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</si>
  <si>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</si>
  <si>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</si>
  <si>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</si>
  <si>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</si>
  <si>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</si>
  <si>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</si>
  <si>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</si>
  <si>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</si>
  <si>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</si>
  <si>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</si>
  <si>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</si>
  <si>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</si>
  <si>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</si>
  <si>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</si>
  <si>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</si>
  <si>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</si>
  <si>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</si>
  <si>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</si>
  <si>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</si>
  <si>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</si>
  <si>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</si>
  <si>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</si>
  <si>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</si>
  <si>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</si>
  <si>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</si>
  <si>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</si>
  <si>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</si>
  <si>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</si>
  <si>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</si>
  <si>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</si>
  <si>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</si>
  <si>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</si>
  <si>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</si>
  <si>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</si>
  <si>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</si>
  <si>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</si>
  <si>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</si>
  <si>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</si>
  <si>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</si>
  <si>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</si>
  <si>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</si>
  <si>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</si>
  <si>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</si>
  <si>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</si>
  <si>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</si>
  <si>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</si>
  <si>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</si>
  <si>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</si>
  <si>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</si>
  <si>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</si>
  <si>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</si>
  <si>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</si>
  <si>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</si>
  <si>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</si>
  <si>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</si>
  <si>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</si>
  <si>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</si>
  <si>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</si>
  <si>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</si>
  <si>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</si>
  <si>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</si>
  <si>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</si>
  <si>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</si>
  <si>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</si>
  <si>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</si>
  <si>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</si>
  <si>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</si>
  <si>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</si>
  <si>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</si>
  <si>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</si>
  <si>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</si>
  <si>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</si>
  <si>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</si>
  <si>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</si>
  <si>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</si>
  <si>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</si>
  <si>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</si>
  <si>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</si>
  <si>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</si>
  <si>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</si>
  <si>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</si>
  <si>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</si>
  <si>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</si>
  <si>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</si>
  <si>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</si>
  <si>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</si>
  <si>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</si>
  <si>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</si>
  <si>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</si>
  <si>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</si>
  <si>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</si>
  <si>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</si>
  <si>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</si>
  <si>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</si>
  <si>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</si>
  <si>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</si>
  <si>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</si>
  <si>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</si>
  <si>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</si>
  <si>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</si>
  <si>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</si>
  <si>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</si>
  <si>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</si>
  <si>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</si>
  <si>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</si>
  <si>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</si>
  <si>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</si>
  <si>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</si>
  <si>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</si>
  <si>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</si>
  <si>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</si>
  <si>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</si>
  <si>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</si>
  <si>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</si>
  <si>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</si>
  <si>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</si>
  <si>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</si>
  <si>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</si>
  <si>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</si>
  <si>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</si>
  <si>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</si>
  <si>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</si>
  <si>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</si>
  <si>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</si>
  <si>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</si>
  <si>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</si>
  <si>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</si>
  <si>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</si>
  <si>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</si>
  <si>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</si>
  <si>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</si>
  <si>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</si>
  <si>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</si>
  <si>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</si>
  <si>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</si>
  <si>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</si>
  <si>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</si>
  <si>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</si>
  <si>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</si>
  <si>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</si>
  <si>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</si>
  <si>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</si>
  <si>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</si>
  <si>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</si>
  <si>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</si>
  <si>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</si>
  <si>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</si>
  <si>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</si>
  <si>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</si>
  <si>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</si>
  <si>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</si>
  <si>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</si>
  <si>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</si>
  <si>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</si>
  <si>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</si>
  <si>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</si>
  <si>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</si>
  <si>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</si>
  <si>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</si>
  <si>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</si>
  <si>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</si>
  <si>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</si>
  <si>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</si>
  <si>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</si>
  <si>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</si>
  <si>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</si>
  <si>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</si>
  <si>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</si>
  <si>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</si>
  <si>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</si>
  <si>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</si>
  <si>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</si>
  <si>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</si>
  <si>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</si>
  <si>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</si>
  <si>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</si>
  <si>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</si>
  <si>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</si>
  <si>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</si>
  <si>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</si>
  <si>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</si>
  <si>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</si>
  <si>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</si>
  <si>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</si>
  <si>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</si>
  <si>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</si>
  <si>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</si>
  <si>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</si>
  <si>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</si>
  <si>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</si>
  <si>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</si>
  <si>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</si>
  <si>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</si>
  <si>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</si>
  <si>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</si>
  <si>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</si>
  <si>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</si>
  <si>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</si>
  <si>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</si>
  <si>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</si>
  <si>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</si>
  <si>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</si>
  <si>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</si>
  <si>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</si>
  <si>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</si>
  <si>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</si>
  <si>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</si>
  <si>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大分県</t>
  </si>
  <si>
    <t>44201</t>
  </si>
  <si>
    <t>大分市</t>
  </si>
  <si>
    <t>44826</t>
  </si>
  <si>
    <t>由布大分環境衛生組合</t>
  </si>
  <si>
    <t>44202</t>
  </si>
  <si>
    <t>別府市</t>
  </si>
  <si>
    <t>44836</t>
  </si>
  <si>
    <t>別杵速見地域広域市町村圏事務組合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</si>
  <si>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</si>
  <si>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</si>
  <si>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</si>
  <si>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</si>
  <si>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</si>
  <si>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</si>
  <si>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</si>
  <si>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44210</t>
  </si>
  <si>
    <t>杵築市</t>
  </si>
  <si>
    <t>44835</t>
  </si>
  <si>
    <t>杵築速見環境浄化組合</t>
  </si>
  <si>
    <t>宇佐市</t>
  </si>
  <si>
    <t>豊後大野市</t>
  </si>
  <si>
    <t>44213</t>
  </si>
  <si>
    <t>由布市</t>
  </si>
  <si>
    <t>国東市</t>
  </si>
  <si>
    <t>姫島村</t>
  </si>
  <si>
    <t>44341</t>
  </si>
  <si>
    <t>日出町</t>
  </si>
  <si>
    <t>44461</t>
  </si>
  <si>
    <t>九重町</t>
  </si>
  <si>
    <t>44861</t>
  </si>
  <si>
    <t>玖珠九重行政事務組合</t>
  </si>
  <si>
    <t>44462</t>
  </si>
  <si>
    <t>玖珠町</t>
  </si>
  <si>
    <t>44203</t>
  </si>
  <si>
    <t>44204</t>
  </si>
  <si>
    <t>44205</t>
  </si>
  <si>
    <t>44206</t>
  </si>
  <si>
    <t>44207</t>
  </si>
  <si>
    <t>44208</t>
  </si>
  <si>
    <t>44209</t>
  </si>
  <si>
    <t>44211</t>
  </si>
  <si>
    <t>44212</t>
  </si>
  <si>
    <t>44214</t>
  </si>
  <si>
    <t>44322</t>
  </si>
  <si>
    <t>44000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</si>
</sst>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SUM(D8:D25)</f>
        <v>15657256</v>
      </c>
      <c r="E7" s="123">
        <f t="shared" si="0"/>
        <v>3269699</v>
      </c>
      <c r="F7" s="123">
        <f t="shared" si="0"/>
        <v>308357</v>
      </c>
      <c r="G7" s="123">
        <f t="shared" si="0"/>
        <v>28258</v>
      </c>
      <c r="H7" s="123">
        <f t="shared" si="0"/>
        <v>800900</v>
      </c>
      <c r="I7" s="123">
        <f t="shared" si="0"/>
        <v>1437752</v>
      </c>
      <c r="J7" s="123" t="s">
        <v>332</v>
      </c>
      <c r="K7" s="123">
        <f aca="true" t="shared" si="1" ref="K7:R7">SUM(K8:K25)</f>
        <v>694432</v>
      </c>
      <c r="L7" s="123">
        <f t="shared" si="1"/>
        <v>12387557</v>
      </c>
      <c r="M7" s="123">
        <f t="shared" si="1"/>
        <v>3277389</v>
      </c>
      <c r="N7" s="123">
        <f t="shared" si="1"/>
        <v>617790</v>
      </c>
      <c r="O7" s="123">
        <f t="shared" si="1"/>
        <v>29980</v>
      </c>
      <c r="P7" s="123">
        <f t="shared" si="1"/>
        <v>1879</v>
      </c>
      <c r="Q7" s="123">
        <f t="shared" si="1"/>
        <v>292900</v>
      </c>
      <c r="R7" s="123">
        <f t="shared" si="1"/>
        <v>289712</v>
      </c>
      <c r="S7" s="123" t="s">
        <v>332</v>
      </c>
      <c r="T7" s="123">
        <f aca="true" t="shared" si="2" ref="T7:AA7">SUM(T8:T25)</f>
        <v>3319</v>
      </c>
      <c r="U7" s="123">
        <f t="shared" si="2"/>
        <v>2659599</v>
      </c>
      <c r="V7" s="123">
        <f t="shared" si="2"/>
        <v>18934645</v>
      </c>
      <c r="W7" s="123">
        <f t="shared" si="2"/>
        <v>3887489</v>
      </c>
      <c r="X7" s="123">
        <f t="shared" si="2"/>
        <v>338337</v>
      </c>
      <c r="Y7" s="123">
        <f t="shared" si="2"/>
        <v>30137</v>
      </c>
      <c r="Z7" s="123">
        <f t="shared" si="2"/>
        <v>1093800</v>
      </c>
      <c r="AA7" s="123">
        <f t="shared" si="2"/>
        <v>1727464</v>
      </c>
      <c r="AB7" s="123" t="s">
        <v>332</v>
      </c>
      <c r="AC7" s="123">
        <f aca="true" t="shared" si="3" ref="AC7:BH7">SUM(AC8:AC25)</f>
        <v>697751</v>
      </c>
      <c r="AD7" s="123">
        <f t="shared" si="3"/>
        <v>15047156</v>
      </c>
      <c r="AE7" s="123">
        <f t="shared" si="3"/>
        <v>1574469</v>
      </c>
      <c r="AF7" s="123">
        <f t="shared" si="3"/>
        <v>1570426</v>
      </c>
      <c r="AG7" s="123">
        <f t="shared" si="3"/>
        <v>47316</v>
      </c>
      <c r="AH7" s="123">
        <f t="shared" si="3"/>
        <v>1420887</v>
      </c>
      <c r="AI7" s="123">
        <f t="shared" si="3"/>
        <v>99681</v>
      </c>
      <c r="AJ7" s="123">
        <f t="shared" si="3"/>
        <v>2542</v>
      </c>
      <c r="AK7" s="123">
        <f t="shared" si="3"/>
        <v>4043</v>
      </c>
      <c r="AL7" s="123">
        <f t="shared" si="3"/>
        <v>0</v>
      </c>
      <c r="AM7" s="123">
        <f t="shared" si="3"/>
        <v>12189887</v>
      </c>
      <c r="AN7" s="123">
        <f t="shared" si="3"/>
        <v>3682873</v>
      </c>
      <c r="AO7" s="123">
        <f t="shared" si="3"/>
        <v>1788583</v>
      </c>
      <c r="AP7" s="123">
        <f t="shared" si="3"/>
        <v>1278055</v>
      </c>
      <c r="AQ7" s="123">
        <f t="shared" si="3"/>
        <v>559795</v>
      </c>
      <c r="AR7" s="123">
        <f t="shared" si="3"/>
        <v>56440</v>
      </c>
      <c r="AS7" s="123">
        <f t="shared" si="3"/>
        <v>2743099</v>
      </c>
      <c r="AT7" s="123">
        <f t="shared" si="3"/>
        <v>437788</v>
      </c>
      <c r="AU7" s="123">
        <f t="shared" si="3"/>
        <v>2181752</v>
      </c>
      <c r="AV7" s="123">
        <f t="shared" si="3"/>
        <v>123559</v>
      </c>
      <c r="AW7" s="123">
        <f t="shared" si="3"/>
        <v>8503</v>
      </c>
      <c r="AX7" s="123">
        <f t="shared" si="3"/>
        <v>5752524</v>
      </c>
      <c r="AY7" s="123">
        <f t="shared" si="3"/>
        <v>2372423</v>
      </c>
      <c r="AZ7" s="123">
        <f t="shared" si="3"/>
        <v>2896941</v>
      </c>
      <c r="BA7" s="123">
        <f t="shared" si="3"/>
        <v>307419</v>
      </c>
      <c r="BB7" s="123">
        <f t="shared" si="3"/>
        <v>175741</v>
      </c>
      <c r="BC7" s="123">
        <f t="shared" si="3"/>
        <v>1504234</v>
      </c>
      <c r="BD7" s="123">
        <f t="shared" si="3"/>
        <v>2888</v>
      </c>
      <c r="BE7" s="123">
        <f t="shared" si="3"/>
        <v>388666</v>
      </c>
      <c r="BF7" s="123">
        <f t="shared" si="3"/>
        <v>14153022</v>
      </c>
      <c r="BG7" s="123">
        <f t="shared" si="3"/>
        <v>637727</v>
      </c>
      <c r="BH7" s="123">
        <f t="shared" si="3"/>
        <v>631458</v>
      </c>
      <c r="BI7" s="123">
        <f aca="true" t="shared" si="4" ref="BI7:CN7">SUM(BI8:BI25)</f>
        <v>0</v>
      </c>
      <c r="BJ7" s="123">
        <f t="shared" si="4"/>
        <v>631458</v>
      </c>
      <c r="BK7" s="123">
        <f t="shared" si="4"/>
        <v>0</v>
      </c>
      <c r="BL7" s="123">
        <f t="shared" si="4"/>
        <v>0</v>
      </c>
      <c r="BM7" s="123">
        <f t="shared" si="4"/>
        <v>6269</v>
      </c>
      <c r="BN7" s="123">
        <f t="shared" si="4"/>
        <v>0</v>
      </c>
      <c r="BO7" s="123">
        <f t="shared" si="4"/>
        <v>2099247</v>
      </c>
      <c r="BP7" s="123">
        <f t="shared" si="4"/>
        <v>516934</v>
      </c>
      <c r="BQ7" s="123">
        <f t="shared" si="4"/>
        <v>293327</v>
      </c>
      <c r="BR7" s="123">
        <f t="shared" si="4"/>
        <v>94981</v>
      </c>
      <c r="BS7" s="123">
        <f t="shared" si="4"/>
        <v>128626</v>
      </c>
      <c r="BT7" s="123">
        <f t="shared" si="4"/>
        <v>0</v>
      </c>
      <c r="BU7" s="123">
        <f t="shared" si="4"/>
        <v>753219</v>
      </c>
      <c r="BV7" s="123">
        <f t="shared" si="4"/>
        <v>49063</v>
      </c>
      <c r="BW7" s="123">
        <f t="shared" si="4"/>
        <v>704156</v>
      </c>
      <c r="BX7" s="123">
        <f t="shared" si="4"/>
        <v>0</v>
      </c>
      <c r="BY7" s="123">
        <f t="shared" si="4"/>
        <v>5670</v>
      </c>
      <c r="BZ7" s="123">
        <f t="shared" si="4"/>
        <v>823424</v>
      </c>
      <c r="CA7" s="123">
        <f t="shared" si="4"/>
        <v>353005</v>
      </c>
      <c r="CB7" s="123">
        <f t="shared" si="4"/>
        <v>420577</v>
      </c>
      <c r="CC7" s="123">
        <f t="shared" si="4"/>
        <v>7098</v>
      </c>
      <c r="CD7" s="123">
        <f t="shared" si="4"/>
        <v>42744</v>
      </c>
      <c r="CE7" s="123">
        <f t="shared" si="4"/>
        <v>522943</v>
      </c>
      <c r="CF7" s="123">
        <f t="shared" si="4"/>
        <v>0</v>
      </c>
      <c r="CG7" s="123">
        <f t="shared" si="4"/>
        <v>17472</v>
      </c>
      <c r="CH7" s="123">
        <f t="shared" si="4"/>
        <v>2754446</v>
      </c>
      <c r="CI7" s="123">
        <f t="shared" si="4"/>
        <v>2212196</v>
      </c>
      <c r="CJ7" s="123">
        <f t="shared" si="4"/>
        <v>2201884</v>
      </c>
      <c r="CK7" s="123">
        <f t="shared" si="4"/>
        <v>47316</v>
      </c>
      <c r="CL7" s="123">
        <f t="shared" si="4"/>
        <v>2052345</v>
      </c>
      <c r="CM7" s="123">
        <f t="shared" si="4"/>
        <v>99681</v>
      </c>
      <c r="CN7" s="123">
        <f t="shared" si="4"/>
        <v>2542</v>
      </c>
      <c r="CO7" s="123">
        <f aca="true" t="shared" si="5" ref="CO7:DJ7">SUM(CO8:CO25)</f>
        <v>10312</v>
      </c>
      <c r="CP7" s="123">
        <f t="shared" si="5"/>
        <v>0</v>
      </c>
      <c r="CQ7" s="123">
        <f t="shared" si="5"/>
        <v>14289134</v>
      </c>
      <c r="CR7" s="123">
        <f t="shared" si="5"/>
        <v>4199807</v>
      </c>
      <c r="CS7" s="123">
        <f t="shared" si="5"/>
        <v>2081910</v>
      </c>
      <c r="CT7" s="123">
        <f t="shared" si="5"/>
        <v>1373036</v>
      </c>
      <c r="CU7" s="123">
        <f t="shared" si="5"/>
        <v>688421</v>
      </c>
      <c r="CV7" s="123">
        <f t="shared" si="5"/>
        <v>56440</v>
      </c>
      <c r="CW7" s="123">
        <f t="shared" si="5"/>
        <v>3496318</v>
      </c>
      <c r="CX7" s="123">
        <f t="shared" si="5"/>
        <v>486851</v>
      </c>
      <c r="CY7" s="123">
        <f t="shared" si="5"/>
        <v>2885908</v>
      </c>
      <c r="CZ7" s="123">
        <f t="shared" si="5"/>
        <v>123559</v>
      </c>
      <c r="DA7" s="123">
        <f t="shared" si="5"/>
        <v>14173</v>
      </c>
      <c r="DB7" s="123">
        <f t="shared" si="5"/>
        <v>6575948</v>
      </c>
      <c r="DC7" s="123">
        <f t="shared" si="5"/>
        <v>2725428</v>
      </c>
      <c r="DD7" s="123">
        <f t="shared" si="5"/>
        <v>3317518</v>
      </c>
      <c r="DE7" s="123">
        <f t="shared" si="5"/>
        <v>314517</v>
      </c>
      <c r="DF7" s="123">
        <f t="shared" si="5"/>
        <v>218485</v>
      </c>
      <c r="DG7" s="123">
        <f t="shared" si="5"/>
        <v>2027177</v>
      </c>
      <c r="DH7" s="123">
        <f t="shared" si="5"/>
        <v>2888</v>
      </c>
      <c r="DI7" s="123">
        <f t="shared" si="5"/>
        <v>406138</v>
      </c>
      <c r="DJ7" s="123">
        <f t="shared" si="5"/>
        <v>16907468</v>
      </c>
    </row>
    <row r="8" spans="1:114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6" ref="D8:D25">SUM(E8,+L8)</f>
        <v>7018148</v>
      </c>
      <c r="E8" s="127">
        <f aca="true" t="shared" si="7" ref="E8:E25">SUM(F8:I8)+K8</f>
        <v>1939365</v>
      </c>
      <c r="F8" s="127">
        <v>262906</v>
      </c>
      <c r="G8" s="127">
        <v>26000</v>
      </c>
      <c r="H8" s="127">
        <v>769400</v>
      </c>
      <c r="I8" s="127">
        <v>467003</v>
      </c>
      <c r="J8" s="128" t="s">
        <v>332</v>
      </c>
      <c r="K8" s="127">
        <v>414056</v>
      </c>
      <c r="L8" s="127">
        <v>5078783</v>
      </c>
      <c r="M8" s="127">
        <f aca="true" t="shared" si="8" ref="M8:M25">SUM(N8,+U8)</f>
        <v>447671</v>
      </c>
      <c r="N8" s="127">
        <f aca="true" t="shared" si="9" ref="N8:N25">SUM(O8:R8)+T8</f>
        <v>8452</v>
      </c>
      <c r="O8" s="127">
        <v>0</v>
      </c>
      <c r="P8" s="127">
        <v>0</v>
      </c>
      <c r="Q8" s="127">
        <v>3700</v>
      </c>
      <c r="R8" s="127">
        <v>4752</v>
      </c>
      <c r="S8" s="128" t="s">
        <v>332</v>
      </c>
      <c r="T8" s="127">
        <v>0</v>
      </c>
      <c r="U8" s="127">
        <v>439219</v>
      </c>
      <c r="V8" s="127">
        <f aca="true" t="shared" si="10" ref="V8:V25">+SUM(D8,M8)</f>
        <v>7465819</v>
      </c>
      <c r="W8" s="127">
        <f aca="true" t="shared" si="11" ref="W8:W25">+SUM(E8,N8)</f>
        <v>1947817</v>
      </c>
      <c r="X8" s="127">
        <f aca="true" t="shared" si="12" ref="X8:X25">+SUM(F8,O8)</f>
        <v>262906</v>
      </c>
      <c r="Y8" s="127">
        <f aca="true" t="shared" si="13" ref="Y8:Y25">+SUM(G8,P8)</f>
        <v>26000</v>
      </c>
      <c r="Z8" s="127">
        <f aca="true" t="shared" si="14" ref="Z8:Z25">+SUM(H8,Q8)</f>
        <v>773100</v>
      </c>
      <c r="AA8" s="127">
        <f aca="true" t="shared" si="15" ref="AA8:AA25">+SUM(I8,R8)</f>
        <v>471755</v>
      </c>
      <c r="AB8" s="128" t="s">
        <v>332</v>
      </c>
      <c r="AC8" s="127">
        <f aca="true" t="shared" si="16" ref="AC8:AC25">+SUM(K8,T8)</f>
        <v>414056</v>
      </c>
      <c r="AD8" s="127">
        <f aca="true" t="shared" si="17" ref="AD8:AD25">+SUM(L8,U8)</f>
        <v>5518002</v>
      </c>
      <c r="AE8" s="127">
        <f aca="true" t="shared" si="18" ref="AE8:AE25">SUM(AF8,+AK8)</f>
        <v>1141138</v>
      </c>
      <c r="AF8" s="127">
        <f aca="true" t="shared" si="19" ref="AF8:AF25">SUM(AG8:AJ8)</f>
        <v>1141138</v>
      </c>
      <c r="AG8" s="127">
        <v>396</v>
      </c>
      <c r="AH8" s="127">
        <v>1135665</v>
      </c>
      <c r="AI8" s="127">
        <v>4080</v>
      </c>
      <c r="AJ8" s="127">
        <v>997</v>
      </c>
      <c r="AK8" s="127">
        <v>0</v>
      </c>
      <c r="AL8" s="127">
        <v>0</v>
      </c>
      <c r="AM8" s="127">
        <f aca="true" t="shared" si="20" ref="AM8:AM25">SUM(AN8,AS8,AW8,AX8,BD8)</f>
        <v>5698552</v>
      </c>
      <c r="AN8" s="127">
        <f aca="true" t="shared" si="21" ref="AN8:AN25">SUM(AO8:AR8)</f>
        <v>2363282</v>
      </c>
      <c r="AO8" s="127">
        <v>950253</v>
      </c>
      <c r="AP8" s="127">
        <v>948314</v>
      </c>
      <c r="AQ8" s="127">
        <v>423153</v>
      </c>
      <c r="AR8" s="127">
        <v>41562</v>
      </c>
      <c r="AS8" s="127">
        <f aca="true" t="shared" si="22" ref="AS8:AS25">SUM(AT8:AV8)</f>
        <v>1090250</v>
      </c>
      <c r="AT8" s="127">
        <v>279811</v>
      </c>
      <c r="AU8" s="127">
        <v>751066</v>
      </c>
      <c r="AV8" s="127">
        <v>59373</v>
      </c>
      <c r="AW8" s="127">
        <v>8503</v>
      </c>
      <c r="AX8" s="127">
        <f aca="true" t="shared" si="23" ref="AX8:AX25">SUM(AY8:BB8)</f>
        <v>2236517</v>
      </c>
      <c r="AY8" s="127">
        <v>526350</v>
      </c>
      <c r="AZ8" s="127">
        <v>1641542</v>
      </c>
      <c r="BA8" s="127">
        <v>67832</v>
      </c>
      <c r="BB8" s="127">
        <v>793</v>
      </c>
      <c r="BC8" s="127">
        <v>47348</v>
      </c>
      <c r="BD8" s="127">
        <v>0</v>
      </c>
      <c r="BE8" s="127">
        <v>131110</v>
      </c>
      <c r="BF8" s="127">
        <f aca="true" t="shared" si="24" ref="BF8:BF25">SUM(AE8,+AM8,+BE8)</f>
        <v>6970800</v>
      </c>
      <c r="BG8" s="127">
        <f aca="true" t="shared" si="25" ref="BG8:BG25">SUM(BH8,+BM8)</f>
        <v>5997</v>
      </c>
      <c r="BH8" s="127">
        <f aca="true" t="shared" si="26" ref="BH8:BH25">SUM(BI8:BL8)</f>
        <v>5997</v>
      </c>
      <c r="BI8" s="127">
        <v>0</v>
      </c>
      <c r="BJ8" s="127">
        <v>5997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25">SUM(BP8,BU8,BY8,BZ8,CF8)</f>
        <v>409659</v>
      </c>
      <c r="BP8" s="127">
        <f aca="true" t="shared" si="28" ref="BP8:BP25">SUM(BQ8:BT8)</f>
        <v>194471</v>
      </c>
      <c r="BQ8" s="127">
        <v>44099</v>
      </c>
      <c r="BR8" s="127">
        <v>74150</v>
      </c>
      <c r="BS8" s="127">
        <v>76222</v>
      </c>
      <c r="BT8" s="127">
        <v>0</v>
      </c>
      <c r="BU8" s="127">
        <f aca="true" t="shared" si="29" ref="BU8:BU25">SUM(BV8:BX8)</f>
        <v>186486</v>
      </c>
      <c r="BV8" s="127">
        <v>43678</v>
      </c>
      <c r="BW8" s="127">
        <v>142808</v>
      </c>
      <c r="BX8" s="127">
        <v>0</v>
      </c>
      <c r="BY8" s="127">
        <v>5670</v>
      </c>
      <c r="BZ8" s="127">
        <f aca="true" t="shared" si="30" ref="BZ8:BZ25">SUM(CA8:CD8)</f>
        <v>23032</v>
      </c>
      <c r="CA8" s="127">
        <v>995</v>
      </c>
      <c r="CB8" s="127">
        <v>22037</v>
      </c>
      <c r="CC8" s="127">
        <v>0</v>
      </c>
      <c r="CD8" s="127">
        <v>0</v>
      </c>
      <c r="CE8" s="127">
        <v>32015</v>
      </c>
      <c r="CF8" s="127">
        <v>0</v>
      </c>
      <c r="CG8" s="127">
        <v>0</v>
      </c>
      <c r="CH8" s="127">
        <f aca="true" t="shared" si="31" ref="CH8:CH25">SUM(BG8,+BO8,+CG8)</f>
        <v>415656</v>
      </c>
      <c r="CI8" s="127">
        <f aca="true" t="shared" si="32" ref="CI8:CX23">SUM(AE8,+BG8)</f>
        <v>1147135</v>
      </c>
      <c r="CJ8" s="127">
        <f t="shared" si="32"/>
        <v>1147135</v>
      </c>
      <c r="CK8" s="127">
        <f t="shared" si="32"/>
        <v>396</v>
      </c>
      <c r="CL8" s="127">
        <f t="shared" si="32"/>
        <v>1141662</v>
      </c>
      <c r="CM8" s="127">
        <f t="shared" si="32"/>
        <v>4080</v>
      </c>
      <c r="CN8" s="127">
        <f t="shared" si="32"/>
        <v>997</v>
      </c>
      <c r="CO8" s="127">
        <f t="shared" si="32"/>
        <v>0</v>
      </c>
      <c r="CP8" s="127">
        <f t="shared" si="32"/>
        <v>0</v>
      </c>
      <c r="CQ8" s="127">
        <f t="shared" si="32"/>
        <v>6108211</v>
      </c>
      <c r="CR8" s="127">
        <f t="shared" si="32"/>
        <v>2557753</v>
      </c>
      <c r="CS8" s="127">
        <f t="shared" si="32"/>
        <v>994352</v>
      </c>
      <c r="CT8" s="127">
        <f t="shared" si="32"/>
        <v>1022464</v>
      </c>
      <c r="CU8" s="127">
        <f t="shared" si="32"/>
        <v>499375</v>
      </c>
      <c r="CV8" s="127">
        <f t="shared" si="32"/>
        <v>41562</v>
      </c>
      <c r="CW8" s="127">
        <f t="shared" si="32"/>
        <v>1276736</v>
      </c>
      <c r="CX8" s="127">
        <f t="shared" si="32"/>
        <v>323489</v>
      </c>
      <c r="CY8" s="127">
        <f aca="true" t="shared" si="33" ref="CY8:CY25">SUM(AU8,+BW8)</f>
        <v>893874</v>
      </c>
      <c r="CZ8" s="127">
        <f aca="true" t="shared" si="34" ref="CZ8:CZ25">SUM(AV8,+BX8)</f>
        <v>59373</v>
      </c>
      <c r="DA8" s="127">
        <f aca="true" t="shared" si="35" ref="DA8:DA25">SUM(AW8,+BY8)</f>
        <v>14173</v>
      </c>
      <c r="DB8" s="127">
        <f aca="true" t="shared" si="36" ref="DB8:DB25">SUM(AX8,+BZ8)</f>
        <v>2259549</v>
      </c>
      <c r="DC8" s="127">
        <f aca="true" t="shared" si="37" ref="DC8:DC25">SUM(AY8,+CA8)</f>
        <v>527345</v>
      </c>
      <c r="DD8" s="127">
        <f aca="true" t="shared" si="38" ref="DD8:DD25">SUM(AZ8,+CB8)</f>
        <v>1663579</v>
      </c>
      <c r="DE8" s="127">
        <f aca="true" t="shared" si="39" ref="DE8:DE25">SUM(BA8,+CC8)</f>
        <v>67832</v>
      </c>
      <c r="DF8" s="127">
        <f aca="true" t="shared" si="40" ref="DF8:DF25">SUM(BB8,+CD8)</f>
        <v>793</v>
      </c>
      <c r="DG8" s="127">
        <f aca="true" t="shared" si="41" ref="DG8:DG25">SUM(BC8,+CE8)</f>
        <v>79363</v>
      </c>
      <c r="DH8" s="127">
        <f aca="true" t="shared" si="42" ref="DH8:DH25">SUM(BD8,+CF8)</f>
        <v>0</v>
      </c>
      <c r="DI8" s="127">
        <f aca="true" t="shared" si="43" ref="DI8:DI25">SUM(BE8,+CG8)</f>
        <v>131110</v>
      </c>
      <c r="DJ8" s="127">
        <f aca="true" t="shared" si="44" ref="DJ8:DJ25">SUM(BF8,+CH8)</f>
        <v>7386456</v>
      </c>
    </row>
    <row r="9" spans="1:114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6"/>
        <v>1456652</v>
      </c>
      <c r="E9" s="127">
        <f t="shared" si="7"/>
        <v>151046</v>
      </c>
      <c r="F9" s="127">
        <v>0</v>
      </c>
      <c r="G9" s="127">
        <v>0</v>
      </c>
      <c r="H9" s="127">
        <v>0</v>
      </c>
      <c r="I9" s="127">
        <v>150195</v>
      </c>
      <c r="J9" s="128" t="s">
        <v>332</v>
      </c>
      <c r="K9" s="127">
        <v>851</v>
      </c>
      <c r="L9" s="127">
        <v>1305606</v>
      </c>
      <c r="M9" s="127">
        <f t="shared" si="8"/>
        <v>256407</v>
      </c>
      <c r="N9" s="127">
        <f t="shared" si="9"/>
        <v>14926</v>
      </c>
      <c r="O9" s="127">
        <v>0</v>
      </c>
      <c r="P9" s="127">
        <v>0</v>
      </c>
      <c r="Q9" s="127">
        <v>0</v>
      </c>
      <c r="R9" s="127">
        <v>14926</v>
      </c>
      <c r="S9" s="128" t="s">
        <v>332</v>
      </c>
      <c r="T9" s="127">
        <v>0</v>
      </c>
      <c r="U9" s="127">
        <v>241481</v>
      </c>
      <c r="V9" s="127">
        <f t="shared" si="10"/>
        <v>1713059</v>
      </c>
      <c r="W9" s="127">
        <f t="shared" si="11"/>
        <v>165972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165121</v>
      </c>
      <c r="AB9" s="128" t="s">
        <v>332</v>
      </c>
      <c r="AC9" s="127">
        <f t="shared" si="16"/>
        <v>851</v>
      </c>
      <c r="AD9" s="127">
        <f t="shared" si="17"/>
        <v>1547087</v>
      </c>
      <c r="AE9" s="127">
        <f t="shared" si="18"/>
        <v>1526</v>
      </c>
      <c r="AF9" s="127">
        <f t="shared" si="19"/>
        <v>1526</v>
      </c>
      <c r="AG9" s="127">
        <v>0</v>
      </c>
      <c r="AH9" s="127">
        <v>0</v>
      </c>
      <c r="AI9" s="127">
        <v>753</v>
      </c>
      <c r="AJ9" s="127">
        <v>773</v>
      </c>
      <c r="AK9" s="127">
        <v>0</v>
      </c>
      <c r="AL9" s="127">
        <v>0</v>
      </c>
      <c r="AM9" s="127">
        <f t="shared" si="20"/>
        <v>732856</v>
      </c>
      <c r="AN9" s="127">
        <f t="shared" si="21"/>
        <v>437433</v>
      </c>
      <c r="AO9" s="127">
        <v>140071</v>
      </c>
      <c r="AP9" s="127">
        <v>285218</v>
      </c>
      <c r="AQ9" s="127">
        <v>0</v>
      </c>
      <c r="AR9" s="127">
        <v>12144</v>
      </c>
      <c r="AS9" s="127">
        <f t="shared" si="22"/>
        <v>102880</v>
      </c>
      <c r="AT9" s="127">
        <v>99899</v>
      </c>
      <c r="AU9" s="127">
        <v>0</v>
      </c>
      <c r="AV9" s="127">
        <v>2981</v>
      </c>
      <c r="AW9" s="127">
        <v>0</v>
      </c>
      <c r="AX9" s="127">
        <f t="shared" si="23"/>
        <v>192543</v>
      </c>
      <c r="AY9" s="127">
        <v>150689</v>
      </c>
      <c r="AZ9" s="127">
        <v>630</v>
      </c>
      <c r="BA9" s="127">
        <v>0</v>
      </c>
      <c r="BB9" s="127">
        <v>41224</v>
      </c>
      <c r="BC9" s="127">
        <v>722270</v>
      </c>
      <c r="BD9" s="127">
        <v>0</v>
      </c>
      <c r="BE9" s="127">
        <v>0</v>
      </c>
      <c r="BF9" s="127">
        <f t="shared" si="24"/>
        <v>734382</v>
      </c>
      <c r="BG9" s="127">
        <f t="shared" si="25"/>
        <v>15638</v>
      </c>
      <c r="BH9" s="127">
        <f t="shared" si="26"/>
        <v>15638</v>
      </c>
      <c r="BI9" s="127">
        <v>0</v>
      </c>
      <c r="BJ9" s="127">
        <v>15638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240769</v>
      </c>
      <c r="BP9" s="127">
        <f t="shared" si="28"/>
        <v>73781</v>
      </c>
      <c r="BQ9" s="127">
        <v>32119</v>
      </c>
      <c r="BR9" s="127">
        <v>20831</v>
      </c>
      <c r="BS9" s="127">
        <v>20831</v>
      </c>
      <c r="BT9" s="127">
        <v>0</v>
      </c>
      <c r="BU9" s="127">
        <f t="shared" si="29"/>
        <v>137315</v>
      </c>
      <c r="BV9" s="127">
        <v>2553</v>
      </c>
      <c r="BW9" s="127">
        <v>134762</v>
      </c>
      <c r="BX9" s="127">
        <v>0</v>
      </c>
      <c r="BY9" s="127">
        <v>0</v>
      </c>
      <c r="BZ9" s="127">
        <f t="shared" si="30"/>
        <v>29673</v>
      </c>
      <c r="CA9" s="127">
        <v>26435</v>
      </c>
      <c r="CB9" s="127">
        <v>0</v>
      </c>
      <c r="CC9" s="127">
        <v>0</v>
      </c>
      <c r="CD9" s="127">
        <v>3238</v>
      </c>
      <c r="CE9" s="127">
        <v>0</v>
      </c>
      <c r="CF9" s="127">
        <v>0</v>
      </c>
      <c r="CG9" s="127">
        <v>0</v>
      </c>
      <c r="CH9" s="127">
        <f t="shared" si="31"/>
        <v>256407</v>
      </c>
      <c r="CI9" s="127">
        <f t="shared" si="32"/>
        <v>17164</v>
      </c>
      <c r="CJ9" s="127">
        <f t="shared" si="32"/>
        <v>17164</v>
      </c>
      <c r="CK9" s="127">
        <f t="shared" si="32"/>
        <v>0</v>
      </c>
      <c r="CL9" s="127">
        <f t="shared" si="32"/>
        <v>15638</v>
      </c>
      <c r="CM9" s="127">
        <f t="shared" si="32"/>
        <v>753</v>
      </c>
      <c r="CN9" s="127">
        <f t="shared" si="32"/>
        <v>773</v>
      </c>
      <c r="CO9" s="127">
        <f t="shared" si="32"/>
        <v>0</v>
      </c>
      <c r="CP9" s="127">
        <f t="shared" si="32"/>
        <v>0</v>
      </c>
      <c r="CQ9" s="127">
        <f t="shared" si="32"/>
        <v>973625</v>
      </c>
      <c r="CR9" s="127">
        <f t="shared" si="32"/>
        <v>511214</v>
      </c>
      <c r="CS9" s="127">
        <f t="shared" si="32"/>
        <v>172190</v>
      </c>
      <c r="CT9" s="127">
        <f t="shared" si="32"/>
        <v>306049</v>
      </c>
      <c r="CU9" s="127">
        <f t="shared" si="32"/>
        <v>20831</v>
      </c>
      <c r="CV9" s="127">
        <f t="shared" si="32"/>
        <v>12144</v>
      </c>
      <c r="CW9" s="127">
        <f t="shared" si="32"/>
        <v>240195</v>
      </c>
      <c r="CX9" s="127">
        <f t="shared" si="32"/>
        <v>102452</v>
      </c>
      <c r="CY9" s="127">
        <f t="shared" si="33"/>
        <v>134762</v>
      </c>
      <c r="CZ9" s="127">
        <f t="shared" si="34"/>
        <v>2981</v>
      </c>
      <c r="DA9" s="127">
        <f t="shared" si="35"/>
        <v>0</v>
      </c>
      <c r="DB9" s="127">
        <f t="shared" si="36"/>
        <v>222216</v>
      </c>
      <c r="DC9" s="127">
        <f t="shared" si="37"/>
        <v>177124</v>
      </c>
      <c r="DD9" s="127">
        <f t="shared" si="38"/>
        <v>630</v>
      </c>
      <c r="DE9" s="127">
        <f t="shared" si="39"/>
        <v>0</v>
      </c>
      <c r="DF9" s="127">
        <f t="shared" si="40"/>
        <v>44462</v>
      </c>
      <c r="DG9" s="127">
        <f t="shared" si="41"/>
        <v>722270</v>
      </c>
      <c r="DH9" s="127">
        <f t="shared" si="42"/>
        <v>0</v>
      </c>
      <c r="DI9" s="127">
        <f t="shared" si="43"/>
        <v>0</v>
      </c>
      <c r="DJ9" s="127">
        <f t="shared" si="44"/>
        <v>990789</v>
      </c>
    </row>
    <row r="10" spans="1:114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6"/>
        <v>981394</v>
      </c>
      <c r="E10" s="127">
        <f t="shared" si="7"/>
        <v>253878</v>
      </c>
      <c r="F10" s="127">
        <v>44471</v>
      </c>
      <c r="G10" s="127">
        <v>1000</v>
      </c>
      <c r="H10" s="127">
        <v>31500</v>
      </c>
      <c r="I10" s="127">
        <v>122369</v>
      </c>
      <c r="J10" s="128" t="s">
        <v>332</v>
      </c>
      <c r="K10" s="127">
        <v>54538</v>
      </c>
      <c r="L10" s="127">
        <v>727516</v>
      </c>
      <c r="M10" s="127">
        <f t="shared" si="8"/>
        <v>209763</v>
      </c>
      <c r="N10" s="127">
        <f t="shared" si="9"/>
        <v>1167</v>
      </c>
      <c r="O10" s="127">
        <v>0</v>
      </c>
      <c r="P10" s="127">
        <v>0</v>
      </c>
      <c r="Q10" s="127">
        <v>0</v>
      </c>
      <c r="R10" s="127">
        <v>1167</v>
      </c>
      <c r="S10" s="128" t="s">
        <v>332</v>
      </c>
      <c r="T10" s="127">
        <v>0</v>
      </c>
      <c r="U10" s="127">
        <v>208596</v>
      </c>
      <c r="V10" s="127">
        <f t="shared" si="10"/>
        <v>1191157</v>
      </c>
      <c r="W10" s="127">
        <f t="shared" si="11"/>
        <v>255045</v>
      </c>
      <c r="X10" s="127">
        <f t="shared" si="12"/>
        <v>44471</v>
      </c>
      <c r="Y10" s="127">
        <f t="shared" si="13"/>
        <v>1000</v>
      </c>
      <c r="Z10" s="127">
        <f t="shared" si="14"/>
        <v>31500</v>
      </c>
      <c r="AA10" s="127">
        <f t="shared" si="15"/>
        <v>123536</v>
      </c>
      <c r="AB10" s="128" t="s">
        <v>332</v>
      </c>
      <c r="AC10" s="127">
        <f t="shared" si="16"/>
        <v>54538</v>
      </c>
      <c r="AD10" s="127">
        <f t="shared" si="17"/>
        <v>936112</v>
      </c>
      <c r="AE10" s="127">
        <f t="shared" si="18"/>
        <v>205184</v>
      </c>
      <c r="AF10" s="127">
        <f t="shared" si="19"/>
        <v>205184</v>
      </c>
      <c r="AG10" s="127">
        <v>0</v>
      </c>
      <c r="AH10" s="127">
        <v>128058</v>
      </c>
      <c r="AI10" s="127">
        <v>77126</v>
      </c>
      <c r="AJ10" s="127">
        <v>0</v>
      </c>
      <c r="AK10" s="127">
        <v>0</v>
      </c>
      <c r="AL10" s="127">
        <v>0</v>
      </c>
      <c r="AM10" s="127">
        <f t="shared" si="20"/>
        <v>760958</v>
      </c>
      <c r="AN10" s="127">
        <f t="shared" si="21"/>
        <v>84142</v>
      </c>
      <c r="AO10" s="127">
        <v>84142</v>
      </c>
      <c r="AP10" s="127">
        <v>0</v>
      </c>
      <c r="AQ10" s="127">
        <v>0</v>
      </c>
      <c r="AR10" s="127">
        <v>0</v>
      </c>
      <c r="AS10" s="127">
        <f t="shared" si="22"/>
        <v>188150</v>
      </c>
      <c r="AT10" s="127">
        <v>0</v>
      </c>
      <c r="AU10" s="127">
        <v>185258</v>
      </c>
      <c r="AV10" s="127">
        <v>2892</v>
      </c>
      <c r="AW10" s="127">
        <v>0</v>
      </c>
      <c r="AX10" s="127">
        <f t="shared" si="23"/>
        <v>485778</v>
      </c>
      <c r="AY10" s="127">
        <v>165695</v>
      </c>
      <c r="AZ10" s="127">
        <v>300250</v>
      </c>
      <c r="BA10" s="127">
        <v>13378</v>
      </c>
      <c r="BB10" s="127">
        <v>6455</v>
      </c>
      <c r="BC10" s="127">
        <v>0</v>
      </c>
      <c r="BD10" s="127">
        <v>2888</v>
      </c>
      <c r="BE10" s="127">
        <v>15252</v>
      </c>
      <c r="BF10" s="127">
        <f t="shared" si="24"/>
        <v>981394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206799</v>
      </c>
      <c r="BP10" s="127">
        <f t="shared" si="28"/>
        <v>15126</v>
      </c>
      <c r="BQ10" s="127">
        <v>15126</v>
      </c>
      <c r="BR10" s="127">
        <v>0</v>
      </c>
      <c r="BS10" s="127">
        <v>0</v>
      </c>
      <c r="BT10" s="127">
        <v>0</v>
      </c>
      <c r="BU10" s="127">
        <f t="shared" si="29"/>
        <v>182</v>
      </c>
      <c r="BV10" s="127">
        <v>168</v>
      </c>
      <c r="BW10" s="127">
        <v>14</v>
      </c>
      <c r="BX10" s="127">
        <v>0</v>
      </c>
      <c r="BY10" s="127">
        <v>0</v>
      </c>
      <c r="BZ10" s="127">
        <f t="shared" si="30"/>
        <v>191491</v>
      </c>
      <c r="CA10" s="127">
        <v>7497</v>
      </c>
      <c r="CB10" s="127">
        <v>173173</v>
      </c>
      <c r="CC10" s="127">
        <v>7098</v>
      </c>
      <c r="CD10" s="127">
        <v>3723</v>
      </c>
      <c r="CE10" s="127">
        <v>0</v>
      </c>
      <c r="CF10" s="127">
        <v>0</v>
      </c>
      <c r="CG10" s="127">
        <v>2964</v>
      </c>
      <c r="CH10" s="127">
        <f t="shared" si="31"/>
        <v>209763</v>
      </c>
      <c r="CI10" s="127">
        <f t="shared" si="32"/>
        <v>205184</v>
      </c>
      <c r="CJ10" s="127">
        <f t="shared" si="32"/>
        <v>205184</v>
      </c>
      <c r="CK10" s="127">
        <f t="shared" si="32"/>
        <v>0</v>
      </c>
      <c r="CL10" s="127">
        <f t="shared" si="32"/>
        <v>128058</v>
      </c>
      <c r="CM10" s="127">
        <f t="shared" si="32"/>
        <v>77126</v>
      </c>
      <c r="CN10" s="127">
        <f t="shared" si="32"/>
        <v>0</v>
      </c>
      <c r="CO10" s="127">
        <f t="shared" si="32"/>
        <v>0</v>
      </c>
      <c r="CP10" s="127">
        <f t="shared" si="32"/>
        <v>0</v>
      </c>
      <c r="CQ10" s="127">
        <f t="shared" si="32"/>
        <v>967757</v>
      </c>
      <c r="CR10" s="127">
        <f t="shared" si="32"/>
        <v>99268</v>
      </c>
      <c r="CS10" s="127">
        <f t="shared" si="32"/>
        <v>99268</v>
      </c>
      <c r="CT10" s="127">
        <f t="shared" si="32"/>
        <v>0</v>
      </c>
      <c r="CU10" s="127">
        <f t="shared" si="32"/>
        <v>0</v>
      </c>
      <c r="CV10" s="127">
        <f t="shared" si="32"/>
        <v>0</v>
      </c>
      <c r="CW10" s="127">
        <f t="shared" si="32"/>
        <v>188332</v>
      </c>
      <c r="CX10" s="127">
        <f t="shared" si="32"/>
        <v>168</v>
      </c>
      <c r="CY10" s="127">
        <f t="shared" si="33"/>
        <v>185272</v>
      </c>
      <c r="CZ10" s="127">
        <f t="shared" si="34"/>
        <v>2892</v>
      </c>
      <c r="DA10" s="127">
        <f t="shared" si="35"/>
        <v>0</v>
      </c>
      <c r="DB10" s="127">
        <f t="shared" si="36"/>
        <v>677269</v>
      </c>
      <c r="DC10" s="127">
        <f t="shared" si="37"/>
        <v>173192</v>
      </c>
      <c r="DD10" s="127">
        <f t="shared" si="38"/>
        <v>473423</v>
      </c>
      <c r="DE10" s="127">
        <f t="shared" si="39"/>
        <v>20476</v>
      </c>
      <c r="DF10" s="127">
        <f t="shared" si="40"/>
        <v>10178</v>
      </c>
      <c r="DG10" s="127">
        <f t="shared" si="41"/>
        <v>0</v>
      </c>
      <c r="DH10" s="127">
        <f t="shared" si="42"/>
        <v>2888</v>
      </c>
      <c r="DI10" s="127">
        <f t="shared" si="43"/>
        <v>18216</v>
      </c>
      <c r="DJ10" s="127">
        <f t="shared" si="44"/>
        <v>1191157</v>
      </c>
    </row>
    <row r="11" spans="1:114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6"/>
        <v>845028</v>
      </c>
      <c r="E11" s="127">
        <f t="shared" si="7"/>
        <v>158139</v>
      </c>
      <c r="F11" s="127">
        <v>0</v>
      </c>
      <c r="G11" s="127">
        <v>1000</v>
      </c>
      <c r="H11" s="127">
        <v>0</v>
      </c>
      <c r="I11" s="127">
        <v>120713</v>
      </c>
      <c r="J11" s="128" t="s">
        <v>332</v>
      </c>
      <c r="K11" s="127">
        <v>36426</v>
      </c>
      <c r="L11" s="127">
        <v>686889</v>
      </c>
      <c r="M11" s="127">
        <f t="shared" si="8"/>
        <v>315997</v>
      </c>
      <c r="N11" s="127">
        <f t="shared" si="9"/>
        <v>81024</v>
      </c>
      <c r="O11" s="127">
        <v>0</v>
      </c>
      <c r="P11" s="127">
        <v>0</v>
      </c>
      <c r="Q11" s="127">
        <v>0</v>
      </c>
      <c r="R11" s="127">
        <v>77751</v>
      </c>
      <c r="S11" s="128" t="s">
        <v>332</v>
      </c>
      <c r="T11" s="127">
        <v>3273</v>
      </c>
      <c r="U11" s="127">
        <v>234973</v>
      </c>
      <c r="V11" s="127">
        <f t="shared" si="10"/>
        <v>1161025</v>
      </c>
      <c r="W11" s="127">
        <f t="shared" si="11"/>
        <v>239163</v>
      </c>
      <c r="X11" s="127">
        <f t="shared" si="12"/>
        <v>0</v>
      </c>
      <c r="Y11" s="127">
        <f t="shared" si="13"/>
        <v>1000</v>
      </c>
      <c r="Z11" s="127">
        <f t="shared" si="14"/>
        <v>0</v>
      </c>
      <c r="AA11" s="127">
        <f t="shared" si="15"/>
        <v>198464</v>
      </c>
      <c r="AB11" s="128" t="s">
        <v>332</v>
      </c>
      <c r="AC11" s="127">
        <f t="shared" si="16"/>
        <v>39699</v>
      </c>
      <c r="AD11" s="127">
        <f t="shared" si="17"/>
        <v>921862</v>
      </c>
      <c r="AE11" s="127">
        <f t="shared" si="18"/>
        <v>97</v>
      </c>
      <c r="AF11" s="127">
        <f t="shared" si="19"/>
        <v>97</v>
      </c>
      <c r="AG11" s="127">
        <v>0</v>
      </c>
      <c r="AH11" s="127">
        <v>97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803511</v>
      </c>
      <c r="AN11" s="127">
        <f t="shared" si="21"/>
        <v>86538</v>
      </c>
      <c r="AO11" s="127">
        <v>86538</v>
      </c>
      <c r="AP11" s="127">
        <v>0</v>
      </c>
      <c r="AQ11" s="127">
        <v>0</v>
      </c>
      <c r="AR11" s="127">
        <v>0</v>
      </c>
      <c r="AS11" s="127">
        <f t="shared" si="22"/>
        <v>84625</v>
      </c>
      <c r="AT11" s="127">
        <v>560</v>
      </c>
      <c r="AU11" s="127">
        <v>76535</v>
      </c>
      <c r="AV11" s="127">
        <v>7530</v>
      </c>
      <c r="AW11" s="127">
        <v>0</v>
      </c>
      <c r="AX11" s="127">
        <f t="shared" si="23"/>
        <v>632348</v>
      </c>
      <c r="AY11" s="127">
        <v>381679</v>
      </c>
      <c r="AZ11" s="127">
        <v>240465</v>
      </c>
      <c r="BA11" s="127">
        <v>2436</v>
      </c>
      <c r="BB11" s="127">
        <v>7768</v>
      </c>
      <c r="BC11" s="127">
        <v>0</v>
      </c>
      <c r="BD11" s="127">
        <v>0</v>
      </c>
      <c r="BE11" s="127">
        <v>41420</v>
      </c>
      <c r="BF11" s="127">
        <f t="shared" si="24"/>
        <v>845028</v>
      </c>
      <c r="BG11" s="127">
        <f t="shared" si="25"/>
        <v>24</v>
      </c>
      <c r="BH11" s="127">
        <f t="shared" si="26"/>
        <v>24</v>
      </c>
      <c r="BI11" s="127">
        <v>0</v>
      </c>
      <c r="BJ11" s="127">
        <v>24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310049</v>
      </c>
      <c r="BP11" s="127">
        <f t="shared" si="28"/>
        <v>45943</v>
      </c>
      <c r="BQ11" s="127">
        <v>45943</v>
      </c>
      <c r="BR11" s="127">
        <v>0</v>
      </c>
      <c r="BS11" s="127">
        <v>0</v>
      </c>
      <c r="BT11" s="127">
        <v>0</v>
      </c>
      <c r="BU11" s="127">
        <f t="shared" si="29"/>
        <v>44779</v>
      </c>
      <c r="BV11" s="127">
        <v>422</v>
      </c>
      <c r="BW11" s="127">
        <v>44357</v>
      </c>
      <c r="BX11" s="127">
        <v>0</v>
      </c>
      <c r="BY11" s="127">
        <v>0</v>
      </c>
      <c r="BZ11" s="127">
        <f t="shared" si="30"/>
        <v>219327</v>
      </c>
      <c r="CA11" s="127">
        <v>185565</v>
      </c>
      <c r="CB11" s="127">
        <v>33762</v>
      </c>
      <c r="CC11" s="127">
        <v>0</v>
      </c>
      <c r="CD11" s="127">
        <v>0</v>
      </c>
      <c r="CE11" s="127">
        <v>0</v>
      </c>
      <c r="CF11" s="127">
        <v>0</v>
      </c>
      <c r="CG11" s="127">
        <v>5924</v>
      </c>
      <c r="CH11" s="127">
        <f t="shared" si="31"/>
        <v>315997</v>
      </c>
      <c r="CI11" s="127">
        <f t="shared" si="32"/>
        <v>121</v>
      </c>
      <c r="CJ11" s="127">
        <f t="shared" si="32"/>
        <v>121</v>
      </c>
      <c r="CK11" s="127">
        <f t="shared" si="32"/>
        <v>0</v>
      </c>
      <c r="CL11" s="127">
        <f t="shared" si="32"/>
        <v>121</v>
      </c>
      <c r="CM11" s="127">
        <f t="shared" si="32"/>
        <v>0</v>
      </c>
      <c r="CN11" s="127">
        <f t="shared" si="32"/>
        <v>0</v>
      </c>
      <c r="CO11" s="127">
        <f t="shared" si="32"/>
        <v>0</v>
      </c>
      <c r="CP11" s="127">
        <f t="shared" si="32"/>
        <v>0</v>
      </c>
      <c r="CQ11" s="127">
        <f t="shared" si="32"/>
        <v>1113560</v>
      </c>
      <c r="CR11" s="127">
        <f t="shared" si="32"/>
        <v>132481</v>
      </c>
      <c r="CS11" s="127">
        <f t="shared" si="32"/>
        <v>132481</v>
      </c>
      <c r="CT11" s="127">
        <f t="shared" si="32"/>
        <v>0</v>
      </c>
      <c r="CU11" s="127">
        <f t="shared" si="32"/>
        <v>0</v>
      </c>
      <c r="CV11" s="127">
        <f t="shared" si="32"/>
        <v>0</v>
      </c>
      <c r="CW11" s="127">
        <f t="shared" si="32"/>
        <v>129404</v>
      </c>
      <c r="CX11" s="127">
        <f t="shared" si="32"/>
        <v>982</v>
      </c>
      <c r="CY11" s="127">
        <f t="shared" si="33"/>
        <v>120892</v>
      </c>
      <c r="CZ11" s="127">
        <f t="shared" si="34"/>
        <v>7530</v>
      </c>
      <c r="DA11" s="127">
        <f t="shared" si="35"/>
        <v>0</v>
      </c>
      <c r="DB11" s="127">
        <f t="shared" si="36"/>
        <v>851675</v>
      </c>
      <c r="DC11" s="127">
        <f t="shared" si="37"/>
        <v>567244</v>
      </c>
      <c r="DD11" s="127">
        <f t="shared" si="38"/>
        <v>274227</v>
      </c>
      <c r="DE11" s="127">
        <f t="shared" si="39"/>
        <v>2436</v>
      </c>
      <c r="DF11" s="127">
        <f t="shared" si="40"/>
        <v>7768</v>
      </c>
      <c r="DG11" s="127">
        <f t="shared" si="41"/>
        <v>0</v>
      </c>
      <c r="DH11" s="127">
        <f t="shared" si="42"/>
        <v>0</v>
      </c>
      <c r="DI11" s="127">
        <f t="shared" si="43"/>
        <v>47344</v>
      </c>
      <c r="DJ11" s="127">
        <f t="shared" si="44"/>
        <v>1161025</v>
      </c>
    </row>
    <row r="12" spans="1:114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6"/>
        <v>1223180</v>
      </c>
      <c r="E12" s="133">
        <f t="shared" si="7"/>
        <v>215073</v>
      </c>
      <c r="F12" s="133">
        <v>0</v>
      </c>
      <c r="G12" s="133">
        <v>58</v>
      </c>
      <c r="H12" s="133">
        <v>0</v>
      </c>
      <c r="I12" s="133">
        <v>172748</v>
      </c>
      <c r="J12" s="134" t="s">
        <v>332</v>
      </c>
      <c r="K12" s="133">
        <v>42267</v>
      </c>
      <c r="L12" s="133">
        <v>1008107</v>
      </c>
      <c r="M12" s="133">
        <f t="shared" si="8"/>
        <v>403491</v>
      </c>
      <c r="N12" s="133">
        <f t="shared" si="9"/>
        <v>289233</v>
      </c>
      <c r="O12" s="133">
        <v>0</v>
      </c>
      <c r="P12" s="133">
        <v>0</v>
      </c>
      <c r="Q12" s="133">
        <v>289200</v>
      </c>
      <c r="R12" s="133">
        <v>33</v>
      </c>
      <c r="S12" s="134" t="s">
        <v>332</v>
      </c>
      <c r="T12" s="133">
        <v>0</v>
      </c>
      <c r="U12" s="133">
        <v>114258</v>
      </c>
      <c r="V12" s="133">
        <f t="shared" si="10"/>
        <v>1626671</v>
      </c>
      <c r="W12" s="133">
        <f t="shared" si="11"/>
        <v>504306</v>
      </c>
      <c r="X12" s="133">
        <f t="shared" si="12"/>
        <v>0</v>
      </c>
      <c r="Y12" s="133">
        <f t="shared" si="13"/>
        <v>58</v>
      </c>
      <c r="Z12" s="133">
        <f t="shared" si="14"/>
        <v>289200</v>
      </c>
      <c r="AA12" s="133">
        <f t="shared" si="15"/>
        <v>172781</v>
      </c>
      <c r="AB12" s="134" t="s">
        <v>332</v>
      </c>
      <c r="AC12" s="133">
        <f t="shared" si="16"/>
        <v>42267</v>
      </c>
      <c r="AD12" s="133">
        <f t="shared" si="17"/>
        <v>1122365</v>
      </c>
      <c r="AE12" s="133">
        <f t="shared" si="18"/>
        <v>0</v>
      </c>
      <c r="AF12" s="133">
        <f t="shared" si="19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20"/>
        <v>1176050</v>
      </c>
      <c r="AN12" s="133">
        <f t="shared" si="21"/>
        <v>186048</v>
      </c>
      <c r="AO12" s="133">
        <v>154116</v>
      </c>
      <c r="AP12" s="133">
        <v>20719</v>
      </c>
      <c r="AQ12" s="133">
        <v>11213</v>
      </c>
      <c r="AR12" s="133">
        <v>0</v>
      </c>
      <c r="AS12" s="133">
        <f t="shared" si="22"/>
        <v>552273</v>
      </c>
      <c r="AT12" s="133">
        <v>7003</v>
      </c>
      <c r="AU12" s="133">
        <v>524867</v>
      </c>
      <c r="AV12" s="133">
        <v>20403</v>
      </c>
      <c r="AW12" s="133">
        <v>0</v>
      </c>
      <c r="AX12" s="133">
        <f t="shared" si="23"/>
        <v>437729</v>
      </c>
      <c r="AY12" s="133">
        <v>173744</v>
      </c>
      <c r="AZ12" s="133">
        <v>248437</v>
      </c>
      <c r="BA12" s="133">
        <v>13636</v>
      </c>
      <c r="BB12" s="133">
        <v>1912</v>
      </c>
      <c r="BC12" s="133">
        <v>0</v>
      </c>
      <c r="BD12" s="133">
        <v>0</v>
      </c>
      <c r="BE12" s="133">
        <v>47130</v>
      </c>
      <c r="BF12" s="133">
        <f t="shared" si="24"/>
        <v>1223180</v>
      </c>
      <c r="BG12" s="133">
        <f t="shared" si="25"/>
        <v>304500</v>
      </c>
      <c r="BH12" s="133">
        <f t="shared" si="26"/>
        <v>304500</v>
      </c>
      <c r="BI12" s="133">
        <v>0</v>
      </c>
      <c r="BJ12" s="133">
        <v>304500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7"/>
        <v>98991</v>
      </c>
      <c r="BP12" s="133">
        <f t="shared" si="28"/>
        <v>4848</v>
      </c>
      <c r="BQ12" s="133">
        <v>4848</v>
      </c>
      <c r="BR12" s="133">
        <v>0</v>
      </c>
      <c r="BS12" s="133">
        <v>0</v>
      </c>
      <c r="BT12" s="133">
        <v>0</v>
      </c>
      <c r="BU12" s="133">
        <f t="shared" si="29"/>
        <v>77331</v>
      </c>
      <c r="BV12" s="133">
        <v>2242</v>
      </c>
      <c r="BW12" s="133">
        <v>75089</v>
      </c>
      <c r="BX12" s="133">
        <v>0</v>
      </c>
      <c r="BY12" s="133">
        <v>0</v>
      </c>
      <c r="BZ12" s="133">
        <f t="shared" si="30"/>
        <v>16812</v>
      </c>
      <c r="CA12" s="133">
        <v>33</v>
      </c>
      <c r="CB12" s="133">
        <v>16779</v>
      </c>
      <c r="CC12" s="133">
        <v>0</v>
      </c>
      <c r="CD12" s="133">
        <v>0</v>
      </c>
      <c r="CE12" s="133">
        <v>0</v>
      </c>
      <c r="CF12" s="133">
        <v>0</v>
      </c>
      <c r="CG12" s="133">
        <v>0</v>
      </c>
      <c r="CH12" s="133">
        <f t="shared" si="31"/>
        <v>403491</v>
      </c>
      <c r="CI12" s="133">
        <f t="shared" si="32"/>
        <v>304500</v>
      </c>
      <c r="CJ12" s="133">
        <f t="shared" si="32"/>
        <v>304500</v>
      </c>
      <c r="CK12" s="133">
        <f t="shared" si="32"/>
        <v>0</v>
      </c>
      <c r="CL12" s="133">
        <f t="shared" si="32"/>
        <v>304500</v>
      </c>
      <c r="CM12" s="133">
        <f t="shared" si="32"/>
        <v>0</v>
      </c>
      <c r="CN12" s="133">
        <f t="shared" si="32"/>
        <v>0</v>
      </c>
      <c r="CO12" s="133">
        <f t="shared" si="32"/>
        <v>0</v>
      </c>
      <c r="CP12" s="133">
        <f t="shared" si="32"/>
        <v>0</v>
      </c>
      <c r="CQ12" s="133">
        <f t="shared" si="32"/>
        <v>1275041</v>
      </c>
      <c r="CR12" s="133">
        <f t="shared" si="32"/>
        <v>190896</v>
      </c>
      <c r="CS12" s="133">
        <f t="shared" si="32"/>
        <v>158964</v>
      </c>
      <c r="CT12" s="133">
        <f t="shared" si="32"/>
        <v>20719</v>
      </c>
      <c r="CU12" s="133">
        <f t="shared" si="32"/>
        <v>11213</v>
      </c>
      <c r="CV12" s="133">
        <f t="shared" si="32"/>
        <v>0</v>
      </c>
      <c r="CW12" s="133">
        <f t="shared" si="32"/>
        <v>629604</v>
      </c>
      <c r="CX12" s="133">
        <f t="shared" si="32"/>
        <v>9245</v>
      </c>
      <c r="CY12" s="133">
        <f t="shared" si="33"/>
        <v>599956</v>
      </c>
      <c r="CZ12" s="133">
        <f t="shared" si="34"/>
        <v>20403</v>
      </c>
      <c r="DA12" s="133">
        <f t="shared" si="35"/>
        <v>0</v>
      </c>
      <c r="DB12" s="133">
        <f t="shared" si="36"/>
        <v>454541</v>
      </c>
      <c r="DC12" s="133">
        <f t="shared" si="37"/>
        <v>173777</v>
      </c>
      <c r="DD12" s="133">
        <f t="shared" si="38"/>
        <v>265216</v>
      </c>
      <c r="DE12" s="133">
        <f t="shared" si="39"/>
        <v>13636</v>
      </c>
      <c r="DF12" s="133">
        <f t="shared" si="40"/>
        <v>1912</v>
      </c>
      <c r="DG12" s="133">
        <f t="shared" si="41"/>
        <v>0</v>
      </c>
      <c r="DH12" s="133">
        <f t="shared" si="42"/>
        <v>0</v>
      </c>
      <c r="DI12" s="133">
        <f t="shared" si="43"/>
        <v>47130</v>
      </c>
      <c r="DJ12" s="133">
        <f t="shared" si="44"/>
        <v>1626671</v>
      </c>
    </row>
    <row r="13" spans="1:114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6"/>
        <v>523255</v>
      </c>
      <c r="E13" s="133">
        <f t="shared" si="7"/>
        <v>66397</v>
      </c>
      <c r="F13" s="133">
        <v>0</v>
      </c>
      <c r="G13" s="133">
        <v>0</v>
      </c>
      <c r="H13" s="133">
        <v>0</v>
      </c>
      <c r="I13" s="133">
        <v>38337</v>
      </c>
      <c r="J13" s="134" t="s">
        <v>332</v>
      </c>
      <c r="K13" s="133">
        <v>28060</v>
      </c>
      <c r="L13" s="133">
        <v>456858</v>
      </c>
      <c r="M13" s="133">
        <f t="shared" si="8"/>
        <v>68808</v>
      </c>
      <c r="N13" s="133">
        <f t="shared" si="9"/>
        <v>43</v>
      </c>
      <c r="O13" s="133">
        <v>0</v>
      </c>
      <c r="P13" s="133">
        <v>0</v>
      </c>
      <c r="Q13" s="133">
        <v>0</v>
      </c>
      <c r="R13" s="133">
        <v>43</v>
      </c>
      <c r="S13" s="134" t="s">
        <v>332</v>
      </c>
      <c r="T13" s="133">
        <v>0</v>
      </c>
      <c r="U13" s="133">
        <v>68765</v>
      </c>
      <c r="V13" s="133">
        <f t="shared" si="10"/>
        <v>592063</v>
      </c>
      <c r="W13" s="133">
        <f t="shared" si="11"/>
        <v>66440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38380</v>
      </c>
      <c r="AB13" s="134" t="s">
        <v>332</v>
      </c>
      <c r="AC13" s="133">
        <f t="shared" si="16"/>
        <v>28060</v>
      </c>
      <c r="AD13" s="133">
        <f t="shared" si="17"/>
        <v>525623</v>
      </c>
      <c r="AE13" s="133">
        <f t="shared" si="18"/>
        <v>91604</v>
      </c>
      <c r="AF13" s="133">
        <f t="shared" si="19"/>
        <v>91604</v>
      </c>
      <c r="AG13" s="133">
        <v>46920</v>
      </c>
      <c r="AH13" s="133">
        <v>26190</v>
      </c>
      <c r="AI13" s="133">
        <v>17722</v>
      </c>
      <c r="AJ13" s="133">
        <v>772</v>
      </c>
      <c r="AK13" s="133">
        <v>0</v>
      </c>
      <c r="AL13" s="133">
        <v>0</v>
      </c>
      <c r="AM13" s="133">
        <f t="shared" si="20"/>
        <v>323786</v>
      </c>
      <c r="AN13" s="133">
        <f t="shared" si="21"/>
        <v>74268</v>
      </c>
      <c r="AO13" s="133">
        <v>74099</v>
      </c>
      <c r="AP13" s="133">
        <v>0</v>
      </c>
      <c r="AQ13" s="133">
        <v>26</v>
      </c>
      <c r="AR13" s="133">
        <v>143</v>
      </c>
      <c r="AS13" s="133">
        <f t="shared" si="22"/>
        <v>26791</v>
      </c>
      <c r="AT13" s="133">
        <v>4114</v>
      </c>
      <c r="AU13" s="133">
        <v>15306</v>
      </c>
      <c r="AV13" s="133">
        <v>7371</v>
      </c>
      <c r="AW13" s="133">
        <v>0</v>
      </c>
      <c r="AX13" s="133">
        <f t="shared" si="23"/>
        <v>222727</v>
      </c>
      <c r="AY13" s="133">
        <v>77452</v>
      </c>
      <c r="AZ13" s="133">
        <v>116617</v>
      </c>
      <c r="BA13" s="133">
        <v>11204</v>
      </c>
      <c r="BB13" s="133">
        <v>17454</v>
      </c>
      <c r="BC13" s="133">
        <v>0</v>
      </c>
      <c r="BD13" s="133">
        <v>0</v>
      </c>
      <c r="BE13" s="133">
        <v>107865</v>
      </c>
      <c r="BF13" s="133">
        <f t="shared" si="24"/>
        <v>523255</v>
      </c>
      <c r="BG13" s="133">
        <f t="shared" si="25"/>
        <v>0</v>
      </c>
      <c r="BH13" s="133">
        <f t="shared" si="26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f t="shared" si="27"/>
        <v>68027</v>
      </c>
      <c r="BP13" s="133">
        <f t="shared" si="28"/>
        <v>9090</v>
      </c>
      <c r="BQ13" s="133">
        <v>9090</v>
      </c>
      <c r="BR13" s="133">
        <v>0</v>
      </c>
      <c r="BS13" s="133">
        <v>0</v>
      </c>
      <c r="BT13" s="133">
        <v>0</v>
      </c>
      <c r="BU13" s="133">
        <f t="shared" si="29"/>
        <v>22467</v>
      </c>
      <c r="BV13" s="133">
        <v>0</v>
      </c>
      <c r="BW13" s="133">
        <v>22467</v>
      </c>
      <c r="BX13" s="133">
        <v>0</v>
      </c>
      <c r="BY13" s="133">
        <v>0</v>
      </c>
      <c r="BZ13" s="133">
        <f t="shared" si="30"/>
        <v>36470</v>
      </c>
      <c r="CA13" s="133">
        <v>0</v>
      </c>
      <c r="CB13" s="133">
        <v>36470</v>
      </c>
      <c r="CC13" s="133">
        <v>0</v>
      </c>
      <c r="CD13" s="133">
        <v>0</v>
      </c>
      <c r="CE13" s="133">
        <v>0</v>
      </c>
      <c r="CF13" s="133">
        <v>0</v>
      </c>
      <c r="CG13" s="133">
        <v>781</v>
      </c>
      <c r="CH13" s="133">
        <f t="shared" si="31"/>
        <v>68808</v>
      </c>
      <c r="CI13" s="133">
        <f t="shared" si="32"/>
        <v>91604</v>
      </c>
      <c r="CJ13" s="133">
        <f t="shared" si="32"/>
        <v>91604</v>
      </c>
      <c r="CK13" s="133">
        <f t="shared" si="32"/>
        <v>46920</v>
      </c>
      <c r="CL13" s="133">
        <f t="shared" si="32"/>
        <v>26190</v>
      </c>
      <c r="CM13" s="133">
        <f t="shared" si="32"/>
        <v>17722</v>
      </c>
      <c r="CN13" s="133">
        <f t="shared" si="32"/>
        <v>772</v>
      </c>
      <c r="CO13" s="133">
        <f t="shared" si="32"/>
        <v>0</v>
      </c>
      <c r="CP13" s="133">
        <f t="shared" si="32"/>
        <v>0</v>
      </c>
      <c r="CQ13" s="133">
        <f t="shared" si="32"/>
        <v>391813</v>
      </c>
      <c r="CR13" s="133">
        <f t="shared" si="32"/>
        <v>83358</v>
      </c>
      <c r="CS13" s="133">
        <f t="shared" si="32"/>
        <v>83189</v>
      </c>
      <c r="CT13" s="133">
        <f t="shared" si="32"/>
        <v>0</v>
      </c>
      <c r="CU13" s="133">
        <f t="shared" si="32"/>
        <v>26</v>
      </c>
      <c r="CV13" s="133">
        <f t="shared" si="32"/>
        <v>143</v>
      </c>
      <c r="CW13" s="133">
        <f t="shared" si="32"/>
        <v>49258</v>
      </c>
      <c r="CX13" s="133">
        <f t="shared" si="32"/>
        <v>4114</v>
      </c>
      <c r="CY13" s="133">
        <f t="shared" si="33"/>
        <v>37773</v>
      </c>
      <c r="CZ13" s="133">
        <f t="shared" si="34"/>
        <v>7371</v>
      </c>
      <c r="DA13" s="133">
        <f t="shared" si="35"/>
        <v>0</v>
      </c>
      <c r="DB13" s="133">
        <f t="shared" si="36"/>
        <v>259197</v>
      </c>
      <c r="DC13" s="133">
        <f t="shared" si="37"/>
        <v>77452</v>
      </c>
      <c r="DD13" s="133">
        <f t="shared" si="38"/>
        <v>153087</v>
      </c>
      <c r="DE13" s="133">
        <f t="shared" si="39"/>
        <v>11204</v>
      </c>
      <c r="DF13" s="133">
        <f t="shared" si="40"/>
        <v>17454</v>
      </c>
      <c r="DG13" s="133">
        <f t="shared" si="41"/>
        <v>0</v>
      </c>
      <c r="DH13" s="133">
        <f t="shared" si="42"/>
        <v>0</v>
      </c>
      <c r="DI13" s="133">
        <f t="shared" si="43"/>
        <v>108646</v>
      </c>
      <c r="DJ13" s="133">
        <f t="shared" si="44"/>
        <v>592063</v>
      </c>
    </row>
    <row r="14" spans="1:114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6"/>
        <v>450909</v>
      </c>
      <c r="E14" s="133">
        <f t="shared" si="7"/>
        <v>29782</v>
      </c>
      <c r="F14" s="133">
        <v>0</v>
      </c>
      <c r="G14" s="133">
        <v>0</v>
      </c>
      <c r="H14" s="133">
        <v>0</v>
      </c>
      <c r="I14" s="133">
        <v>26077</v>
      </c>
      <c r="J14" s="134" t="s">
        <v>332</v>
      </c>
      <c r="K14" s="133">
        <v>3705</v>
      </c>
      <c r="L14" s="133">
        <v>421127</v>
      </c>
      <c r="M14" s="133">
        <f t="shared" si="8"/>
        <v>99802</v>
      </c>
      <c r="N14" s="133">
        <f t="shared" si="9"/>
        <v>8703</v>
      </c>
      <c r="O14" s="133">
        <v>930</v>
      </c>
      <c r="P14" s="133">
        <v>1879</v>
      </c>
      <c r="Q14" s="133">
        <v>0</v>
      </c>
      <c r="R14" s="133">
        <v>5894</v>
      </c>
      <c r="S14" s="134" t="s">
        <v>332</v>
      </c>
      <c r="T14" s="133">
        <v>0</v>
      </c>
      <c r="U14" s="133">
        <v>91099</v>
      </c>
      <c r="V14" s="133">
        <f t="shared" si="10"/>
        <v>550711</v>
      </c>
      <c r="W14" s="133">
        <f t="shared" si="11"/>
        <v>38485</v>
      </c>
      <c r="X14" s="133">
        <f t="shared" si="12"/>
        <v>930</v>
      </c>
      <c r="Y14" s="133">
        <f t="shared" si="13"/>
        <v>1879</v>
      </c>
      <c r="Z14" s="133">
        <f t="shared" si="14"/>
        <v>0</v>
      </c>
      <c r="AA14" s="133">
        <f t="shared" si="15"/>
        <v>31971</v>
      </c>
      <c r="AB14" s="134" t="s">
        <v>332</v>
      </c>
      <c r="AC14" s="133">
        <f t="shared" si="16"/>
        <v>3705</v>
      </c>
      <c r="AD14" s="133">
        <f t="shared" si="17"/>
        <v>512226</v>
      </c>
      <c r="AE14" s="133">
        <f t="shared" si="18"/>
        <v>65940</v>
      </c>
      <c r="AF14" s="133">
        <f t="shared" si="19"/>
        <v>65940</v>
      </c>
      <c r="AG14" s="133">
        <v>0</v>
      </c>
      <c r="AH14" s="133">
        <v>65940</v>
      </c>
      <c r="AI14" s="133">
        <v>0</v>
      </c>
      <c r="AJ14" s="133">
        <v>0</v>
      </c>
      <c r="AK14" s="133">
        <v>0</v>
      </c>
      <c r="AL14" s="133">
        <v>0</v>
      </c>
      <c r="AM14" s="133">
        <f t="shared" si="20"/>
        <v>384553</v>
      </c>
      <c r="AN14" s="133">
        <f t="shared" si="21"/>
        <v>68468</v>
      </c>
      <c r="AO14" s="133">
        <v>68468</v>
      </c>
      <c r="AP14" s="133">
        <v>0</v>
      </c>
      <c r="AQ14" s="133">
        <v>0</v>
      </c>
      <c r="AR14" s="133">
        <v>0</v>
      </c>
      <c r="AS14" s="133">
        <f t="shared" si="22"/>
        <v>170307</v>
      </c>
      <c r="AT14" s="133">
        <v>0</v>
      </c>
      <c r="AU14" s="133">
        <v>168762</v>
      </c>
      <c r="AV14" s="133">
        <v>1545</v>
      </c>
      <c r="AW14" s="133">
        <v>0</v>
      </c>
      <c r="AX14" s="133">
        <f t="shared" si="23"/>
        <v>145778</v>
      </c>
      <c r="AY14" s="133">
        <v>83115</v>
      </c>
      <c r="AZ14" s="133">
        <v>47443</v>
      </c>
      <c r="BA14" s="133">
        <v>1144</v>
      </c>
      <c r="BB14" s="133">
        <v>14076</v>
      </c>
      <c r="BC14" s="133">
        <v>0</v>
      </c>
      <c r="BD14" s="133">
        <v>0</v>
      </c>
      <c r="BE14" s="133">
        <v>416</v>
      </c>
      <c r="BF14" s="133">
        <f t="shared" si="24"/>
        <v>450909</v>
      </c>
      <c r="BG14" s="133">
        <f t="shared" si="25"/>
        <v>0</v>
      </c>
      <c r="BH14" s="133">
        <f t="shared" si="26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f t="shared" si="27"/>
        <v>94719</v>
      </c>
      <c r="BP14" s="133">
        <f t="shared" si="28"/>
        <v>32170</v>
      </c>
      <c r="BQ14" s="133">
        <v>32170</v>
      </c>
      <c r="BR14" s="133">
        <v>0</v>
      </c>
      <c r="BS14" s="133">
        <v>0</v>
      </c>
      <c r="BT14" s="133">
        <v>0</v>
      </c>
      <c r="BU14" s="133">
        <f t="shared" si="29"/>
        <v>40641</v>
      </c>
      <c r="BV14" s="133">
        <v>0</v>
      </c>
      <c r="BW14" s="133">
        <v>40641</v>
      </c>
      <c r="BX14" s="133">
        <v>0</v>
      </c>
      <c r="BY14" s="133">
        <v>0</v>
      </c>
      <c r="BZ14" s="133">
        <f t="shared" si="30"/>
        <v>21908</v>
      </c>
      <c r="CA14" s="133">
        <v>7170</v>
      </c>
      <c r="CB14" s="133">
        <v>4470</v>
      </c>
      <c r="CC14" s="133">
        <v>0</v>
      </c>
      <c r="CD14" s="133">
        <v>10268</v>
      </c>
      <c r="CE14" s="133">
        <v>0</v>
      </c>
      <c r="CF14" s="133">
        <v>0</v>
      </c>
      <c r="CG14" s="133">
        <v>5083</v>
      </c>
      <c r="CH14" s="133">
        <f t="shared" si="31"/>
        <v>99802</v>
      </c>
      <c r="CI14" s="133">
        <f t="shared" si="32"/>
        <v>65940</v>
      </c>
      <c r="CJ14" s="133">
        <f t="shared" si="32"/>
        <v>65940</v>
      </c>
      <c r="CK14" s="133">
        <f t="shared" si="32"/>
        <v>0</v>
      </c>
      <c r="CL14" s="133">
        <f t="shared" si="32"/>
        <v>65940</v>
      </c>
      <c r="CM14" s="133">
        <f t="shared" si="32"/>
        <v>0</v>
      </c>
      <c r="CN14" s="133">
        <f t="shared" si="32"/>
        <v>0</v>
      </c>
      <c r="CO14" s="133">
        <f t="shared" si="32"/>
        <v>0</v>
      </c>
      <c r="CP14" s="133">
        <f t="shared" si="32"/>
        <v>0</v>
      </c>
      <c r="CQ14" s="133">
        <f t="shared" si="32"/>
        <v>479272</v>
      </c>
      <c r="CR14" s="133">
        <f t="shared" si="32"/>
        <v>100638</v>
      </c>
      <c r="CS14" s="133">
        <f t="shared" si="32"/>
        <v>100638</v>
      </c>
      <c r="CT14" s="133">
        <f t="shared" si="32"/>
        <v>0</v>
      </c>
      <c r="CU14" s="133">
        <f t="shared" si="32"/>
        <v>0</v>
      </c>
      <c r="CV14" s="133">
        <f t="shared" si="32"/>
        <v>0</v>
      </c>
      <c r="CW14" s="133">
        <f t="shared" si="32"/>
        <v>210948</v>
      </c>
      <c r="CX14" s="133">
        <f t="shared" si="32"/>
        <v>0</v>
      </c>
      <c r="CY14" s="133">
        <f t="shared" si="33"/>
        <v>209403</v>
      </c>
      <c r="CZ14" s="133">
        <f t="shared" si="34"/>
        <v>1545</v>
      </c>
      <c r="DA14" s="133">
        <f t="shared" si="35"/>
        <v>0</v>
      </c>
      <c r="DB14" s="133">
        <f t="shared" si="36"/>
        <v>167686</v>
      </c>
      <c r="DC14" s="133">
        <f t="shared" si="37"/>
        <v>90285</v>
      </c>
      <c r="DD14" s="133">
        <f t="shared" si="38"/>
        <v>51913</v>
      </c>
      <c r="DE14" s="133">
        <f t="shared" si="39"/>
        <v>1144</v>
      </c>
      <c r="DF14" s="133">
        <f t="shared" si="40"/>
        <v>24344</v>
      </c>
      <c r="DG14" s="133">
        <f t="shared" si="41"/>
        <v>0</v>
      </c>
      <c r="DH14" s="133">
        <f t="shared" si="42"/>
        <v>0</v>
      </c>
      <c r="DI14" s="133">
        <f t="shared" si="43"/>
        <v>5499</v>
      </c>
      <c r="DJ14" s="133">
        <f t="shared" si="44"/>
        <v>550711</v>
      </c>
    </row>
    <row r="15" spans="1:114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6"/>
        <v>299760</v>
      </c>
      <c r="E15" s="133">
        <f t="shared" si="7"/>
        <v>33042</v>
      </c>
      <c r="F15" s="133">
        <v>0</v>
      </c>
      <c r="G15" s="133">
        <v>0</v>
      </c>
      <c r="H15" s="133">
        <v>0</v>
      </c>
      <c r="I15" s="133">
        <v>33042</v>
      </c>
      <c r="J15" s="134" t="s">
        <v>332</v>
      </c>
      <c r="K15" s="133">
        <v>0</v>
      </c>
      <c r="L15" s="133">
        <v>266718</v>
      </c>
      <c r="M15" s="133">
        <f t="shared" si="8"/>
        <v>347669</v>
      </c>
      <c r="N15" s="133">
        <f t="shared" si="9"/>
        <v>85041</v>
      </c>
      <c r="O15" s="133">
        <v>29050</v>
      </c>
      <c r="P15" s="133">
        <v>0</v>
      </c>
      <c r="Q15" s="133">
        <v>0</v>
      </c>
      <c r="R15" s="133">
        <v>55991</v>
      </c>
      <c r="S15" s="134" t="s">
        <v>332</v>
      </c>
      <c r="T15" s="133">
        <v>0</v>
      </c>
      <c r="U15" s="133">
        <v>262628</v>
      </c>
      <c r="V15" s="133">
        <f t="shared" si="10"/>
        <v>647429</v>
      </c>
      <c r="W15" s="133">
        <f t="shared" si="11"/>
        <v>118083</v>
      </c>
      <c r="X15" s="133">
        <f t="shared" si="12"/>
        <v>29050</v>
      </c>
      <c r="Y15" s="133">
        <f t="shared" si="13"/>
        <v>0</v>
      </c>
      <c r="Z15" s="133">
        <f t="shared" si="14"/>
        <v>0</v>
      </c>
      <c r="AA15" s="133">
        <f t="shared" si="15"/>
        <v>89033</v>
      </c>
      <c r="AB15" s="134" t="s">
        <v>332</v>
      </c>
      <c r="AC15" s="133">
        <f t="shared" si="16"/>
        <v>0</v>
      </c>
      <c r="AD15" s="133">
        <f t="shared" si="17"/>
        <v>529346</v>
      </c>
      <c r="AE15" s="133">
        <f t="shared" si="18"/>
        <v>0</v>
      </c>
      <c r="AF15" s="133">
        <f t="shared" si="19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f t="shared" si="20"/>
        <v>299760</v>
      </c>
      <c r="AN15" s="133">
        <f t="shared" si="21"/>
        <v>0</v>
      </c>
      <c r="AO15" s="133">
        <v>0</v>
      </c>
      <c r="AP15" s="133">
        <v>0</v>
      </c>
      <c r="AQ15" s="133">
        <v>0</v>
      </c>
      <c r="AR15" s="133">
        <v>0</v>
      </c>
      <c r="AS15" s="133">
        <f t="shared" si="22"/>
        <v>0</v>
      </c>
      <c r="AT15" s="133">
        <v>0</v>
      </c>
      <c r="AU15" s="133">
        <v>0</v>
      </c>
      <c r="AV15" s="133">
        <v>0</v>
      </c>
      <c r="AW15" s="133">
        <v>0</v>
      </c>
      <c r="AX15" s="133">
        <f t="shared" si="23"/>
        <v>299760</v>
      </c>
      <c r="AY15" s="133">
        <v>119737</v>
      </c>
      <c r="AZ15" s="133">
        <v>47250</v>
      </c>
      <c r="BA15" s="133">
        <v>132773</v>
      </c>
      <c r="BB15" s="133">
        <v>0</v>
      </c>
      <c r="BC15" s="133">
        <v>0</v>
      </c>
      <c r="BD15" s="133">
        <v>0</v>
      </c>
      <c r="BE15" s="133">
        <v>0</v>
      </c>
      <c r="BF15" s="133">
        <f t="shared" si="24"/>
        <v>299760</v>
      </c>
      <c r="BG15" s="133">
        <f t="shared" si="25"/>
        <v>302674</v>
      </c>
      <c r="BH15" s="133">
        <f t="shared" si="26"/>
        <v>296405</v>
      </c>
      <c r="BI15" s="133">
        <v>0</v>
      </c>
      <c r="BJ15" s="133">
        <v>296405</v>
      </c>
      <c r="BK15" s="133">
        <v>0</v>
      </c>
      <c r="BL15" s="133">
        <v>0</v>
      </c>
      <c r="BM15" s="133">
        <v>6269</v>
      </c>
      <c r="BN15" s="133">
        <v>0</v>
      </c>
      <c r="BO15" s="133">
        <f t="shared" si="27"/>
        <v>44995</v>
      </c>
      <c r="BP15" s="133">
        <f t="shared" si="28"/>
        <v>12866</v>
      </c>
      <c r="BQ15" s="133">
        <v>7500</v>
      </c>
      <c r="BR15" s="133">
        <v>0</v>
      </c>
      <c r="BS15" s="133">
        <v>5366</v>
      </c>
      <c r="BT15" s="133">
        <v>0</v>
      </c>
      <c r="BU15" s="133">
        <f t="shared" si="29"/>
        <v>0</v>
      </c>
      <c r="BV15" s="133">
        <v>0</v>
      </c>
      <c r="BW15" s="133">
        <v>0</v>
      </c>
      <c r="BX15" s="133">
        <v>0</v>
      </c>
      <c r="BY15" s="133">
        <v>0</v>
      </c>
      <c r="BZ15" s="133">
        <f t="shared" si="30"/>
        <v>32129</v>
      </c>
      <c r="CA15" s="133">
        <v>0</v>
      </c>
      <c r="CB15" s="133">
        <v>14601</v>
      </c>
      <c r="CC15" s="133">
        <v>0</v>
      </c>
      <c r="CD15" s="133">
        <v>17528</v>
      </c>
      <c r="CE15" s="133">
        <v>0</v>
      </c>
      <c r="CF15" s="133">
        <v>0</v>
      </c>
      <c r="CG15" s="133">
        <v>0</v>
      </c>
      <c r="CH15" s="133">
        <f t="shared" si="31"/>
        <v>347669</v>
      </c>
      <c r="CI15" s="133">
        <f t="shared" si="32"/>
        <v>302674</v>
      </c>
      <c r="CJ15" s="133">
        <f t="shared" si="32"/>
        <v>296405</v>
      </c>
      <c r="CK15" s="133">
        <f t="shared" si="32"/>
        <v>0</v>
      </c>
      <c r="CL15" s="133">
        <f t="shared" si="32"/>
        <v>296405</v>
      </c>
      <c r="CM15" s="133">
        <f t="shared" si="32"/>
        <v>0</v>
      </c>
      <c r="CN15" s="133">
        <f t="shared" si="32"/>
        <v>0</v>
      </c>
      <c r="CO15" s="133">
        <f t="shared" si="32"/>
        <v>6269</v>
      </c>
      <c r="CP15" s="133">
        <f t="shared" si="32"/>
        <v>0</v>
      </c>
      <c r="CQ15" s="133">
        <f t="shared" si="32"/>
        <v>344755</v>
      </c>
      <c r="CR15" s="133">
        <f t="shared" si="32"/>
        <v>12866</v>
      </c>
      <c r="CS15" s="133">
        <f t="shared" si="32"/>
        <v>7500</v>
      </c>
      <c r="CT15" s="133">
        <f t="shared" si="32"/>
        <v>0</v>
      </c>
      <c r="CU15" s="133">
        <f t="shared" si="32"/>
        <v>5366</v>
      </c>
      <c r="CV15" s="133">
        <f t="shared" si="32"/>
        <v>0</v>
      </c>
      <c r="CW15" s="133">
        <f t="shared" si="32"/>
        <v>0</v>
      </c>
      <c r="CX15" s="133">
        <f t="shared" si="32"/>
        <v>0</v>
      </c>
      <c r="CY15" s="133">
        <f t="shared" si="33"/>
        <v>0</v>
      </c>
      <c r="CZ15" s="133">
        <f t="shared" si="34"/>
        <v>0</v>
      </c>
      <c r="DA15" s="133">
        <f t="shared" si="35"/>
        <v>0</v>
      </c>
      <c r="DB15" s="133">
        <f t="shared" si="36"/>
        <v>331889</v>
      </c>
      <c r="DC15" s="133">
        <f t="shared" si="37"/>
        <v>119737</v>
      </c>
      <c r="DD15" s="133">
        <f t="shared" si="38"/>
        <v>61851</v>
      </c>
      <c r="DE15" s="133">
        <f t="shared" si="39"/>
        <v>132773</v>
      </c>
      <c r="DF15" s="133">
        <f t="shared" si="40"/>
        <v>17528</v>
      </c>
      <c r="DG15" s="133">
        <f t="shared" si="41"/>
        <v>0</v>
      </c>
      <c r="DH15" s="133">
        <f t="shared" si="42"/>
        <v>0</v>
      </c>
      <c r="DI15" s="133">
        <f t="shared" si="43"/>
        <v>0</v>
      </c>
      <c r="DJ15" s="133">
        <f t="shared" si="44"/>
        <v>647429</v>
      </c>
    </row>
    <row r="16" spans="1:114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6"/>
        <v>254402</v>
      </c>
      <c r="E16" s="133">
        <f t="shared" si="7"/>
        <v>47153</v>
      </c>
      <c r="F16" s="133">
        <v>0</v>
      </c>
      <c r="G16" s="133">
        <v>0</v>
      </c>
      <c r="H16" s="133">
        <v>0</v>
      </c>
      <c r="I16" s="133">
        <v>40041</v>
      </c>
      <c r="J16" s="134" t="s">
        <v>332</v>
      </c>
      <c r="K16" s="133">
        <v>7112</v>
      </c>
      <c r="L16" s="133">
        <v>207249</v>
      </c>
      <c r="M16" s="133">
        <f t="shared" si="8"/>
        <v>106603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4" t="s">
        <v>332</v>
      </c>
      <c r="T16" s="133">
        <v>0</v>
      </c>
      <c r="U16" s="133">
        <v>106603</v>
      </c>
      <c r="V16" s="133">
        <f t="shared" si="10"/>
        <v>361005</v>
      </c>
      <c r="W16" s="133">
        <f t="shared" si="11"/>
        <v>47153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40041</v>
      </c>
      <c r="AB16" s="134" t="s">
        <v>332</v>
      </c>
      <c r="AC16" s="133">
        <f t="shared" si="16"/>
        <v>7112</v>
      </c>
      <c r="AD16" s="133">
        <f t="shared" si="17"/>
        <v>313852</v>
      </c>
      <c r="AE16" s="133">
        <f t="shared" si="18"/>
        <v>63105</v>
      </c>
      <c r="AF16" s="133">
        <f t="shared" si="19"/>
        <v>63105</v>
      </c>
      <c r="AG16" s="133">
        <v>0</v>
      </c>
      <c r="AH16" s="133">
        <v>63105</v>
      </c>
      <c r="AI16" s="133">
        <v>0</v>
      </c>
      <c r="AJ16" s="133">
        <v>0</v>
      </c>
      <c r="AK16" s="133">
        <v>0</v>
      </c>
      <c r="AL16" s="133">
        <v>0</v>
      </c>
      <c r="AM16" s="133">
        <f t="shared" si="20"/>
        <v>189039</v>
      </c>
      <c r="AN16" s="133">
        <f t="shared" si="21"/>
        <v>23516</v>
      </c>
      <c r="AO16" s="133">
        <v>23516</v>
      </c>
      <c r="AP16" s="133">
        <v>0</v>
      </c>
      <c r="AQ16" s="133">
        <v>0</v>
      </c>
      <c r="AR16" s="133">
        <v>0</v>
      </c>
      <c r="AS16" s="133">
        <f t="shared" si="22"/>
        <v>34467</v>
      </c>
      <c r="AT16" s="133">
        <v>0</v>
      </c>
      <c r="AU16" s="133">
        <v>33993</v>
      </c>
      <c r="AV16" s="133">
        <v>474</v>
      </c>
      <c r="AW16" s="133">
        <v>0</v>
      </c>
      <c r="AX16" s="133">
        <f t="shared" si="23"/>
        <v>131056</v>
      </c>
      <c r="AY16" s="133">
        <v>44217</v>
      </c>
      <c r="AZ16" s="133">
        <v>42561</v>
      </c>
      <c r="BA16" s="133">
        <v>26709</v>
      </c>
      <c r="BB16" s="133">
        <v>17569</v>
      </c>
      <c r="BC16" s="133">
        <v>0</v>
      </c>
      <c r="BD16" s="133">
        <v>0</v>
      </c>
      <c r="BE16" s="133">
        <v>2258</v>
      </c>
      <c r="BF16" s="133">
        <f t="shared" si="24"/>
        <v>254402</v>
      </c>
      <c r="BG16" s="133">
        <f t="shared" si="25"/>
        <v>8894</v>
      </c>
      <c r="BH16" s="133">
        <f t="shared" si="26"/>
        <v>8894</v>
      </c>
      <c r="BI16" s="133">
        <v>0</v>
      </c>
      <c r="BJ16" s="133">
        <v>8894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7"/>
        <v>97209</v>
      </c>
      <c r="BP16" s="133">
        <f t="shared" si="28"/>
        <v>3885</v>
      </c>
      <c r="BQ16" s="133">
        <v>3885</v>
      </c>
      <c r="BR16" s="133">
        <v>0</v>
      </c>
      <c r="BS16" s="133">
        <v>0</v>
      </c>
      <c r="BT16" s="133">
        <v>0</v>
      </c>
      <c r="BU16" s="133">
        <f t="shared" si="29"/>
        <v>121</v>
      </c>
      <c r="BV16" s="133">
        <v>0</v>
      </c>
      <c r="BW16" s="133">
        <v>121</v>
      </c>
      <c r="BX16" s="133">
        <v>0</v>
      </c>
      <c r="BY16" s="133">
        <v>0</v>
      </c>
      <c r="BZ16" s="133">
        <f t="shared" si="30"/>
        <v>93203</v>
      </c>
      <c r="CA16" s="133">
        <v>0</v>
      </c>
      <c r="CB16" s="133">
        <v>93203</v>
      </c>
      <c r="CC16" s="133">
        <v>0</v>
      </c>
      <c r="CD16" s="133">
        <v>0</v>
      </c>
      <c r="CE16" s="133">
        <v>0</v>
      </c>
      <c r="CF16" s="133">
        <v>0</v>
      </c>
      <c r="CG16" s="133">
        <v>500</v>
      </c>
      <c r="CH16" s="133">
        <f t="shared" si="31"/>
        <v>106603</v>
      </c>
      <c r="CI16" s="133">
        <f t="shared" si="32"/>
        <v>71999</v>
      </c>
      <c r="CJ16" s="133">
        <f t="shared" si="32"/>
        <v>71999</v>
      </c>
      <c r="CK16" s="133">
        <f t="shared" si="32"/>
        <v>0</v>
      </c>
      <c r="CL16" s="133">
        <f t="shared" si="32"/>
        <v>71999</v>
      </c>
      <c r="CM16" s="133">
        <f t="shared" si="32"/>
        <v>0</v>
      </c>
      <c r="CN16" s="133">
        <f t="shared" si="32"/>
        <v>0</v>
      </c>
      <c r="CO16" s="133">
        <f t="shared" si="32"/>
        <v>0</v>
      </c>
      <c r="CP16" s="133">
        <f t="shared" si="32"/>
        <v>0</v>
      </c>
      <c r="CQ16" s="133">
        <f t="shared" si="32"/>
        <v>286248</v>
      </c>
      <c r="CR16" s="133">
        <f t="shared" si="32"/>
        <v>27401</v>
      </c>
      <c r="CS16" s="133">
        <f t="shared" si="32"/>
        <v>27401</v>
      </c>
      <c r="CT16" s="133">
        <f t="shared" si="32"/>
        <v>0</v>
      </c>
      <c r="CU16" s="133">
        <f t="shared" si="32"/>
        <v>0</v>
      </c>
      <c r="CV16" s="133">
        <f t="shared" si="32"/>
        <v>0</v>
      </c>
      <c r="CW16" s="133">
        <f t="shared" si="32"/>
        <v>34588</v>
      </c>
      <c r="CX16" s="133">
        <f t="shared" si="32"/>
        <v>0</v>
      </c>
      <c r="CY16" s="133">
        <f t="shared" si="33"/>
        <v>34114</v>
      </c>
      <c r="CZ16" s="133">
        <f t="shared" si="34"/>
        <v>474</v>
      </c>
      <c r="DA16" s="133">
        <f t="shared" si="35"/>
        <v>0</v>
      </c>
      <c r="DB16" s="133">
        <f t="shared" si="36"/>
        <v>224259</v>
      </c>
      <c r="DC16" s="133">
        <f t="shared" si="37"/>
        <v>44217</v>
      </c>
      <c r="DD16" s="133">
        <f t="shared" si="38"/>
        <v>135764</v>
      </c>
      <c r="DE16" s="133">
        <f t="shared" si="39"/>
        <v>26709</v>
      </c>
      <c r="DF16" s="133">
        <f t="shared" si="40"/>
        <v>17569</v>
      </c>
      <c r="DG16" s="133">
        <f t="shared" si="41"/>
        <v>0</v>
      </c>
      <c r="DH16" s="133">
        <f t="shared" si="42"/>
        <v>0</v>
      </c>
      <c r="DI16" s="133">
        <f t="shared" si="43"/>
        <v>2758</v>
      </c>
      <c r="DJ16" s="133">
        <f t="shared" si="44"/>
        <v>361005</v>
      </c>
    </row>
    <row r="17" spans="1:114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6"/>
        <v>308494</v>
      </c>
      <c r="E17" s="133">
        <f t="shared" si="7"/>
        <v>38882</v>
      </c>
      <c r="F17" s="133">
        <v>0</v>
      </c>
      <c r="G17" s="133">
        <v>200</v>
      </c>
      <c r="H17" s="133">
        <v>0</v>
      </c>
      <c r="I17" s="133">
        <v>0</v>
      </c>
      <c r="J17" s="134" t="s">
        <v>332</v>
      </c>
      <c r="K17" s="133">
        <v>38682</v>
      </c>
      <c r="L17" s="133">
        <v>269612</v>
      </c>
      <c r="M17" s="133">
        <f t="shared" si="8"/>
        <v>125297</v>
      </c>
      <c r="N17" s="133">
        <f t="shared" si="9"/>
        <v>0</v>
      </c>
      <c r="O17" s="133">
        <v>0</v>
      </c>
      <c r="P17" s="133">
        <v>0</v>
      </c>
      <c r="Q17" s="133">
        <v>0</v>
      </c>
      <c r="R17" s="133">
        <v>0</v>
      </c>
      <c r="S17" s="134" t="s">
        <v>332</v>
      </c>
      <c r="T17" s="133">
        <v>0</v>
      </c>
      <c r="U17" s="133">
        <v>125297</v>
      </c>
      <c r="V17" s="133">
        <f t="shared" si="10"/>
        <v>433791</v>
      </c>
      <c r="W17" s="133">
        <f t="shared" si="11"/>
        <v>38882</v>
      </c>
      <c r="X17" s="133">
        <f t="shared" si="12"/>
        <v>0</v>
      </c>
      <c r="Y17" s="133">
        <f t="shared" si="13"/>
        <v>200</v>
      </c>
      <c r="Z17" s="133">
        <f t="shared" si="14"/>
        <v>0</v>
      </c>
      <c r="AA17" s="133">
        <f t="shared" si="15"/>
        <v>0</v>
      </c>
      <c r="AB17" s="134" t="s">
        <v>332</v>
      </c>
      <c r="AC17" s="133">
        <f t="shared" si="16"/>
        <v>38682</v>
      </c>
      <c r="AD17" s="133">
        <f t="shared" si="17"/>
        <v>394909</v>
      </c>
      <c r="AE17" s="133">
        <f t="shared" si="18"/>
        <v>0</v>
      </c>
      <c r="AF17" s="133">
        <f t="shared" si="19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f t="shared" si="20"/>
        <v>118807</v>
      </c>
      <c r="AN17" s="133">
        <f t="shared" si="21"/>
        <v>0</v>
      </c>
      <c r="AO17" s="133">
        <v>0</v>
      </c>
      <c r="AP17" s="133">
        <v>0</v>
      </c>
      <c r="AQ17" s="133">
        <v>0</v>
      </c>
      <c r="AR17" s="133">
        <v>0</v>
      </c>
      <c r="AS17" s="133">
        <f t="shared" si="22"/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f t="shared" si="23"/>
        <v>118807</v>
      </c>
      <c r="AY17" s="133">
        <v>112398</v>
      </c>
      <c r="AZ17" s="133">
        <v>6229</v>
      </c>
      <c r="BA17" s="133">
        <v>180</v>
      </c>
      <c r="BB17" s="133">
        <v>0</v>
      </c>
      <c r="BC17" s="133">
        <v>189687</v>
      </c>
      <c r="BD17" s="133">
        <v>0</v>
      </c>
      <c r="BE17" s="133">
        <v>0</v>
      </c>
      <c r="BF17" s="133">
        <f t="shared" si="24"/>
        <v>118807</v>
      </c>
      <c r="BG17" s="133">
        <f t="shared" si="25"/>
        <v>0</v>
      </c>
      <c r="BH17" s="133">
        <f t="shared" si="26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f t="shared" si="27"/>
        <v>0</v>
      </c>
      <c r="BP17" s="133">
        <f t="shared" si="28"/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f t="shared" si="29"/>
        <v>0</v>
      </c>
      <c r="BV17" s="133">
        <v>0</v>
      </c>
      <c r="BW17" s="133">
        <v>0</v>
      </c>
      <c r="BX17" s="133">
        <v>0</v>
      </c>
      <c r="BY17" s="133">
        <v>0</v>
      </c>
      <c r="BZ17" s="133">
        <f t="shared" si="30"/>
        <v>0</v>
      </c>
      <c r="CA17" s="133">
        <v>0</v>
      </c>
      <c r="CB17" s="133">
        <v>0</v>
      </c>
      <c r="CC17" s="133">
        <v>0</v>
      </c>
      <c r="CD17" s="133">
        <v>0</v>
      </c>
      <c r="CE17" s="133">
        <v>125297</v>
      </c>
      <c r="CF17" s="133">
        <v>0</v>
      </c>
      <c r="CG17" s="133">
        <v>0</v>
      </c>
      <c r="CH17" s="133">
        <f t="shared" si="31"/>
        <v>0</v>
      </c>
      <c r="CI17" s="133">
        <f t="shared" si="32"/>
        <v>0</v>
      </c>
      <c r="CJ17" s="133">
        <f t="shared" si="32"/>
        <v>0</v>
      </c>
      <c r="CK17" s="133">
        <f t="shared" si="32"/>
        <v>0</v>
      </c>
      <c r="CL17" s="133">
        <f t="shared" si="32"/>
        <v>0</v>
      </c>
      <c r="CM17" s="133">
        <f t="shared" si="32"/>
        <v>0</v>
      </c>
      <c r="CN17" s="133">
        <f t="shared" si="32"/>
        <v>0</v>
      </c>
      <c r="CO17" s="133">
        <f t="shared" si="32"/>
        <v>0</v>
      </c>
      <c r="CP17" s="133">
        <f t="shared" si="32"/>
        <v>0</v>
      </c>
      <c r="CQ17" s="133">
        <f t="shared" si="32"/>
        <v>118807</v>
      </c>
      <c r="CR17" s="133">
        <f t="shared" si="32"/>
        <v>0</v>
      </c>
      <c r="CS17" s="133">
        <f t="shared" si="32"/>
        <v>0</v>
      </c>
      <c r="CT17" s="133">
        <f t="shared" si="32"/>
        <v>0</v>
      </c>
      <c r="CU17" s="133">
        <f t="shared" si="32"/>
        <v>0</v>
      </c>
      <c r="CV17" s="133">
        <f t="shared" si="32"/>
        <v>0</v>
      </c>
      <c r="CW17" s="133">
        <f t="shared" si="32"/>
        <v>0</v>
      </c>
      <c r="CX17" s="133">
        <f t="shared" si="32"/>
        <v>0</v>
      </c>
      <c r="CY17" s="133">
        <f t="shared" si="33"/>
        <v>0</v>
      </c>
      <c r="CZ17" s="133">
        <f t="shared" si="34"/>
        <v>0</v>
      </c>
      <c r="DA17" s="133">
        <f t="shared" si="35"/>
        <v>0</v>
      </c>
      <c r="DB17" s="133">
        <f t="shared" si="36"/>
        <v>118807</v>
      </c>
      <c r="DC17" s="133">
        <f t="shared" si="37"/>
        <v>112398</v>
      </c>
      <c r="DD17" s="133">
        <f t="shared" si="38"/>
        <v>6229</v>
      </c>
      <c r="DE17" s="133">
        <f t="shared" si="39"/>
        <v>180</v>
      </c>
      <c r="DF17" s="133">
        <f t="shared" si="40"/>
        <v>0</v>
      </c>
      <c r="DG17" s="133">
        <f t="shared" si="41"/>
        <v>314984</v>
      </c>
      <c r="DH17" s="133">
        <f t="shared" si="42"/>
        <v>0</v>
      </c>
      <c r="DI17" s="133">
        <f t="shared" si="43"/>
        <v>0</v>
      </c>
      <c r="DJ17" s="133">
        <f t="shared" si="44"/>
        <v>118807</v>
      </c>
    </row>
    <row r="18" spans="1:114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6"/>
        <v>635979</v>
      </c>
      <c r="E18" s="133">
        <f t="shared" si="7"/>
        <v>125345</v>
      </c>
      <c r="F18" s="133">
        <v>0</v>
      </c>
      <c r="G18" s="133">
        <v>0</v>
      </c>
      <c r="H18" s="133">
        <v>0</v>
      </c>
      <c r="I18" s="133">
        <v>107574</v>
      </c>
      <c r="J18" s="134" t="s">
        <v>332</v>
      </c>
      <c r="K18" s="133">
        <v>17771</v>
      </c>
      <c r="L18" s="133">
        <v>510634</v>
      </c>
      <c r="M18" s="133">
        <f t="shared" si="8"/>
        <v>297506</v>
      </c>
      <c r="N18" s="133">
        <f t="shared" si="9"/>
        <v>122130</v>
      </c>
      <c r="O18" s="133">
        <v>0</v>
      </c>
      <c r="P18" s="133">
        <v>0</v>
      </c>
      <c r="Q18" s="133">
        <v>0</v>
      </c>
      <c r="R18" s="133">
        <v>122118</v>
      </c>
      <c r="S18" s="134" t="s">
        <v>332</v>
      </c>
      <c r="T18" s="133">
        <v>12</v>
      </c>
      <c r="U18" s="133">
        <v>175376</v>
      </c>
      <c r="V18" s="133">
        <f t="shared" si="10"/>
        <v>933485</v>
      </c>
      <c r="W18" s="133">
        <f t="shared" si="11"/>
        <v>247475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229692</v>
      </c>
      <c r="AB18" s="134" t="s">
        <v>332</v>
      </c>
      <c r="AC18" s="133">
        <f t="shared" si="16"/>
        <v>17783</v>
      </c>
      <c r="AD18" s="133">
        <f t="shared" si="17"/>
        <v>686010</v>
      </c>
      <c r="AE18" s="133">
        <f t="shared" si="18"/>
        <v>0</v>
      </c>
      <c r="AF18" s="133">
        <f t="shared" si="19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f t="shared" si="20"/>
        <v>596484</v>
      </c>
      <c r="AN18" s="133">
        <f t="shared" si="21"/>
        <v>140299</v>
      </c>
      <c r="AO18" s="133">
        <v>140299</v>
      </c>
      <c r="AP18" s="133">
        <v>0</v>
      </c>
      <c r="AQ18" s="133">
        <v>0</v>
      </c>
      <c r="AR18" s="133">
        <v>0</v>
      </c>
      <c r="AS18" s="133">
        <f t="shared" si="22"/>
        <v>181975</v>
      </c>
      <c r="AT18" s="133">
        <v>2082</v>
      </c>
      <c r="AU18" s="133">
        <v>173304</v>
      </c>
      <c r="AV18" s="133">
        <v>6589</v>
      </c>
      <c r="AW18" s="133">
        <v>0</v>
      </c>
      <c r="AX18" s="133">
        <f t="shared" si="23"/>
        <v>274210</v>
      </c>
      <c r="AY18" s="133">
        <v>147116</v>
      </c>
      <c r="AZ18" s="133">
        <v>103569</v>
      </c>
      <c r="BA18" s="133">
        <v>0</v>
      </c>
      <c r="BB18" s="133">
        <v>23525</v>
      </c>
      <c r="BC18" s="133">
        <v>0</v>
      </c>
      <c r="BD18" s="133">
        <v>0</v>
      </c>
      <c r="BE18" s="133">
        <v>39495</v>
      </c>
      <c r="BF18" s="133">
        <f t="shared" si="24"/>
        <v>635979</v>
      </c>
      <c r="BG18" s="133">
        <f t="shared" si="25"/>
        <v>0</v>
      </c>
      <c r="BH18" s="133">
        <f t="shared" si="26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f t="shared" si="27"/>
        <v>297506</v>
      </c>
      <c r="BP18" s="133">
        <f t="shared" si="28"/>
        <v>88025</v>
      </c>
      <c r="BQ18" s="133">
        <v>88025</v>
      </c>
      <c r="BR18" s="133">
        <v>0</v>
      </c>
      <c r="BS18" s="133">
        <v>0</v>
      </c>
      <c r="BT18" s="133">
        <v>0</v>
      </c>
      <c r="BU18" s="133">
        <f t="shared" si="29"/>
        <v>84146</v>
      </c>
      <c r="BV18" s="133">
        <v>0</v>
      </c>
      <c r="BW18" s="133">
        <v>84146</v>
      </c>
      <c r="BX18" s="133">
        <v>0</v>
      </c>
      <c r="BY18" s="133">
        <v>0</v>
      </c>
      <c r="BZ18" s="133">
        <f t="shared" si="30"/>
        <v>125335</v>
      </c>
      <c r="CA18" s="133">
        <v>114138</v>
      </c>
      <c r="CB18" s="133">
        <v>4232</v>
      </c>
      <c r="CC18" s="133">
        <v>0</v>
      </c>
      <c r="CD18" s="133">
        <v>6965</v>
      </c>
      <c r="CE18" s="133">
        <v>0</v>
      </c>
      <c r="CF18" s="133">
        <v>0</v>
      </c>
      <c r="CG18" s="133">
        <v>0</v>
      </c>
      <c r="CH18" s="133">
        <f t="shared" si="31"/>
        <v>297506</v>
      </c>
      <c r="CI18" s="133">
        <f t="shared" si="32"/>
        <v>0</v>
      </c>
      <c r="CJ18" s="133">
        <f t="shared" si="32"/>
        <v>0</v>
      </c>
      <c r="CK18" s="133">
        <f t="shared" si="32"/>
        <v>0</v>
      </c>
      <c r="CL18" s="133">
        <f t="shared" si="32"/>
        <v>0</v>
      </c>
      <c r="CM18" s="133">
        <f t="shared" si="32"/>
        <v>0</v>
      </c>
      <c r="CN18" s="133">
        <f t="shared" si="32"/>
        <v>0</v>
      </c>
      <c r="CO18" s="133">
        <f t="shared" si="32"/>
        <v>0</v>
      </c>
      <c r="CP18" s="133">
        <f t="shared" si="32"/>
        <v>0</v>
      </c>
      <c r="CQ18" s="133">
        <f t="shared" si="32"/>
        <v>893990</v>
      </c>
      <c r="CR18" s="133">
        <f t="shared" si="32"/>
        <v>228324</v>
      </c>
      <c r="CS18" s="133">
        <f t="shared" si="32"/>
        <v>228324</v>
      </c>
      <c r="CT18" s="133">
        <f t="shared" si="32"/>
        <v>0</v>
      </c>
      <c r="CU18" s="133">
        <f t="shared" si="32"/>
        <v>0</v>
      </c>
      <c r="CV18" s="133">
        <f t="shared" si="32"/>
        <v>0</v>
      </c>
      <c r="CW18" s="133">
        <f t="shared" si="32"/>
        <v>266121</v>
      </c>
      <c r="CX18" s="133">
        <f t="shared" si="32"/>
        <v>2082</v>
      </c>
      <c r="CY18" s="133">
        <f t="shared" si="33"/>
        <v>257450</v>
      </c>
      <c r="CZ18" s="133">
        <f t="shared" si="34"/>
        <v>6589</v>
      </c>
      <c r="DA18" s="133">
        <f t="shared" si="35"/>
        <v>0</v>
      </c>
      <c r="DB18" s="133">
        <f t="shared" si="36"/>
        <v>399545</v>
      </c>
      <c r="DC18" s="133">
        <f t="shared" si="37"/>
        <v>261254</v>
      </c>
      <c r="DD18" s="133">
        <f t="shared" si="38"/>
        <v>107801</v>
      </c>
      <c r="DE18" s="133">
        <f t="shared" si="39"/>
        <v>0</v>
      </c>
      <c r="DF18" s="133">
        <f t="shared" si="40"/>
        <v>30490</v>
      </c>
      <c r="DG18" s="133">
        <f t="shared" si="41"/>
        <v>0</v>
      </c>
      <c r="DH18" s="133">
        <f t="shared" si="42"/>
        <v>0</v>
      </c>
      <c r="DI18" s="133">
        <f t="shared" si="43"/>
        <v>39495</v>
      </c>
      <c r="DJ18" s="133">
        <f t="shared" si="44"/>
        <v>933485</v>
      </c>
    </row>
    <row r="19" spans="1:114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6"/>
        <v>413225</v>
      </c>
      <c r="E19" s="133">
        <f t="shared" si="7"/>
        <v>94358</v>
      </c>
      <c r="F19" s="133">
        <v>980</v>
      </c>
      <c r="G19" s="133">
        <v>0</v>
      </c>
      <c r="H19" s="133">
        <v>0</v>
      </c>
      <c r="I19" s="133">
        <v>56578</v>
      </c>
      <c r="J19" s="134" t="s">
        <v>332</v>
      </c>
      <c r="K19" s="133">
        <v>36800</v>
      </c>
      <c r="L19" s="133">
        <v>318867</v>
      </c>
      <c r="M19" s="133">
        <f t="shared" si="8"/>
        <v>150527</v>
      </c>
      <c r="N19" s="133">
        <f t="shared" si="9"/>
        <v>46</v>
      </c>
      <c r="O19" s="133">
        <v>0</v>
      </c>
      <c r="P19" s="133">
        <v>0</v>
      </c>
      <c r="Q19" s="133">
        <v>0</v>
      </c>
      <c r="R19" s="133">
        <v>12</v>
      </c>
      <c r="S19" s="134" t="s">
        <v>332</v>
      </c>
      <c r="T19" s="133">
        <v>34</v>
      </c>
      <c r="U19" s="133">
        <v>150481</v>
      </c>
      <c r="V19" s="133">
        <f t="shared" si="10"/>
        <v>563752</v>
      </c>
      <c r="W19" s="133">
        <f t="shared" si="11"/>
        <v>94404</v>
      </c>
      <c r="X19" s="133">
        <f t="shared" si="12"/>
        <v>980</v>
      </c>
      <c r="Y19" s="133">
        <f t="shared" si="13"/>
        <v>0</v>
      </c>
      <c r="Z19" s="133">
        <f t="shared" si="14"/>
        <v>0</v>
      </c>
      <c r="AA19" s="133">
        <f t="shared" si="15"/>
        <v>56590</v>
      </c>
      <c r="AB19" s="134" t="s">
        <v>332</v>
      </c>
      <c r="AC19" s="133">
        <f t="shared" si="16"/>
        <v>36834</v>
      </c>
      <c r="AD19" s="133">
        <f t="shared" si="17"/>
        <v>469348</v>
      </c>
      <c r="AE19" s="133">
        <f t="shared" si="18"/>
        <v>5875</v>
      </c>
      <c r="AF19" s="133">
        <f t="shared" si="19"/>
        <v>1832</v>
      </c>
      <c r="AG19" s="133">
        <v>0</v>
      </c>
      <c r="AH19" s="133">
        <v>1832</v>
      </c>
      <c r="AI19" s="133">
        <v>0</v>
      </c>
      <c r="AJ19" s="133">
        <v>0</v>
      </c>
      <c r="AK19" s="133">
        <v>4043</v>
      </c>
      <c r="AL19" s="133">
        <v>0</v>
      </c>
      <c r="AM19" s="133">
        <f t="shared" si="20"/>
        <v>407350</v>
      </c>
      <c r="AN19" s="133">
        <f t="shared" si="21"/>
        <v>137228</v>
      </c>
      <c r="AO19" s="133">
        <v>24217</v>
      </c>
      <c r="AP19" s="133">
        <v>8072</v>
      </c>
      <c r="AQ19" s="133">
        <v>104939</v>
      </c>
      <c r="AR19" s="133">
        <v>0</v>
      </c>
      <c r="AS19" s="133">
        <f t="shared" si="22"/>
        <v>121360</v>
      </c>
      <c r="AT19" s="133">
        <v>42415</v>
      </c>
      <c r="AU19" s="133">
        <v>78945</v>
      </c>
      <c r="AV19" s="133">
        <v>0</v>
      </c>
      <c r="AW19" s="133">
        <v>0</v>
      </c>
      <c r="AX19" s="133">
        <f t="shared" si="23"/>
        <v>148762</v>
      </c>
      <c r="AY19" s="133">
        <v>85217</v>
      </c>
      <c r="AZ19" s="133">
        <v>9395</v>
      </c>
      <c r="BA19" s="133">
        <v>27277</v>
      </c>
      <c r="BB19" s="133">
        <v>26873</v>
      </c>
      <c r="BC19" s="133">
        <v>0</v>
      </c>
      <c r="BD19" s="133">
        <v>0</v>
      </c>
      <c r="BE19" s="133">
        <v>0</v>
      </c>
      <c r="BF19" s="133">
        <f t="shared" si="24"/>
        <v>413225</v>
      </c>
      <c r="BG19" s="133">
        <f t="shared" si="25"/>
        <v>0</v>
      </c>
      <c r="BH19" s="133">
        <f t="shared" si="26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f t="shared" si="27"/>
        <v>150527</v>
      </c>
      <c r="BP19" s="133">
        <f t="shared" si="28"/>
        <v>30072</v>
      </c>
      <c r="BQ19" s="133">
        <v>7518</v>
      </c>
      <c r="BR19" s="133">
        <v>0</v>
      </c>
      <c r="BS19" s="133">
        <v>22554</v>
      </c>
      <c r="BT19" s="133">
        <v>0</v>
      </c>
      <c r="BU19" s="133">
        <f t="shared" si="29"/>
        <v>112703</v>
      </c>
      <c r="BV19" s="133">
        <v>0</v>
      </c>
      <c r="BW19" s="133">
        <v>112703</v>
      </c>
      <c r="BX19" s="133">
        <v>0</v>
      </c>
      <c r="BY19" s="133">
        <v>0</v>
      </c>
      <c r="BZ19" s="133">
        <f t="shared" si="30"/>
        <v>7752</v>
      </c>
      <c r="CA19" s="133">
        <v>0</v>
      </c>
      <c r="CB19" s="133">
        <v>6734</v>
      </c>
      <c r="CC19" s="133">
        <v>0</v>
      </c>
      <c r="CD19" s="133">
        <v>1018</v>
      </c>
      <c r="CE19" s="133">
        <v>0</v>
      </c>
      <c r="CF19" s="133">
        <v>0</v>
      </c>
      <c r="CG19" s="133">
        <v>0</v>
      </c>
      <c r="CH19" s="133">
        <f t="shared" si="31"/>
        <v>150527</v>
      </c>
      <c r="CI19" s="133">
        <f t="shared" si="32"/>
        <v>5875</v>
      </c>
      <c r="CJ19" s="133">
        <f t="shared" si="32"/>
        <v>1832</v>
      </c>
      <c r="CK19" s="133">
        <f t="shared" si="32"/>
        <v>0</v>
      </c>
      <c r="CL19" s="133">
        <f t="shared" si="32"/>
        <v>1832</v>
      </c>
      <c r="CM19" s="133">
        <f t="shared" si="32"/>
        <v>0</v>
      </c>
      <c r="CN19" s="133">
        <f t="shared" si="32"/>
        <v>0</v>
      </c>
      <c r="CO19" s="133">
        <f t="shared" si="32"/>
        <v>4043</v>
      </c>
      <c r="CP19" s="133">
        <f t="shared" si="32"/>
        <v>0</v>
      </c>
      <c r="CQ19" s="133">
        <f t="shared" si="32"/>
        <v>557877</v>
      </c>
      <c r="CR19" s="133">
        <f t="shared" si="32"/>
        <v>167300</v>
      </c>
      <c r="CS19" s="133">
        <f t="shared" si="32"/>
        <v>31735</v>
      </c>
      <c r="CT19" s="133">
        <f t="shared" si="32"/>
        <v>8072</v>
      </c>
      <c r="CU19" s="133">
        <f t="shared" si="32"/>
        <v>127493</v>
      </c>
      <c r="CV19" s="133">
        <f t="shared" si="32"/>
        <v>0</v>
      </c>
      <c r="CW19" s="133">
        <f t="shared" si="32"/>
        <v>234063</v>
      </c>
      <c r="CX19" s="133">
        <f t="shared" si="32"/>
        <v>42415</v>
      </c>
      <c r="CY19" s="133">
        <f t="shared" si="33"/>
        <v>191648</v>
      </c>
      <c r="CZ19" s="133">
        <f t="shared" si="34"/>
        <v>0</v>
      </c>
      <c r="DA19" s="133">
        <f t="shared" si="35"/>
        <v>0</v>
      </c>
      <c r="DB19" s="133">
        <f t="shared" si="36"/>
        <v>156514</v>
      </c>
      <c r="DC19" s="133">
        <f t="shared" si="37"/>
        <v>85217</v>
      </c>
      <c r="DD19" s="133">
        <f t="shared" si="38"/>
        <v>16129</v>
      </c>
      <c r="DE19" s="133">
        <f t="shared" si="39"/>
        <v>27277</v>
      </c>
      <c r="DF19" s="133">
        <f t="shared" si="40"/>
        <v>27891</v>
      </c>
      <c r="DG19" s="133">
        <f t="shared" si="41"/>
        <v>0</v>
      </c>
      <c r="DH19" s="133">
        <f t="shared" si="42"/>
        <v>0</v>
      </c>
      <c r="DI19" s="133">
        <f t="shared" si="43"/>
        <v>0</v>
      </c>
      <c r="DJ19" s="133">
        <f t="shared" si="44"/>
        <v>563752</v>
      </c>
    </row>
    <row r="20" spans="1:114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6"/>
        <v>329441</v>
      </c>
      <c r="E20" s="133">
        <f t="shared" si="7"/>
        <v>11586</v>
      </c>
      <c r="F20" s="133">
        <v>0</v>
      </c>
      <c r="G20" s="133">
        <v>0</v>
      </c>
      <c r="H20" s="133">
        <v>0</v>
      </c>
      <c r="I20" s="133">
        <v>11586</v>
      </c>
      <c r="J20" s="134" t="s">
        <v>332</v>
      </c>
      <c r="K20" s="133">
        <v>0</v>
      </c>
      <c r="L20" s="133">
        <v>317855</v>
      </c>
      <c r="M20" s="133">
        <f t="shared" si="8"/>
        <v>170352</v>
      </c>
      <c r="N20" s="133">
        <f t="shared" si="9"/>
        <v>4750</v>
      </c>
      <c r="O20" s="133">
        <v>0</v>
      </c>
      <c r="P20" s="133">
        <v>0</v>
      </c>
      <c r="Q20" s="133">
        <v>0</v>
      </c>
      <c r="R20" s="133">
        <v>4750</v>
      </c>
      <c r="S20" s="134" t="s">
        <v>332</v>
      </c>
      <c r="T20" s="133">
        <v>0</v>
      </c>
      <c r="U20" s="133">
        <v>165602</v>
      </c>
      <c r="V20" s="133">
        <f t="shared" si="10"/>
        <v>499793</v>
      </c>
      <c r="W20" s="133">
        <f t="shared" si="11"/>
        <v>16336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16336</v>
      </c>
      <c r="AB20" s="134" t="s">
        <v>332</v>
      </c>
      <c r="AC20" s="133">
        <f t="shared" si="16"/>
        <v>0</v>
      </c>
      <c r="AD20" s="133">
        <f t="shared" si="17"/>
        <v>483457</v>
      </c>
      <c r="AE20" s="133">
        <f t="shared" si="18"/>
        <v>0</v>
      </c>
      <c r="AF20" s="133">
        <f t="shared" si="19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f t="shared" si="20"/>
        <v>101271</v>
      </c>
      <c r="AN20" s="133">
        <f t="shared" si="21"/>
        <v>23725</v>
      </c>
      <c r="AO20" s="133">
        <v>20103</v>
      </c>
      <c r="AP20" s="133">
        <v>3622</v>
      </c>
      <c r="AQ20" s="133">
        <v>0</v>
      </c>
      <c r="AR20" s="133">
        <v>0</v>
      </c>
      <c r="AS20" s="133">
        <f t="shared" si="22"/>
        <v>0</v>
      </c>
      <c r="AT20" s="133">
        <v>0</v>
      </c>
      <c r="AU20" s="133">
        <v>0</v>
      </c>
      <c r="AV20" s="133">
        <v>0</v>
      </c>
      <c r="AW20" s="133">
        <v>0</v>
      </c>
      <c r="AX20" s="133">
        <f t="shared" si="23"/>
        <v>77546</v>
      </c>
      <c r="AY20" s="133">
        <v>60394</v>
      </c>
      <c r="AZ20" s="133">
        <v>17152</v>
      </c>
      <c r="BA20" s="133">
        <v>0</v>
      </c>
      <c r="BB20" s="133">
        <v>0</v>
      </c>
      <c r="BC20" s="133">
        <v>228170</v>
      </c>
      <c r="BD20" s="133">
        <v>0</v>
      </c>
      <c r="BE20" s="133">
        <v>0</v>
      </c>
      <c r="BF20" s="133">
        <f t="shared" si="24"/>
        <v>101271</v>
      </c>
      <c r="BG20" s="133">
        <f t="shared" si="25"/>
        <v>0</v>
      </c>
      <c r="BH20" s="133">
        <f t="shared" si="26"/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f t="shared" si="27"/>
        <v>16071</v>
      </c>
      <c r="BP20" s="133">
        <f t="shared" si="28"/>
        <v>3004</v>
      </c>
      <c r="BQ20" s="133">
        <v>3004</v>
      </c>
      <c r="BR20" s="133">
        <v>0</v>
      </c>
      <c r="BS20" s="133">
        <v>0</v>
      </c>
      <c r="BT20" s="133">
        <v>0</v>
      </c>
      <c r="BU20" s="133">
        <f t="shared" si="29"/>
        <v>0</v>
      </c>
      <c r="BV20" s="133">
        <v>0</v>
      </c>
      <c r="BW20" s="133">
        <v>0</v>
      </c>
      <c r="BX20" s="133">
        <v>0</v>
      </c>
      <c r="BY20" s="133">
        <v>0</v>
      </c>
      <c r="BZ20" s="133">
        <f t="shared" si="30"/>
        <v>13067</v>
      </c>
      <c r="CA20" s="133">
        <v>11172</v>
      </c>
      <c r="CB20" s="133">
        <v>1895</v>
      </c>
      <c r="CC20" s="133">
        <v>0</v>
      </c>
      <c r="CD20" s="133">
        <v>0</v>
      </c>
      <c r="CE20" s="133">
        <v>154281</v>
      </c>
      <c r="CF20" s="133">
        <v>0</v>
      </c>
      <c r="CG20" s="133">
        <v>0</v>
      </c>
      <c r="CH20" s="133">
        <f t="shared" si="31"/>
        <v>16071</v>
      </c>
      <c r="CI20" s="133">
        <f t="shared" si="32"/>
        <v>0</v>
      </c>
      <c r="CJ20" s="133">
        <f t="shared" si="32"/>
        <v>0</v>
      </c>
      <c r="CK20" s="133">
        <f t="shared" si="32"/>
        <v>0</v>
      </c>
      <c r="CL20" s="133">
        <f t="shared" si="32"/>
        <v>0</v>
      </c>
      <c r="CM20" s="133">
        <f t="shared" si="32"/>
        <v>0</v>
      </c>
      <c r="CN20" s="133">
        <f t="shared" si="32"/>
        <v>0</v>
      </c>
      <c r="CO20" s="133">
        <f t="shared" si="32"/>
        <v>0</v>
      </c>
      <c r="CP20" s="133">
        <f t="shared" si="32"/>
        <v>0</v>
      </c>
      <c r="CQ20" s="133">
        <f t="shared" si="32"/>
        <v>117342</v>
      </c>
      <c r="CR20" s="133">
        <f t="shared" si="32"/>
        <v>26729</v>
      </c>
      <c r="CS20" s="133">
        <f t="shared" si="32"/>
        <v>23107</v>
      </c>
      <c r="CT20" s="133">
        <f t="shared" si="32"/>
        <v>3622</v>
      </c>
      <c r="CU20" s="133">
        <f t="shared" si="32"/>
        <v>0</v>
      </c>
      <c r="CV20" s="133">
        <f t="shared" si="32"/>
        <v>0</v>
      </c>
      <c r="CW20" s="133">
        <f t="shared" si="32"/>
        <v>0</v>
      </c>
      <c r="CX20" s="133">
        <f t="shared" si="32"/>
        <v>0</v>
      </c>
      <c r="CY20" s="133">
        <f t="shared" si="33"/>
        <v>0</v>
      </c>
      <c r="CZ20" s="133">
        <f t="shared" si="34"/>
        <v>0</v>
      </c>
      <c r="DA20" s="133">
        <f t="shared" si="35"/>
        <v>0</v>
      </c>
      <c r="DB20" s="133">
        <f t="shared" si="36"/>
        <v>90613</v>
      </c>
      <c r="DC20" s="133">
        <f t="shared" si="37"/>
        <v>71566</v>
      </c>
      <c r="DD20" s="133">
        <f t="shared" si="38"/>
        <v>19047</v>
      </c>
      <c r="DE20" s="133">
        <f t="shared" si="39"/>
        <v>0</v>
      </c>
      <c r="DF20" s="133">
        <f t="shared" si="40"/>
        <v>0</v>
      </c>
      <c r="DG20" s="133">
        <f t="shared" si="41"/>
        <v>382451</v>
      </c>
      <c r="DH20" s="133">
        <f t="shared" si="42"/>
        <v>0</v>
      </c>
      <c r="DI20" s="133">
        <f t="shared" si="43"/>
        <v>0</v>
      </c>
      <c r="DJ20" s="133">
        <f t="shared" si="44"/>
        <v>117342</v>
      </c>
    </row>
    <row r="21" spans="1:114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6"/>
        <v>348903</v>
      </c>
      <c r="E21" s="133">
        <f t="shared" si="7"/>
        <v>72204</v>
      </c>
      <c r="F21" s="133">
        <v>0</v>
      </c>
      <c r="G21" s="133">
        <v>0</v>
      </c>
      <c r="H21" s="133">
        <v>0</v>
      </c>
      <c r="I21" s="133">
        <v>58523</v>
      </c>
      <c r="J21" s="134" t="s">
        <v>332</v>
      </c>
      <c r="K21" s="133">
        <v>13681</v>
      </c>
      <c r="L21" s="133">
        <v>276699</v>
      </c>
      <c r="M21" s="133">
        <f t="shared" si="8"/>
        <v>49174</v>
      </c>
      <c r="N21" s="133">
        <f t="shared" si="9"/>
        <v>2275</v>
      </c>
      <c r="O21" s="133">
        <v>0</v>
      </c>
      <c r="P21" s="133">
        <v>0</v>
      </c>
      <c r="Q21" s="133">
        <v>0</v>
      </c>
      <c r="R21" s="133">
        <v>2275</v>
      </c>
      <c r="S21" s="134" t="s">
        <v>332</v>
      </c>
      <c r="T21" s="133">
        <v>0</v>
      </c>
      <c r="U21" s="133">
        <v>46899</v>
      </c>
      <c r="V21" s="133">
        <f t="shared" si="10"/>
        <v>398077</v>
      </c>
      <c r="W21" s="133">
        <f t="shared" si="11"/>
        <v>74479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60798</v>
      </c>
      <c r="AB21" s="134" t="s">
        <v>332</v>
      </c>
      <c r="AC21" s="133">
        <f t="shared" si="16"/>
        <v>13681</v>
      </c>
      <c r="AD21" s="133">
        <f t="shared" si="17"/>
        <v>323598</v>
      </c>
      <c r="AE21" s="133">
        <f t="shared" si="18"/>
        <v>0</v>
      </c>
      <c r="AF21" s="133">
        <f t="shared" si="19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f t="shared" si="20"/>
        <v>345183</v>
      </c>
      <c r="AN21" s="133">
        <f t="shared" si="21"/>
        <v>15547</v>
      </c>
      <c r="AO21" s="133">
        <v>5182</v>
      </c>
      <c r="AP21" s="133">
        <v>0</v>
      </c>
      <c r="AQ21" s="133">
        <v>7774</v>
      </c>
      <c r="AR21" s="133">
        <v>2591</v>
      </c>
      <c r="AS21" s="133">
        <f t="shared" si="22"/>
        <v>157625</v>
      </c>
      <c r="AT21" s="133">
        <v>1163</v>
      </c>
      <c r="AU21" s="133">
        <v>142061</v>
      </c>
      <c r="AV21" s="133">
        <v>14401</v>
      </c>
      <c r="AW21" s="133">
        <v>0</v>
      </c>
      <c r="AX21" s="133">
        <f t="shared" si="23"/>
        <v>172011</v>
      </c>
      <c r="AY21" s="133">
        <v>79951</v>
      </c>
      <c r="AZ21" s="133">
        <v>74810</v>
      </c>
      <c r="BA21" s="133">
        <v>1306</v>
      </c>
      <c r="BB21" s="133">
        <v>15944</v>
      </c>
      <c r="BC21" s="133">
        <v>0</v>
      </c>
      <c r="BD21" s="133">
        <v>0</v>
      </c>
      <c r="BE21" s="133">
        <v>3720</v>
      </c>
      <c r="BF21" s="133">
        <f t="shared" si="24"/>
        <v>348903</v>
      </c>
      <c r="BG21" s="133">
        <f t="shared" si="25"/>
        <v>0</v>
      </c>
      <c r="BH21" s="133">
        <f t="shared" si="26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f t="shared" si="27"/>
        <v>46954</v>
      </c>
      <c r="BP21" s="133">
        <f t="shared" si="28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29"/>
        <v>33733</v>
      </c>
      <c r="BV21" s="133">
        <v>0</v>
      </c>
      <c r="BW21" s="133">
        <v>33733</v>
      </c>
      <c r="BX21" s="133">
        <v>0</v>
      </c>
      <c r="BY21" s="133">
        <v>0</v>
      </c>
      <c r="BZ21" s="133">
        <f t="shared" si="30"/>
        <v>13221</v>
      </c>
      <c r="CA21" s="133">
        <v>0</v>
      </c>
      <c r="CB21" s="133">
        <v>13221</v>
      </c>
      <c r="CC21" s="133">
        <v>0</v>
      </c>
      <c r="CD21" s="133">
        <v>0</v>
      </c>
      <c r="CE21" s="133">
        <v>0</v>
      </c>
      <c r="CF21" s="133">
        <v>0</v>
      </c>
      <c r="CG21" s="133">
        <v>2220</v>
      </c>
      <c r="CH21" s="133">
        <f t="shared" si="31"/>
        <v>49174</v>
      </c>
      <c r="CI21" s="133">
        <f t="shared" si="32"/>
        <v>0</v>
      </c>
      <c r="CJ21" s="133">
        <f t="shared" si="32"/>
        <v>0</v>
      </c>
      <c r="CK21" s="133">
        <f t="shared" si="32"/>
        <v>0</v>
      </c>
      <c r="CL21" s="133">
        <f t="shared" si="32"/>
        <v>0</v>
      </c>
      <c r="CM21" s="133">
        <f t="shared" si="32"/>
        <v>0</v>
      </c>
      <c r="CN21" s="133">
        <f t="shared" si="32"/>
        <v>0</v>
      </c>
      <c r="CO21" s="133">
        <f t="shared" si="32"/>
        <v>0</v>
      </c>
      <c r="CP21" s="133">
        <f t="shared" si="32"/>
        <v>0</v>
      </c>
      <c r="CQ21" s="133">
        <f t="shared" si="32"/>
        <v>392137</v>
      </c>
      <c r="CR21" s="133">
        <f t="shared" si="32"/>
        <v>15547</v>
      </c>
      <c r="CS21" s="133">
        <f t="shared" si="32"/>
        <v>5182</v>
      </c>
      <c r="CT21" s="133">
        <f t="shared" si="32"/>
        <v>0</v>
      </c>
      <c r="CU21" s="133">
        <f t="shared" si="32"/>
        <v>7774</v>
      </c>
      <c r="CV21" s="133">
        <f t="shared" si="32"/>
        <v>2591</v>
      </c>
      <c r="CW21" s="133">
        <f t="shared" si="32"/>
        <v>191358</v>
      </c>
      <c r="CX21" s="133">
        <f t="shared" si="32"/>
        <v>1163</v>
      </c>
      <c r="CY21" s="133">
        <f t="shared" si="33"/>
        <v>175794</v>
      </c>
      <c r="CZ21" s="133">
        <f t="shared" si="34"/>
        <v>14401</v>
      </c>
      <c r="DA21" s="133">
        <f t="shared" si="35"/>
        <v>0</v>
      </c>
      <c r="DB21" s="133">
        <f t="shared" si="36"/>
        <v>185232</v>
      </c>
      <c r="DC21" s="133">
        <f t="shared" si="37"/>
        <v>79951</v>
      </c>
      <c r="DD21" s="133">
        <f t="shared" si="38"/>
        <v>88031</v>
      </c>
      <c r="DE21" s="133">
        <f t="shared" si="39"/>
        <v>1306</v>
      </c>
      <c r="DF21" s="133">
        <f t="shared" si="40"/>
        <v>15944</v>
      </c>
      <c r="DG21" s="133">
        <f t="shared" si="41"/>
        <v>0</v>
      </c>
      <c r="DH21" s="133">
        <f t="shared" si="42"/>
        <v>0</v>
      </c>
      <c r="DI21" s="133">
        <f t="shared" si="43"/>
        <v>5940</v>
      </c>
      <c r="DJ21" s="133">
        <f t="shared" si="44"/>
        <v>398077</v>
      </c>
    </row>
    <row r="22" spans="1:114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6"/>
        <v>68888</v>
      </c>
      <c r="E22" s="133">
        <f t="shared" si="7"/>
        <v>6684</v>
      </c>
      <c r="F22" s="133">
        <v>0</v>
      </c>
      <c r="G22" s="133">
        <v>0</v>
      </c>
      <c r="H22" s="133">
        <v>0</v>
      </c>
      <c r="I22" s="133">
        <v>6201</v>
      </c>
      <c r="J22" s="134" t="s">
        <v>332</v>
      </c>
      <c r="K22" s="133">
        <v>483</v>
      </c>
      <c r="L22" s="133">
        <v>62204</v>
      </c>
      <c r="M22" s="133">
        <f t="shared" si="8"/>
        <v>16972</v>
      </c>
      <c r="N22" s="133">
        <f t="shared" si="9"/>
        <v>0</v>
      </c>
      <c r="O22" s="133">
        <v>0</v>
      </c>
      <c r="P22" s="133">
        <v>0</v>
      </c>
      <c r="Q22" s="133">
        <v>0</v>
      </c>
      <c r="R22" s="133">
        <v>0</v>
      </c>
      <c r="S22" s="134" t="s">
        <v>332</v>
      </c>
      <c r="T22" s="133">
        <v>0</v>
      </c>
      <c r="U22" s="133">
        <v>16972</v>
      </c>
      <c r="V22" s="133">
        <f t="shared" si="10"/>
        <v>85860</v>
      </c>
      <c r="W22" s="133">
        <f t="shared" si="11"/>
        <v>6684</v>
      </c>
      <c r="X22" s="133">
        <f t="shared" si="12"/>
        <v>0</v>
      </c>
      <c r="Y22" s="133">
        <f t="shared" si="13"/>
        <v>0</v>
      </c>
      <c r="Z22" s="133">
        <f t="shared" si="14"/>
        <v>0</v>
      </c>
      <c r="AA22" s="133">
        <f t="shared" si="15"/>
        <v>6201</v>
      </c>
      <c r="AB22" s="134" t="s">
        <v>332</v>
      </c>
      <c r="AC22" s="133">
        <f t="shared" si="16"/>
        <v>483</v>
      </c>
      <c r="AD22" s="133">
        <f t="shared" si="17"/>
        <v>79176</v>
      </c>
      <c r="AE22" s="133">
        <f t="shared" si="18"/>
        <v>0</v>
      </c>
      <c r="AF22" s="133">
        <f t="shared" si="19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f t="shared" si="20"/>
        <v>68888</v>
      </c>
      <c r="AN22" s="133">
        <f t="shared" si="21"/>
        <v>24800</v>
      </c>
      <c r="AO22" s="133">
        <v>0</v>
      </c>
      <c r="AP22" s="133">
        <v>12110</v>
      </c>
      <c r="AQ22" s="133">
        <v>12690</v>
      </c>
      <c r="AR22" s="133">
        <v>0</v>
      </c>
      <c r="AS22" s="133">
        <f t="shared" si="22"/>
        <v>32396</v>
      </c>
      <c r="AT22" s="133">
        <v>741</v>
      </c>
      <c r="AU22" s="133">
        <v>31655</v>
      </c>
      <c r="AV22" s="133">
        <v>0</v>
      </c>
      <c r="AW22" s="133">
        <v>0</v>
      </c>
      <c r="AX22" s="133">
        <f t="shared" si="23"/>
        <v>11692</v>
      </c>
      <c r="AY22" s="133">
        <v>0</v>
      </c>
      <c r="AZ22" s="133">
        <v>0</v>
      </c>
      <c r="BA22" s="133">
        <v>9544</v>
      </c>
      <c r="BB22" s="133">
        <v>2148</v>
      </c>
      <c r="BC22" s="133">
        <v>0</v>
      </c>
      <c r="BD22" s="133">
        <v>0</v>
      </c>
      <c r="BE22" s="133">
        <v>0</v>
      </c>
      <c r="BF22" s="133">
        <f t="shared" si="24"/>
        <v>68888</v>
      </c>
      <c r="BG22" s="133">
        <f t="shared" si="25"/>
        <v>0</v>
      </c>
      <c r="BH22" s="133">
        <f t="shared" si="26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f t="shared" si="27"/>
        <v>16972</v>
      </c>
      <c r="BP22" s="133">
        <f t="shared" si="28"/>
        <v>3653</v>
      </c>
      <c r="BQ22" s="133">
        <v>0</v>
      </c>
      <c r="BR22" s="133">
        <v>0</v>
      </c>
      <c r="BS22" s="133">
        <v>3653</v>
      </c>
      <c r="BT22" s="133">
        <v>0</v>
      </c>
      <c r="BU22" s="133">
        <f t="shared" si="29"/>
        <v>13315</v>
      </c>
      <c r="BV22" s="133">
        <v>0</v>
      </c>
      <c r="BW22" s="133">
        <v>13315</v>
      </c>
      <c r="BX22" s="133">
        <v>0</v>
      </c>
      <c r="BY22" s="133">
        <v>0</v>
      </c>
      <c r="BZ22" s="133">
        <f t="shared" si="30"/>
        <v>4</v>
      </c>
      <c r="CA22" s="133">
        <v>0</v>
      </c>
      <c r="CB22" s="133">
        <v>0</v>
      </c>
      <c r="CC22" s="133">
        <v>0</v>
      </c>
      <c r="CD22" s="133">
        <v>4</v>
      </c>
      <c r="CE22" s="133">
        <v>0</v>
      </c>
      <c r="CF22" s="133">
        <v>0</v>
      </c>
      <c r="CG22" s="133">
        <v>0</v>
      </c>
      <c r="CH22" s="133">
        <f t="shared" si="31"/>
        <v>16972</v>
      </c>
      <c r="CI22" s="133">
        <f t="shared" si="32"/>
        <v>0</v>
      </c>
      <c r="CJ22" s="133">
        <f t="shared" si="32"/>
        <v>0</v>
      </c>
      <c r="CK22" s="133">
        <f t="shared" si="32"/>
        <v>0</v>
      </c>
      <c r="CL22" s="133">
        <f t="shared" si="32"/>
        <v>0</v>
      </c>
      <c r="CM22" s="133">
        <f t="shared" si="32"/>
        <v>0</v>
      </c>
      <c r="CN22" s="133">
        <f t="shared" si="32"/>
        <v>0</v>
      </c>
      <c r="CO22" s="133">
        <f t="shared" si="32"/>
        <v>0</v>
      </c>
      <c r="CP22" s="133">
        <f t="shared" si="32"/>
        <v>0</v>
      </c>
      <c r="CQ22" s="133">
        <f t="shared" si="32"/>
        <v>85860</v>
      </c>
      <c r="CR22" s="133">
        <f t="shared" si="32"/>
        <v>28453</v>
      </c>
      <c r="CS22" s="133">
        <f t="shared" si="32"/>
        <v>0</v>
      </c>
      <c r="CT22" s="133">
        <f t="shared" si="32"/>
        <v>12110</v>
      </c>
      <c r="CU22" s="133">
        <f t="shared" si="32"/>
        <v>16343</v>
      </c>
      <c r="CV22" s="133">
        <f t="shared" si="32"/>
        <v>0</v>
      </c>
      <c r="CW22" s="133">
        <f t="shared" si="32"/>
        <v>45711</v>
      </c>
      <c r="CX22" s="133">
        <f t="shared" si="32"/>
        <v>741</v>
      </c>
      <c r="CY22" s="133">
        <f t="shared" si="33"/>
        <v>44970</v>
      </c>
      <c r="CZ22" s="133">
        <f t="shared" si="34"/>
        <v>0</v>
      </c>
      <c r="DA22" s="133">
        <f t="shared" si="35"/>
        <v>0</v>
      </c>
      <c r="DB22" s="133">
        <f t="shared" si="36"/>
        <v>11696</v>
      </c>
      <c r="DC22" s="133">
        <f t="shared" si="37"/>
        <v>0</v>
      </c>
      <c r="DD22" s="133">
        <f t="shared" si="38"/>
        <v>0</v>
      </c>
      <c r="DE22" s="133">
        <f t="shared" si="39"/>
        <v>9544</v>
      </c>
      <c r="DF22" s="133">
        <f t="shared" si="40"/>
        <v>2152</v>
      </c>
      <c r="DG22" s="133">
        <f t="shared" si="41"/>
        <v>0</v>
      </c>
      <c r="DH22" s="133">
        <f t="shared" si="42"/>
        <v>0</v>
      </c>
      <c r="DI22" s="133">
        <f t="shared" si="43"/>
        <v>0</v>
      </c>
      <c r="DJ22" s="133">
        <f t="shared" si="44"/>
        <v>85860</v>
      </c>
    </row>
    <row r="23" spans="1:114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6"/>
        <v>225816</v>
      </c>
      <c r="E23" s="133">
        <f t="shared" si="7"/>
        <v>26765</v>
      </c>
      <c r="F23" s="133">
        <v>0</v>
      </c>
      <c r="G23" s="133">
        <v>0</v>
      </c>
      <c r="H23" s="133">
        <v>0</v>
      </c>
      <c r="I23" s="133">
        <v>26765</v>
      </c>
      <c r="J23" s="134" t="s">
        <v>332</v>
      </c>
      <c r="K23" s="133">
        <v>0</v>
      </c>
      <c r="L23" s="133">
        <v>199051</v>
      </c>
      <c r="M23" s="133">
        <f t="shared" si="8"/>
        <v>86787</v>
      </c>
      <c r="N23" s="133">
        <f t="shared" si="9"/>
        <v>0</v>
      </c>
      <c r="O23" s="133">
        <v>0</v>
      </c>
      <c r="P23" s="133">
        <v>0</v>
      </c>
      <c r="Q23" s="133">
        <v>0</v>
      </c>
      <c r="R23" s="133">
        <v>0</v>
      </c>
      <c r="S23" s="134" t="s">
        <v>332</v>
      </c>
      <c r="T23" s="133">
        <v>0</v>
      </c>
      <c r="U23" s="133">
        <v>86787</v>
      </c>
      <c r="V23" s="133">
        <f t="shared" si="10"/>
        <v>312603</v>
      </c>
      <c r="W23" s="133">
        <f t="shared" si="11"/>
        <v>26765</v>
      </c>
      <c r="X23" s="133">
        <f t="shared" si="12"/>
        <v>0</v>
      </c>
      <c r="Y23" s="133">
        <f t="shared" si="13"/>
        <v>0</v>
      </c>
      <c r="Z23" s="133">
        <f t="shared" si="14"/>
        <v>0</v>
      </c>
      <c r="AA23" s="133">
        <f t="shared" si="15"/>
        <v>26765</v>
      </c>
      <c r="AB23" s="134" t="s">
        <v>332</v>
      </c>
      <c r="AC23" s="133">
        <f t="shared" si="16"/>
        <v>0</v>
      </c>
      <c r="AD23" s="133">
        <f t="shared" si="17"/>
        <v>285838</v>
      </c>
      <c r="AE23" s="133">
        <f t="shared" si="18"/>
        <v>0</v>
      </c>
      <c r="AF23" s="133">
        <f t="shared" si="19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f t="shared" si="20"/>
        <v>90029</v>
      </c>
      <c r="AN23" s="133">
        <f t="shared" si="21"/>
        <v>17579</v>
      </c>
      <c r="AO23" s="133">
        <v>17579</v>
      </c>
      <c r="AP23" s="133">
        <v>0</v>
      </c>
      <c r="AQ23" s="133">
        <v>0</v>
      </c>
      <c r="AR23" s="133">
        <v>0</v>
      </c>
      <c r="AS23" s="133">
        <f t="shared" si="22"/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f t="shared" si="23"/>
        <v>72450</v>
      </c>
      <c r="AY23" s="133">
        <v>72450</v>
      </c>
      <c r="AZ23" s="133">
        <v>0</v>
      </c>
      <c r="BA23" s="133">
        <v>0</v>
      </c>
      <c r="BB23" s="133">
        <v>0</v>
      </c>
      <c r="BC23" s="133">
        <v>135787</v>
      </c>
      <c r="BD23" s="133">
        <v>0</v>
      </c>
      <c r="BE23" s="133">
        <v>0</v>
      </c>
      <c r="BF23" s="133">
        <f t="shared" si="24"/>
        <v>90029</v>
      </c>
      <c r="BG23" s="133">
        <f t="shared" si="25"/>
        <v>0</v>
      </c>
      <c r="BH23" s="133">
        <f t="shared" si="26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f t="shared" si="27"/>
        <v>0</v>
      </c>
      <c r="BP23" s="133">
        <f t="shared" si="28"/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f t="shared" si="29"/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f t="shared" si="30"/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86787</v>
      </c>
      <c r="CF23" s="133">
        <v>0</v>
      </c>
      <c r="CG23" s="133">
        <v>0</v>
      </c>
      <c r="CH23" s="133">
        <f t="shared" si="31"/>
        <v>0</v>
      </c>
      <c r="CI23" s="133">
        <f t="shared" si="32"/>
        <v>0</v>
      </c>
      <c r="CJ23" s="133">
        <f t="shared" si="32"/>
        <v>0</v>
      </c>
      <c r="CK23" s="133">
        <f t="shared" si="32"/>
        <v>0</v>
      </c>
      <c r="CL23" s="133">
        <f t="shared" si="32"/>
        <v>0</v>
      </c>
      <c r="CM23" s="133">
        <f t="shared" si="32"/>
        <v>0</v>
      </c>
      <c r="CN23" s="133">
        <f t="shared" si="32"/>
        <v>0</v>
      </c>
      <c r="CO23" s="133">
        <f t="shared" si="32"/>
        <v>0</v>
      </c>
      <c r="CP23" s="133">
        <f t="shared" si="32"/>
        <v>0</v>
      </c>
      <c r="CQ23" s="133">
        <f t="shared" si="32"/>
        <v>90029</v>
      </c>
      <c r="CR23" s="133">
        <f t="shared" si="32"/>
        <v>17579</v>
      </c>
      <c r="CS23" s="133">
        <f t="shared" si="32"/>
        <v>17579</v>
      </c>
      <c r="CT23" s="133">
        <f t="shared" si="32"/>
        <v>0</v>
      </c>
      <c r="CU23" s="133">
        <f t="shared" si="32"/>
        <v>0</v>
      </c>
      <c r="CV23" s="133">
        <f t="shared" si="32"/>
        <v>0</v>
      </c>
      <c r="CW23" s="133">
        <f t="shared" si="32"/>
        <v>0</v>
      </c>
      <c r="CX23" s="133">
        <f>SUM(AT23,+BV23)</f>
        <v>0</v>
      </c>
      <c r="CY23" s="133">
        <f t="shared" si="33"/>
        <v>0</v>
      </c>
      <c r="CZ23" s="133">
        <f t="shared" si="34"/>
        <v>0</v>
      </c>
      <c r="DA23" s="133">
        <f t="shared" si="35"/>
        <v>0</v>
      </c>
      <c r="DB23" s="133">
        <f t="shared" si="36"/>
        <v>72450</v>
      </c>
      <c r="DC23" s="133">
        <f t="shared" si="37"/>
        <v>72450</v>
      </c>
      <c r="DD23" s="133">
        <f t="shared" si="38"/>
        <v>0</v>
      </c>
      <c r="DE23" s="133">
        <f t="shared" si="39"/>
        <v>0</v>
      </c>
      <c r="DF23" s="133">
        <f t="shared" si="40"/>
        <v>0</v>
      </c>
      <c r="DG23" s="133">
        <f t="shared" si="41"/>
        <v>222574</v>
      </c>
      <c r="DH23" s="133">
        <f t="shared" si="42"/>
        <v>0</v>
      </c>
      <c r="DI23" s="133">
        <f t="shared" si="43"/>
        <v>0</v>
      </c>
      <c r="DJ23" s="133">
        <f t="shared" si="44"/>
        <v>90029</v>
      </c>
    </row>
    <row r="24" spans="1:114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6"/>
        <v>119535</v>
      </c>
      <c r="E24" s="133">
        <f t="shared" si="7"/>
        <v>0</v>
      </c>
      <c r="F24" s="133">
        <v>0</v>
      </c>
      <c r="G24" s="133">
        <v>0</v>
      </c>
      <c r="H24" s="133">
        <v>0</v>
      </c>
      <c r="I24" s="133">
        <v>0</v>
      </c>
      <c r="J24" s="134" t="s">
        <v>332</v>
      </c>
      <c r="K24" s="133">
        <v>0</v>
      </c>
      <c r="L24" s="133">
        <v>119535</v>
      </c>
      <c r="M24" s="133">
        <f t="shared" si="8"/>
        <v>54808</v>
      </c>
      <c r="N24" s="133">
        <f t="shared" si="9"/>
        <v>0</v>
      </c>
      <c r="O24" s="133">
        <v>0</v>
      </c>
      <c r="P24" s="133">
        <v>0</v>
      </c>
      <c r="Q24" s="133">
        <v>0</v>
      </c>
      <c r="R24" s="133">
        <v>0</v>
      </c>
      <c r="S24" s="134" t="s">
        <v>332</v>
      </c>
      <c r="T24" s="133">
        <v>0</v>
      </c>
      <c r="U24" s="133">
        <v>54808</v>
      </c>
      <c r="V24" s="133">
        <f t="shared" si="10"/>
        <v>174343</v>
      </c>
      <c r="W24" s="133">
        <f t="shared" si="11"/>
        <v>0</v>
      </c>
      <c r="X24" s="133">
        <f t="shared" si="12"/>
        <v>0</v>
      </c>
      <c r="Y24" s="133">
        <f t="shared" si="13"/>
        <v>0</v>
      </c>
      <c r="Z24" s="133">
        <f t="shared" si="14"/>
        <v>0</v>
      </c>
      <c r="AA24" s="133">
        <f t="shared" si="15"/>
        <v>0</v>
      </c>
      <c r="AB24" s="134" t="s">
        <v>332</v>
      </c>
      <c r="AC24" s="133">
        <f t="shared" si="16"/>
        <v>0</v>
      </c>
      <c r="AD24" s="133">
        <f t="shared" si="17"/>
        <v>174343</v>
      </c>
      <c r="AE24" s="133">
        <f t="shared" si="18"/>
        <v>0</v>
      </c>
      <c r="AF24" s="133">
        <f t="shared" si="19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f t="shared" si="20"/>
        <v>48956</v>
      </c>
      <c r="AN24" s="133">
        <f t="shared" si="21"/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f t="shared" si="22"/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f t="shared" si="23"/>
        <v>48956</v>
      </c>
      <c r="AY24" s="133">
        <v>48365</v>
      </c>
      <c r="AZ24" s="133">
        <v>591</v>
      </c>
      <c r="BA24" s="133">
        <v>0</v>
      </c>
      <c r="BB24" s="133">
        <v>0</v>
      </c>
      <c r="BC24" s="133">
        <v>70579</v>
      </c>
      <c r="BD24" s="133">
        <v>0</v>
      </c>
      <c r="BE24" s="133">
        <v>0</v>
      </c>
      <c r="BF24" s="133">
        <f t="shared" si="24"/>
        <v>48956</v>
      </c>
      <c r="BG24" s="133">
        <f t="shared" si="25"/>
        <v>0</v>
      </c>
      <c r="BH24" s="133">
        <f t="shared" si="26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f t="shared" si="27"/>
        <v>0</v>
      </c>
      <c r="BP24" s="133">
        <f t="shared" si="28"/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f t="shared" si="29"/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f t="shared" si="30"/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54808</v>
      </c>
      <c r="CF24" s="133">
        <v>0</v>
      </c>
      <c r="CG24" s="133">
        <v>0</v>
      </c>
      <c r="CH24" s="133">
        <f t="shared" si="31"/>
        <v>0</v>
      </c>
      <c r="CI24" s="133">
        <f aca="true" t="shared" si="45" ref="CI24:CW25">SUM(AE24,+BG24)</f>
        <v>0</v>
      </c>
      <c r="CJ24" s="133">
        <f t="shared" si="45"/>
        <v>0</v>
      </c>
      <c r="CK24" s="133">
        <f t="shared" si="45"/>
        <v>0</v>
      </c>
      <c r="CL24" s="133">
        <f t="shared" si="45"/>
        <v>0</v>
      </c>
      <c r="CM24" s="133">
        <f t="shared" si="45"/>
        <v>0</v>
      </c>
      <c r="CN24" s="133">
        <f t="shared" si="45"/>
        <v>0</v>
      </c>
      <c r="CO24" s="133">
        <f t="shared" si="45"/>
        <v>0</v>
      </c>
      <c r="CP24" s="133">
        <f t="shared" si="45"/>
        <v>0</v>
      </c>
      <c r="CQ24" s="133">
        <f t="shared" si="45"/>
        <v>48956</v>
      </c>
      <c r="CR24" s="133">
        <f t="shared" si="45"/>
        <v>0</v>
      </c>
      <c r="CS24" s="133">
        <f t="shared" si="45"/>
        <v>0</v>
      </c>
      <c r="CT24" s="133">
        <f t="shared" si="45"/>
        <v>0</v>
      </c>
      <c r="CU24" s="133">
        <f t="shared" si="45"/>
        <v>0</v>
      </c>
      <c r="CV24" s="133">
        <f t="shared" si="45"/>
        <v>0</v>
      </c>
      <c r="CW24" s="133">
        <f t="shared" si="45"/>
        <v>0</v>
      </c>
      <c r="CX24" s="133">
        <f>SUM(AT24,+BV24)</f>
        <v>0</v>
      </c>
      <c r="CY24" s="133">
        <f t="shared" si="33"/>
        <v>0</v>
      </c>
      <c r="CZ24" s="133">
        <f t="shared" si="34"/>
        <v>0</v>
      </c>
      <c r="DA24" s="133">
        <f t="shared" si="35"/>
        <v>0</v>
      </c>
      <c r="DB24" s="133">
        <f t="shared" si="36"/>
        <v>48956</v>
      </c>
      <c r="DC24" s="133">
        <f t="shared" si="37"/>
        <v>48365</v>
      </c>
      <c r="DD24" s="133">
        <f t="shared" si="38"/>
        <v>591</v>
      </c>
      <c r="DE24" s="133">
        <f t="shared" si="39"/>
        <v>0</v>
      </c>
      <c r="DF24" s="133">
        <f t="shared" si="40"/>
        <v>0</v>
      </c>
      <c r="DG24" s="133">
        <f t="shared" si="41"/>
        <v>125387</v>
      </c>
      <c r="DH24" s="133">
        <f t="shared" si="42"/>
        <v>0</v>
      </c>
      <c r="DI24" s="133">
        <f t="shared" si="43"/>
        <v>0</v>
      </c>
      <c r="DJ24" s="133">
        <f t="shared" si="44"/>
        <v>48956</v>
      </c>
    </row>
    <row r="25" spans="1:114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6"/>
        <v>154247</v>
      </c>
      <c r="E25" s="133">
        <f t="shared" si="7"/>
        <v>0</v>
      </c>
      <c r="F25" s="133">
        <v>0</v>
      </c>
      <c r="G25" s="133">
        <v>0</v>
      </c>
      <c r="H25" s="133">
        <v>0</v>
      </c>
      <c r="I25" s="133">
        <v>0</v>
      </c>
      <c r="J25" s="134" t="s">
        <v>332</v>
      </c>
      <c r="K25" s="133">
        <v>0</v>
      </c>
      <c r="L25" s="133">
        <v>154247</v>
      </c>
      <c r="M25" s="133">
        <f t="shared" si="8"/>
        <v>69755</v>
      </c>
      <c r="N25" s="133">
        <f t="shared" si="9"/>
        <v>0</v>
      </c>
      <c r="O25" s="133">
        <v>0</v>
      </c>
      <c r="P25" s="133">
        <v>0</v>
      </c>
      <c r="Q25" s="133">
        <v>0</v>
      </c>
      <c r="R25" s="133">
        <v>0</v>
      </c>
      <c r="S25" s="134" t="s">
        <v>332</v>
      </c>
      <c r="T25" s="133">
        <v>0</v>
      </c>
      <c r="U25" s="133">
        <v>69755</v>
      </c>
      <c r="V25" s="133">
        <f t="shared" si="10"/>
        <v>224002</v>
      </c>
      <c r="W25" s="133">
        <f t="shared" si="11"/>
        <v>0</v>
      </c>
      <c r="X25" s="133">
        <f t="shared" si="12"/>
        <v>0</v>
      </c>
      <c r="Y25" s="133">
        <f t="shared" si="13"/>
        <v>0</v>
      </c>
      <c r="Z25" s="133">
        <f t="shared" si="14"/>
        <v>0</v>
      </c>
      <c r="AA25" s="133">
        <f t="shared" si="15"/>
        <v>0</v>
      </c>
      <c r="AB25" s="134" t="s">
        <v>332</v>
      </c>
      <c r="AC25" s="133">
        <f t="shared" si="16"/>
        <v>0</v>
      </c>
      <c r="AD25" s="133">
        <f t="shared" si="17"/>
        <v>224002</v>
      </c>
      <c r="AE25" s="133">
        <f t="shared" si="18"/>
        <v>0</v>
      </c>
      <c r="AF25" s="133">
        <f t="shared" si="19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f t="shared" si="20"/>
        <v>43854</v>
      </c>
      <c r="AN25" s="133">
        <f t="shared" si="21"/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f t="shared" si="22"/>
        <v>0</v>
      </c>
      <c r="AT25" s="133">
        <v>0</v>
      </c>
      <c r="AU25" s="133">
        <v>0</v>
      </c>
      <c r="AV25" s="133">
        <v>0</v>
      </c>
      <c r="AW25" s="133">
        <v>0</v>
      </c>
      <c r="AX25" s="133">
        <f t="shared" si="23"/>
        <v>43854</v>
      </c>
      <c r="AY25" s="133">
        <v>43854</v>
      </c>
      <c r="AZ25" s="133">
        <v>0</v>
      </c>
      <c r="BA25" s="133">
        <v>0</v>
      </c>
      <c r="BB25" s="133">
        <v>0</v>
      </c>
      <c r="BC25" s="133">
        <v>110393</v>
      </c>
      <c r="BD25" s="133">
        <v>0</v>
      </c>
      <c r="BE25" s="133">
        <v>0</v>
      </c>
      <c r="BF25" s="133">
        <f t="shared" si="24"/>
        <v>43854</v>
      </c>
      <c r="BG25" s="133">
        <f t="shared" si="25"/>
        <v>0</v>
      </c>
      <c r="BH25" s="133">
        <f t="shared" si="26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f t="shared" si="27"/>
        <v>0</v>
      </c>
      <c r="BP25" s="133">
        <f t="shared" si="28"/>
        <v>0</v>
      </c>
      <c r="BQ25" s="133">
        <v>0</v>
      </c>
      <c r="BR25" s="133">
        <v>0</v>
      </c>
      <c r="BS25" s="133">
        <v>0</v>
      </c>
      <c r="BT25" s="133">
        <v>0</v>
      </c>
      <c r="BU25" s="133">
        <f t="shared" si="29"/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f t="shared" si="30"/>
        <v>0</v>
      </c>
      <c r="CA25" s="133">
        <v>0</v>
      </c>
      <c r="CB25" s="133">
        <v>0</v>
      </c>
      <c r="CC25" s="133">
        <v>0</v>
      </c>
      <c r="CD25" s="133">
        <v>0</v>
      </c>
      <c r="CE25" s="133">
        <v>69755</v>
      </c>
      <c r="CF25" s="133">
        <v>0</v>
      </c>
      <c r="CG25" s="133">
        <v>0</v>
      </c>
      <c r="CH25" s="133">
        <f t="shared" si="31"/>
        <v>0</v>
      </c>
      <c r="CI25" s="133">
        <f t="shared" si="45"/>
        <v>0</v>
      </c>
      <c r="CJ25" s="133">
        <f t="shared" si="45"/>
        <v>0</v>
      </c>
      <c r="CK25" s="133">
        <f t="shared" si="45"/>
        <v>0</v>
      </c>
      <c r="CL25" s="133">
        <f t="shared" si="45"/>
        <v>0</v>
      </c>
      <c r="CM25" s="133">
        <f t="shared" si="45"/>
        <v>0</v>
      </c>
      <c r="CN25" s="133">
        <f t="shared" si="45"/>
        <v>0</v>
      </c>
      <c r="CO25" s="133">
        <f t="shared" si="45"/>
        <v>0</v>
      </c>
      <c r="CP25" s="133">
        <f t="shared" si="45"/>
        <v>0</v>
      </c>
      <c r="CQ25" s="133">
        <f t="shared" si="45"/>
        <v>43854</v>
      </c>
      <c r="CR25" s="133">
        <f t="shared" si="45"/>
        <v>0</v>
      </c>
      <c r="CS25" s="133">
        <f t="shared" si="45"/>
        <v>0</v>
      </c>
      <c r="CT25" s="133">
        <f t="shared" si="45"/>
        <v>0</v>
      </c>
      <c r="CU25" s="133">
        <f t="shared" si="45"/>
        <v>0</v>
      </c>
      <c r="CV25" s="133">
        <f t="shared" si="45"/>
        <v>0</v>
      </c>
      <c r="CW25" s="133">
        <f t="shared" si="45"/>
        <v>0</v>
      </c>
      <c r="CX25" s="133">
        <f>SUM(AT25,+BV25)</f>
        <v>0</v>
      </c>
      <c r="CY25" s="133">
        <f t="shared" si="33"/>
        <v>0</v>
      </c>
      <c r="CZ25" s="133">
        <f t="shared" si="34"/>
        <v>0</v>
      </c>
      <c r="DA25" s="133">
        <f t="shared" si="35"/>
        <v>0</v>
      </c>
      <c r="DB25" s="133">
        <f t="shared" si="36"/>
        <v>43854</v>
      </c>
      <c r="DC25" s="133">
        <f t="shared" si="37"/>
        <v>43854</v>
      </c>
      <c r="DD25" s="133">
        <f t="shared" si="38"/>
        <v>0</v>
      </c>
      <c r="DE25" s="133">
        <f t="shared" si="39"/>
        <v>0</v>
      </c>
      <c r="DF25" s="133">
        <f t="shared" si="40"/>
        <v>0</v>
      </c>
      <c r="DG25" s="133">
        <f t="shared" si="41"/>
        <v>180148</v>
      </c>
      <c r="DH25" s="133">
        <f t="shared" si="42"/>
        <v>0</v>
      </c>
      <c r="DI25" s="133">
        <f t="shared" si="43"/>
        <v>0</v>
      </c>
      <c r="DJ25" s="133">
        <f t="shared" si="44"/>
        <v>43854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SUM(D8:D11)</f>
        <v>4113577</v>
      </c>
      <c r="E7" s="123">
        <f t="shared" si="0"/>
        <v>4074901</v>
      </c>
      <c r="F7" s="123">
        <f t="shared" si="0"/>
        <v>1183491</v>
      </c>
      <c r="G7" s="123">
        <f t="shared" si="0"/>
        <v>0</v>
      </c>
      <c r="H7" s="123">
        <f t="shared" si="0"/>
        <v>2604100</v>
      </c>
      <c r="I7" s="123">
        <f t="shared" si="0"/>
        <v>270165</v>
      </c>
      <c r="J7" s="123">
        <f t="shared" si="0"/>
        <v>1504234</v>
      </c>
      <c r="K7" s="123">
        <f t="shared" si="0"/>
        <v>17145</v>
      </c>
      <c r="L7" s="123">
        <f t="shared" si="0"/>
        <v>38676</v>
      </c>
      <c r="M7" s="123">
        <f t="shared" si="0"/>
        <v>514395</v>
      </c>
      <c r="N7" s="123">
        <f t="shared" si="0"/>
        <v>505088</v>
      </c>
      <c r="O7" s="123">
        <f t="shared" si="0"/>
        <v>0</v>
      </c>
      <c r="P7" s="123">
        <f t="shared" si="0"/>
        <v>0</v>
      </c>
      <c r="Q7" s="123">
        <f t="shared" si="0"/>
        <v>413500</v>
      </c>
      <c r="R7" s="123">
        <f t="shared" si="0"/>
        <v>4299</v>
      </c>
      <c r="S7" s="123">
        <f t="shared" si="0"/>
        <v>522943</v>
      </c>
      <c r="T7" s="123">
        <f t="shared" si="0"/>
        <v>87289</v>
      </c>
      <c r="U7" s="123">
        <f t="shared" si="0"/>
        <v>9307</v>
      </c>
      <c r="V7" s="123">
        <f t="shared" si="0"/>
        <v>4627972</v>
      </c>
      <c r="W7" s="123">
        <f t="shared" si="0"/>
        <v>4579989</v>
      </c>
      <c r="X7" s="123">
        <f t="shared" si="0"/>
        <v>1183491</v>
      </c>
      <c r="Y7" s="123">
        <f t="shared" si="0"/>
        <v>0</v>
      </c>
      <c r="Z7" s="123">
        <f t="shared" si="0"/>
        <v>3017600</v>
      </c>
      <c r="AA7" s="123">
        <f t="shared" si="0"/>
        <v>274464</v>
      </c>
      <c r="AB7" s="123">
        <f t="shared" si="0"/>
        <v>2027177</v>
      </c>
      <c r="AC7" s="123">
        <f t="shared" si="0"/>
        <v>104434</v>
      </c>
      <c r="AD7" s="123">
        <f t="shared" si="0"/>
        <v>47983</v>
      </c>
      <c r="AE7" s="123">
        <f t="shared" si="0"/>
        <v>4325895</v>
      </c>
      <c r="AF7" s="123">
        <f t="shared" si="0"/>
        <v>4325895</v>
      </c>
      <c r="AG7" s="123">
        <f t="shared" si="0"/>
        <v>0</v>
      </c>
      <c r="AH7" s="123">
        <f t="shared" si="0"/>
        <v>4325895</v>
      </c>
      <c r="AI7" s="123">
        <f t="shared" si="0"/>
        <v>0</v>
      </c>
      <c r="AJ7" s="123">
        <f t="shared" si="0"/>
        <v>0</v>
      </c>
      <c r="AK7" s="123">
        <f t="shared" si="0"/>
        <v>0</v>
      </c>
      <c r="AL7" s="123" t="s">
        <v>332</v>
      </c>
      <c r="AM7" s="123">
        <f aca="true" t="shared" si="1" ref="AM7:BB7">SUM(AM8:AM11)</f>
        <v>1284504</v>
      </c>
      <c r="AN7" s="123">
        <f t="shared" si="1"/>
        <v>875999</v>
      </c>
      <c r="AO7" s="123">
        <f t="shared" si="1"/>
        <v>28656</v>
      </c>
      <c r="AP7" s="123">
        <f t="shared" si="1"/>
        <v>63552</v>
      </c>
      <c r="AQ7" s="123">
        <f t="shared" si="1"/>
        <v>754545</v>
      </c>
      <c r="AR7" s="123">
        <f t="shared" si="1"/>
        <v>29246</v>
      </c>
      <c r="AS7" s="123">
        <f t="shared" si="1"/>
        <v>41956</v>
      </c>
      <c r="AT7" s="123">
        <f t="shared" si="1"/>
        <v>37627</v>
      </c>
      <c r="AU7" s="123">
        <f t="shared" si="1"/>
        <v>4259</v>
      </c>
      <c r="AV7" s="123">
        <f t="shared" si="1"/>
        <v>70</v>
      </c>
      <c r="AW7" s="123">
        <f t="shared" si="1"/>
        <v>5985</v>
      </c>
      <c r="AX7" s="123">
        <f t="shared" si="1"/>
        <v>355755</v>
      </c>
      <c r="AY7" s="123">
        <f t="shared" si="1"/>
        <v>21145</v>
      </c>
      <c r="AZ7" s="123">
        <f t="shared" si="1"/>
        <v>264285</v>
      </c>
      <c r="BA7" s="123">
        <f t="shared" si="1"/>
        <v>62303</v>
      </c>
      <c r="BB7" s="123">
        <f t="shared" si="1"/>
        <v>8022</v>
      </c>
      <c r="BC7" s="123" t="s">
        <v>332</v>
      </c>
      <c r="BD7" s="123">
        <f aca="true" t="shared" si="2" ref="BD7:BM7">SUM(BD8:BD11)</f>
        <v>4809</v>
      </c>
      <c r="BE7" s="123">
        <f t="shared" si="2"/>
        <v>7412</v>
      </c>
      <c r="BF7" s="123">
        <f t="shared" si="2"/>
        <v>5617811</v>
      </c>
      <c r="BG7" s="123">
        <f t="shared" si="2"/>
        <v>518188</v>
      </c>
      <c r="BH7" s="123">
        <f t="shared" si="2"/>
        <v>518188</v>
      </c>
      <c r="BI7" s="123">
        <f t="shared" si="2"/>
        <v>0</v>
      </c>
      <c r="BJ7" s="123">
        <f t="shared" si="2"/>
        <v>518188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SUM(BO8:BO11)</f>
        <v>514745</v>
      </c>
      <c r="BP7" s="123">
        <f t="shared" si="3"/>
        <v>140809</v>
      </c>
      <c r="BQ7" s="123">
        <f t="shared" si="3"/>
        <v>59287</v>
      </c>
      <c r="BR7" s="123">
        <f t="shared" si="3"/>
        <v>0</v>
      </c>
      <c r="BS7" s="123">
        <f t="shared" si="3"/>
        <v>81522</v>
      </c>
      <c r="BT7" s="123">
        <f t="shared" si="3"/>
        <v>0</v>
      </c>
      <c r="BU7" s="123">
        <f t="shared" si="3"/>
        <v>285184</v>
      </c>
      <c r="BV7" s="123">
        <f t="shared" si="3"/>
        <v>0</v>
      </c>
      <c r="BW7" s="123">
        <f t="shared" si="3"/>
        <v>285184</v>
      </c>
      <c r="BX7" s="123">
        <f t="shared" si="3"/>
        <v>0</v>
      </c>
      <c r="BY7" s="123">
        <f t="shared" si="3"/>
        <v>0</v>
      </c>
      <c r="BZ7" s="123">
        <f t="shared" si="3"/>
        <v>87519</v>
      </c>
      <c r="CA7" s="123">
        <f t="shared" si="3"/>
        <v>0</v>
      </c>
      <c r="CB7" s="123">
        <f t="shared" si="3"/>
        <v>87519</v>
      </c>
      <c r="CC7" s="123">
        <f t="shared" si="3"/>
        <v>0</v>
      </c>
      <c r="CD7" s="123">
        <f t="shared" si="3"/>
        <v>0</v>
      </c>
      <c r="CE7" s="123" t="s">
        <v>332</v>
      </c>
      <c r="CF7" s="123">
        <f aca="true" t="shared" si="4" ref="CF7:CO7">SUM(CF8:CF11)</f>
        <v>1233</v>
      </c>
      <c r="CG7" s="123">
        <f t="shared" si="4"/>
        <v>4405</v>
      </c>
      <c r="CH7" s="123">
        <f t="shared" si="4"/>
        <v>1037338</v>
      </c>
      <c r="CI7" s="123">
        <f t="shared" si="4"/>
        <v>4844083</v>
      </c>
      <c r="CJ7" s="123">
        <f t="shared" si="4"/>
        <v>4844083</v>
      </c>
      <c r="CK7" s="123">
        <f t="shared" si="4"/>
        <v>0</v>
      </c>
      <c r="CL7" s="123">
        <f t="shared" si="4"/>
        <v>4844083</v>
      </c>
      <c r="CM7" s="123">
        <f t="shared" si="4"/>
        <v>0</v>
      </c>
      <c r="CN7" s="123">
        <f t="shared" si="4"/>
        <v>0</v>
      </c>
      <c r="CO7" s="123">
        <f t="shared" si="4"/>
        <v>0</v>
      </c>
      <c r="CP7" s="123" t="s">
        <v>332</v>
      </c>
      <c r="CQ7" s="123">
        <f aca="true" t="shared" si="5" ref="CQ7:DF7">SUM(CQ8:CQ11)</f>
        <v>1799249</v>
      </c>
      <c r="CR7" s="123">
        <f t="shared" si="5"/>
        <v>1016808</v>
      </c>
      <c r="CS7" s="123">
        <f t="shared" si="5"/>
        <v>87943</v>
      </c>
      <c r="CT7" s="123">
        <f t="shared" si="5"/>
        <v>63552</v>
      </c>
      <c r="CU7" s="123">
        <f t="shared" si="5"/>
        <v>836067</v>
      </c>
      <c r="CV7" s="123">
        <f t="shared" si="5"/>
        <v>29246</v>
      </c>
      <c r="CW7" s="123">
        <f t="shared" si="5"/>
        <v>327140</v>
      </c>
      <c r="CX7" s="123">
        <f t="shared" si="5"/>
        <v>37627</v>
      </c>
      <c r="CY7" s="123">
        <f t="shared" si="5"/>
        <v>289443</v>
      </c>
      <c r="CZ7" s="123">
        <f t="shared" si="5"/>
        <v>70</v>
      </c>
      <c r="DA7" s="123">
        <f t="shared" si="5"/>
        <v>5985</v>
      </c>
      <c r="DB7" s="123">
        <f t="shared" si="5"/>
        <v>443274</v>
      </c>
      <c r="DC7" s="123">
        <f t="shared" si="5"/>
        <v>21145</v>
      </c>
      <c r="DD7" s="123">
        <f t="shared" si="5"/>
        <v>351804</v>
      </c>
      <c r="DE7" s="123">
        <f t="shared" si="5"/>
        <v>62303</v>
      </c>
      <c r="DF7" s="123">
        <f t="shared" si="5"/>
        <v>8022</v>
      </c>
      <c r="DG7" s="123" t="s">
        <v>332</v>
      </c>
      <c r="DH7" s="123">
        <f>SUM(DH8:DH11)</f>
        <v>6042</v>
      </c>
      <c r="DI7" s="123">
        <f>SUM(DI8:DI11)</f>
        <v>11817</v>
      </c>
      <c r="DJ7" s="123">
        <f>SUM(DJ8:DJ11)</f>
        <v>6655149</v>
      </c>
    </row>
    <row r="8" spans="1:114" s="129" customFormat="1" ht="12" customHeight="1">
      <c r="A8" s="125" t="s">
        <v>334</v>
      </c>
      <c r="B8" s="126" t="s">
        <v>372</v>
      </c>
      <c r="C8" s="125" t="s">
        <v>373</v>
      </c>
      <c r="D8" s="127">
        <f>SUM(E8,+L8)</f>
        <v>22247</v>
      </c>
      <c r="E8" s="127">
        <f>SUM(F8:I8)+K8</f>
        <v>22223</v>
      </c>
      <c r="F8" s="127">
        <v>0</v>
      </c>
      <c r="G8" s="127">
        <v>0</v>
      </c>
      <c r="H8" s="127">
        <v>0</v>
      </c>
      <c r="I8" s="127">
        <v>22223</v>
      </c>
      <c r="J8" s="127">
        <v>275518</v>
      </c>
      <c r="K8" s="127">
        <v>0</v>
      </c>
      <c r="L8" s="127">
        <v>24</v>
      </c>
      <c r="M8" s="127">
        <f>SUM(N8,+U8)</f>
        <v>9355</v>
      </c>
      <c r="N8" s="127">
        <f>SUM(O8:R8)+T8</f>
        <v>48</v>
      </c>
      <c r="O8" s="127">
        <v>0</v>
      </c>
      <c r="P8" s="127">
        <v>0</v>
      </c>
      <c r="Q8" s="127">
        <v>0</v>
      </c>
      <c r="R8" s="127">
        <v>48</v>
      </c>
      <c r="S8" s="127">
        <v>186296</v>
      </c>
      <c r="T8" s="127">
        <v>0</v>
      </c>
      <c r="U8" s="127">
        <v>9307</v>
      </c>
      <c r="V8" s="127">
        <f aca="true" t="shared" si="6" ref="V8:AD11">+SUM(D8,M8)</f>
        <v>31602</v>
      </c>
      <c r="W8" s="127">
        <f t="shared" si="6"/>
        <v>22271</v>
      </c>
      <c r="X8" s="127">
        <f t="shared" si="6"/>
        <v>0</v>
      </c>
      <c r="Y8" s="127">
        <f t="shared" si="6"/>
        <v>0</v>
      </c>
      <c r="Z8" s="127">
        <f t="shared" si="6"/>
        <v>0</v>
      </c>
      <c r="AA8" s="127">
        <f t="shared" si="6"/>
        <v>22271</v>
      </c>
      <c r="AB8" s="127">
        <f t="shared" si="6"/>
        <v>461814</v>
      </c>
      <c r="AC8" s="127">
        <f t="shared" si="6"/>
        <v>0</v>
      </c>
      <c r="AD8" s="127">
        <f t="shared" si="6"/>
        <v>9331</v>
      </c>
      <c r="AE8" s="127">
        <f>SUM(AF8,+AK8)</f>
        <v>0</v>
      </c>
      <c r="AF8" s="127">
        <f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>SUM(AN8,AS8,AW8,AX8,BD8)</f>
        <v>292379</v>
      </c>
      <c r="AN8" s="127">
        <f>SUM(AO8:AR8)</f>
        <v>82521</v>
      </c>
      <c r="AO8" s="127">
        <v>18969</v>
      </c>
      <c r="AP8" s="127">
        <v>63552</v>
      </c>
      <c r="AQ8" s="127">
        <v>0</v>
      </c>
      <c r="AR8" s="127">
        <v>0</v>
      </c>
      <c r="AS8" s="127">
        <f>SUM(AT8:AV8)</f>
        <v>37627</v>
      </c>
      <c r="AT8" s="127">
        <v>37627</v>
      </c>
      <c r="AU8" s="127">
        <v>0</v>
      </c>
      <c r="AV8" s="127">
        <v>0</v>
      </c>
      <c r="AW8" s="127">
        <v>5985</v>
      </c>
      <c r="AX8" s="127">
        <f>SUM(AY8:BB8)</f>
        <v>166246</v>
      </c>
      <c r="AY8" s="127">
        <v>21145</v>
      </c>
      <c r="AZ8" s="127">
        <v>86776</v>
      </c>
      <c r="BA8" s="127">
        <v>50303</v>
      </c>
      <c r="BB8" s="127">
        <v>8022</v>
      </c>
      <c r="BC8" s="128" t="s">
        <v>332</v>
      </c>
      <c r="BD8" s="127">
        <v>0</v>
      </c>
      <c r="BE8" s="127">
        <v>5386</v>
      </c>
      <c r="BF8" s="127">
        <f>SUM(AE8,+AM8,+BE8)</f>
        <v>297765</v>
      </c>
      <c r="BG8" s="127">
        <f>SUM(BH8,+BM8)</f>
        <v>0</v>
      </c>
      <c r="BH8" s="127">
        <f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>SUM(BP8,BU8,BY8,BZ8,CF8)</f>
        <v>191781</v>
      </c>
      <c r="BP8" s="127">
        <f>SUM(BQ8:BT8)</f>
        <v>51268</v>
      </c>
      <c r="BQ8" s="127">
        <v>9484</v>
      </c>
      <c r="BR8" s="127">
        <v>0</v>
      </c>
      <c r="BS8" s="127">
        <v>41784</v>
      </c>
      <c r="BT8" s="127">
        <v>0</v>
      </c>
      <c r="BU8" s="127">
        <f>SUM(BV8:BX8)</f>
        <v>75145</v>
      </c>
      <c r="BV8" s="127">
        <v>0</v>
      </c>
      <c r="BW8" s="127">
        <v>75145</v>
      </c>
      <c r="BX8" s="127">
        <v>0</v>
      </c>
      <c r="BY8" s="127">
        <v>0</v>
      </c>
      <c r="BZ8" s="127">
        <f>SUM(CA8:CD8)</f>
        <v>65368</v>
      </c>
      <c r="CA8" s="127">
        <v>0</v>
      </c>
      <c r="CB8" s="127">
        <v>65368</v>
      </c>
      <c r="CC8" s="127">
        <v>0</v>
      </c>
      <c r="CD8" s="127">
        <v>0</v>
      </c>
      <c r="CE8" s="128" t="s">
        <v>332</v>
      </c>
      <c r="CF8" s="127">
        <v>0</v>
      </c>
      <c r="CG8" s="127">
        <v>3870</v>
      </c>
      <c r="CH8" s="127">
        <f>SUM(BG8,+BO8,+CG8)</f>
        <v>195651</v>
      </c>
      <c r="CI8" s="127">
        <f aca="true" t="shared" si="7" ref="CI8:CO11">SUM(AE8,+BG8)</f>
        <v>0</v>
      </c>
      <c r="CJ8" s="127">
        <f t="shared" si="7"/>
        <v>0</v>
      </c>
      <c r="CK8" s="127">
        <f t="shared" si="7"/>
        <v>0</v>
      </c>
      <c r="CL8" s="127">
        <f t="shared" si="7"/>
        <v>0</v>
      </c>
      <c r="CM8" s="127">
        <f t="shared" si="7"/>
        <v>0</v>
      </c>
      <c r="CN8" s="127">
        <f t="shared" si="7"/>
        <v>0</v>
      </c>
      <c r="CO8" s="127">
        <f t="shared" si="7"/>
        <v>0</v>
      </c>
      <c r="CP8" s="128" t="s">
        <v>332</v>
      </c>
      <c r="CQ8" s="127">
        <f aca="true" t="shared" si="8" ref="CQ8:DF11">SUM(AM8,+BO8)</f>
        <v>484160</v>
      </c>
      <c r="CR8" s="127">
        <f t="shared" si="8"/>
        <v>133789</v>
      </c>
      <c r="CS8" s="127">
        <f t="shared" si="8"/>
        <v>28453</v>
      </c>
      <c r="CT8" s="127">
        <f t="shared" si="8"/>
        <v>63552</v>
      </c>
      <c r="CU8" s="127">
        <f t="shared" si="8"/>
        <v>41784</v>
      </c>
      <c r="CV8" s="127">
        <f t="shared" si="8"/>
        <v>0</v>
      </c>
      <c r="CW8" s="127">
        <f t="shared" si="8"/>
        <v>112772</v>
      </c>
      <c r="CX8" s="127">
        <f t="shared" si="8"/>
        <v>37627</v>
      </c>
      <c r="CY8" s="127">
        <f t="shared" si="8"/>
        <v>75145</v>
      </c>
      <c r="CZ8" s="127">
        <f t="shared" si="8"/>
        <v>0</v>
      </c>
      <c r="DA8" s="127">
        <f t="shared" si="8"/>
        <v>5985</v>
      </c>
      <c r="DB8" s="127">
        <f t="shared" si="8"/>
        <v>231614</v>
      </c>
      <c r="DC8" s="127">
        <f t="shared" si="8"/>
        <v>21145</v>
      </c>
      <c r="DD8" s="127">
        <f t="shared" si="8"/>
        <v>152144</v>
      </c>
      <c r="DE8" s="127">
        <f t="shared" si="8"/>
        <v>50303</v>
      </c>
      <c r="DF8" s="127">
        <f t="shared" si="8"/>
        <v>8022</v>
      </c>
      <c r="DG8" s="128" t="s">
        <v>332</v>
      </c>
      <c r="DH8" s="127">
        <f aca="true" t="shared" si="9" ref="DH8:DJ11">SUM(BD8,+CF8)</f>
        <v>0</v>
      </c>
      <c r="DI8" s="127">
        <f t="shared" si="9"/>
        <v>9256</v>
      </c>
      <c r="DJ8" s="127">
        <f t="shared" si="9"/>
        <v>493416</v>
      </c>
    </row>
    <row r="9" spans="1:114" s="129" customFormat="1" ht="12" customHeight="1">
      <c r="A9" s="125" t="s">
        <v>334</v>
      </c>
      <c r="B9" s="126" t="s">
        <v>374</v>
      </c>
      <c r="C9" s="125" t="s">
        <v>375</v>
      </c>
      <c r="D9" s="127">
        <f>SUM(E9,+L9)</f>
        <v>0</v>
      </c>
      <c r="E9" s="127">
        <f>SUM(F9:I9)+K9</f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>SUM(N9,+U9)</f>
        <v>498599</v>
      </c>
      <c r="N9" s="127">
        <f>SUM(O9:R9)+T9</f>
        <v>498599</v>
      </c>
      <c r="O9" s="127">
        <v>0</v>
      </c>
      <c r="P9" s="127">
        <v>0</v>
      </c>
      <c r="Q9" s="127">
        <v>413500</v>
      </c>
      <c r="R9" s="127">
        <v>3375</v>
      </c>
      <c r="S9" s="127">
        <v>212084</v>
      </c>
      <c r="T9" s="127">
        <v>81724</v>
      </c>
      <c r="U9" s="127">
        <v>0</v>
      </c>
      <c r="V9" s="127">
        <f t="shared" si="6"/>
        <v>498599</v>
      </c>
      <c r="W9" s="127">
        <f t="shared" si="6"/>
        <v>498599</v>
      </c>
      <c r="X9" s="127">
        <f t="shared" si="6"/>
        <v>0</v>
      </c>
      <c r="Y9" s="127">
        <f t="shared" si="6"/>
        <v>0</v>
      </c>
      <c r="Z9" s="127">
        <f t="shared" si="6"/>
        <v>413500</v>
      </c>
      <c r="AA9" s="127">
        <f t="shared" si="6"/>
        <v>3375</v>
      </c>
      <c r="AB9" s="127">
        <f t="shared" si="6"/>
        <v>212084</v>
      </c>
      <c r="AC9" s="127">
        <f t="shared" si="6"/>
        <v>81724</v>
      </c>
      <c r="AD9" s="127">
        <f t="shared" si="6"/>
        <v>0</v>
      </c>
      <c r="AE9" s="127">
        <f>SUM(AF9,+AK9)</f>
        <v>0</v>
      </c>
      <c r="AF9" s="127">
        <f>SUM(AG9:AJ9)</f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>SUM(AN9,AS9,AW9,AX9,BD9)</f>
        <v>0</v>
      </c>
      <c r="AN9" s="127">
        <f>SUM(AO9:AR9)</f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>SUM(AT9:AV9)</f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>SUM(AY9:BB9)</f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>SUM(AE9,+AM9,+BE9)</f>
        <v>0</v>
      </c>
      <c r="BG9" s="127">
        <f>SUM(BH9,+BM9)</f>
        <v>495600</v>
      </c>
      <c r="BH9" s="127">
        <f>SUM(BI9:BL9)</f>
        <v>495600</v>
      </c>
      <c r="BI9" s="127">
        <v>0</v>
      </c>
      <c r="BJ9" s="127">
        <v>495600</v>
      </c>
      <c r="BK9" s="127">
        <v>0</v>
      </c>
      <c r="BL9" s="127">
        <v>0</v>
      </c>
      <c r="BM9" s="127">
        <v>0</v>
      </c>
      <c r="BN9" s="128" t="s">
        <v>332</v>
      </c>
      <c r="BO9" s="127">
        <f>SUM(BP9,BU9,BY9,BZ9,CF9)</f>
        <v>215083</v>
      </c>
      <c r="BP9" s="127">
        <f>SUM(BQ9:BT9)</f>
        <v>62875</v>
      </c>
      <c r="BQ9" s="127">
        <v>23137</v>
      </c>
      <c r="BR9" s="127">
        <v>0</v>
      </c>
      <c r="BS9" s="127">
        <v>39738</v>
      </c>
      <c r="BT9" s="127">
        <v>0</v>
      </c>
      <c r="BU9" s="127">
        <f>SUM(BV9:BX9)</f>
        <v>151825</v>
      </c>
      <c r="BV9" s="127">
        <v>0</v>
      </c>
      <c r="BW9" s="127">
        <v>151825</v>
      </c>
      <c r="BX9" s="127">
        <v>0</v>
      </c>
      <c r="BY9" s="127">
        <v>0</v>
      </c>
      <c r="BZ9" s="127">
        <f>SUM(CA9:CD9)</f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332</v>
      </c>
      <c r="CF9" s="127">
        <v>383</v>
      </c>
      <c r="CG9" s="127">
        <v>0</v>
      </c>
      <c r="CH9" s="127">
        <f>SUM(BG9,+BO9,+CG9)</f>
        <v>710683</v>
      </c>
      <c r="CI9" s="127">
        <f t="shared" si="7"/>
        <v>495600</v>
      </c>
      <c r="CJ9" s="127">
        <f t="shared" si="7"/>
        <v>495600</v>
      </c>
      <c r="CK9" s="127">
        <f t="shared" si="7"/>
        <v>0</v>
      </c>
      <c r="CL9" s="127">
        <f t="shared" si="7"/>
        <v>495600</v>
      </c>
      <c r="CM9" s="127">
        <f t="shared" si="7"/>
        <v>0</v>
      </c>
      <c r="CN9" s="127">
        <f t="shared" si="7"/>
        <v>0</v>
      </c>
      <c r="CO9" s="127">
        <f t="shared" si="7"/>
        <v>0</v>
      </c>
      <c r="CP9" s="128" t="s">
        <v>332</v>
      </c>
      <c r="CQ9" s="127">
        <f t="shared" si="8"/>
        <v>215083</v>
      </c>
      <c r="CR9" s="127">
        <f t="shared" si="8"/>
        <v>62875</v>
      </c>
      <c r="CS9" s="127">
        <f t="shared" si="8"/>
        <v>23137</v>
      </c>
      <c r="CT9" s="127">
        <f t="shared" si="8"/>
        <v>0</v>
      </c>
      <c r="CU9" s="127">
        <f t="shared" si="8"/>
        <v>39738</v>
      </c>
      <c r="CV9" s="127">
        <f t="shared" si="8"/>
        <v>0</v>
      </c>
      <c r="CW9" s="127">
        <f t="shared" si="8"/>
        <v>151825</v>
      </c>
      <c r="CX9" s="127">
        <f t="shared" si="8"/>
        <v>0</v>
      </c>
      <c r="CY9" s="127">
        <f t="shared" si="8"/>
        <v>151825</v>
      </c>
      <c r="CZ9" s="127">
        <f t="shared" si="8"/>
        <v>0</v>
      </c>
      <c r="DA9" s="127">
        <f t="shared" si="8"/>
        <v>0</v>
      </c>
      <c r="DB9" s="127">
        <f t="shared" si="8"/>
        <v>0</v>
      </c>
      <c r="DC9" s="127">
        <f t="shared" si="8"/>
        <v>0</v>
      </c>
      <c r="DD9" s="127">
        <f t="shared" si="8"/>
        <v>0</v>
      </c>
      <c r="DE9" s="127">
        <f t="shared" si="8"/>
        <v>0</v>
      </c>
      <c r="DF9" s="127">
        <f t="shared" si="8"/>
        <v>0</v>
      </c>
      <c r="DG9" s="128" t="s">
        <v>332</v>
      </c>
      <c r="DH9" s="127">
        <f t="shared" si="9"/>
        <v>383</v>
      </c>
      <c r="DI9" s="127">
        <f t="shared" si="9"/>
        <v>0</v>
      </c>
      <c r="DJ9" s="127">
        <f t="shared" si="9"/>
        <v>710683</v>
      </c>
    </row>
    <row r="10" spans="1:114" s="129" customFormat="1" ht="12" customHeight="1">
      <c r="A10" s="125" t="s">
        <v>334</v>
      </c>
      <c r="B10" s="126" t="s">
        <v>376</v>
      </c>
      <c r="C10" s="125" t="s">
        <v>377</v>
      </c>
      <c r="D10" s="127">
        <f>SUM(E10,+L10)</f>
        <v>4063942</v>
      </c>
      <c r="E10" s="127">
        <f>SUM(F10:I10)+K10</f>
        <v>4025290</v>
      </c>
      <c r="F10" s="127">
        <v>1183491</v>
      </c>
      <c r="G10" s="127">
        <v>0</v>
      </c>
      <c r="H10" s="127">
        <v>2604100</v>
      </c>
      <c r="I10" s="127">
        <v>237362</v>
      </c>
      <c r="J10" s="127">
        <v>1047744</v>
      </c>
      <c r="K10" s="127">
        <v>337</v>
      </c>
      <c r="L10" s="127">
        <v>38652</v>
      </c>
      <c r="M10" s="127">
        <f>SUM(N10,+U10)</f>
        <v>0</v>
      </c>
      <c r="N10" s="127">
        <f>SUM(O10:R10)+T10</f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6"/>
        <v>4063942</v>
      </c>
      <c r="W10" s="127">
        <f t="shared" si="6"/>
        <v>4025290</v>
      </c>
      <c r="X10" s="127">
        <f t="shared" si="6"/>
        <v>1183491</v>
      </c>
      <c r="Y10" s="127">
        <f t="shared" si="6"/>
        <v>0</v>
      </c>
      <c r="Z10" s="127">
        <f t="shared" si="6"/>
        <v>2604100</v>
      </c>
      <c r="AA10" s="127">
        <f t="shared" si="6"/>
        <v>237362</v>
      </c>
      <c r="AB10" s="127">
        <f t="shared" si="6"/>
        <v>1047744</v>
      </c>
      <c r="AC10" s="127">
        <f t="shared" si="6"/>
        <v>337</v>
      </c>
      <c r="AD10" s="127">
        <f t="shared" si="6"/>
        <v>38652</v>
      </c>
      <c r="AE10" s="127">
        <f>SUM(AF10,+AK10)</f>
        <v>4325895</v>
      </c>
      <c r="AF10" s="127">
        <f>SUM(AG10:AJ10)</f>
        <v>4325895</v>
      </c>
      <c r="AG10" s="127">
        <v>0</v>
      </c>
      <c r="AH10" s="127">
        <v>4325895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>SUM(AN10,AS10,AW10,AX10,BD10)</f>
        <v>783791</v>
      </c>
      <c r="AN10" s="127">
        <f>SUM(AO10:AR10)</f>
        <v>783791</v>
      </c>
      <c r="AO10" s="127">
        <v>0</v>
      </c>
      <c r="AP10" s="127">
        <v>0</v>
      </c>
      <c r="AQ10" s="127">
        <v>754545</v>
      </c>
      <c r="AR10" s="127">
        <v>29246</v>
      </c>
      <c r="AS10" s="127">
        <f>SUM(AT10:AV10)</f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>SUM(AY10:BB10)</f>
        <v>0</v>
      </c>
      <c r="AY10" s="127">
        <v>0</v>
      </c>
      <c r="AZ10" s="127">
        <v>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2000</v>
      </c>
      <c r="BF10" s="127">
        <f>SUM(AE10,+AM10,+BE10)</f>
        <v>5111686</v>
      </c>
      <c r="BG10" s="127">
        <f>SUM(BH10,+BM10)</f>
        <v>0</v>
      </c>
      <c r="BH10" s="127">
        <f>SUM(BI10:BL10)</f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>SUM(BP10,BU10,BY10,BZ10,CF10)</f>
        <v>0</v>
      </c>
      <c r="BP10" s="127">
        <f>SUM(BQ10:BT10)</f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>SUM(BV10:BX10)</f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>SUM(CA10:CD10)</f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>SUM(BG10,+BO10,+CG10)</f>
        <v>0</v>
      </c>
      <c r="CI10" s="127">
        <f t="shared" si="7"/>
        <v>4325895</v>
      </c>
      <c r="CJ10" s="127">
        <f t="shared" si="7"/>
        <v>4325895</v>
      </c>
      <c r="CK10" s="127">
        <f t="shared" si="7"/>
        <v>0</v>
      </c>
      <c r="CL10" s="127">
        <f t="shared" si="7"/>
        <v>4325895</v>
      </c>
      <c r="CM10" s="127">
        <f t="shared" si="7"/>
        <v>0</v>
      </c>
      <c r="CN10" s="127">
        <f t="shared" si="7"/>
        <v>0</v>
      </c>
      <c r="CO10" s="127">
        <f t="shared" si="7"/>
        <v>0</v>
      </c>
      <c r="CP10" s="128" t="s">
        <v>332</v>
      </c>
      <c r="CQ10" s="127">
        <f t="shared" si="8"/>
        <v>783791</v>
      </c>
      <c r="CR10" s="127">
        <f t="shared" si="8"/>
        <v>783791</v>
      </c>
      <c r="CS10" s="127">
        <f t="shared" si="8"/>
        <v>0</v>
      </c>
      <c r="CT10" s="127">
        <f t="shared" si="8"/>
        <v>0</v>
      </c>
      <c r="CU10" s="127">
        <f t="shared" si="8"/>
        <v>754545</v>
      </c>
      <c r="CV10" s="127">
        <f t="shared" si="8"/>
        <v>29246</v>
      </c>
      <c r="CW10" s="127">
        <f t="shared" si="8"/>
        <v>0</v>
      </c>
      <c r="CX10" s="127">
        <f t="shared" si="8"/>
        <v>0</v>
      </c>
      <c r="CY10" s="127">
        <f t="shared" si="8"/>
        <v>0</v>
      </c>
      <c r="CZ10" s="127">
        <f t="shared" si="8"/>
        <v>0</v>
      </c>
      <c r="DA10" s="127">
        <f t="shared" si="8"/>
        <v>0</v>
      </c>
      <c r="DB10" s="127">
        <f t="shared" si="8"/>
        <v>0</v>
      </c>
      <c r="DC10" s="127">
        <f t="shared" si="8"/>
        <v>0</v>
      </c>
      <c r="DD10" s="127">
        <f t="shared" si="8"/>
        <v>0</v>
      </c>
      <c r="DE10" s="127">
        <f t="shared" si="8"/>
        <v>0</v>
      </c>
      <c r="DF10" s="127">
        <f t="shared" si="8"/>
        <v>0</v>
      </c>
      <c r="DG10" s="128" t="s">
        <v>332</v>
      </c>
      <c r="DH10" s="127">
        <f t="shared" si="9"/>
        <v>0</v>
      </c>
      <c r="DI10" s="127">
        <f t="shared" si="9"/>
        <v>2000</v>
      </c>
      <c r="DJ10" s="127">
        <f t="shared" si="9"/>
        <v>5111686</v>
      </c>
    </row>
    <row r="11" spans="1:114" s="129" customFormat="1" ht="12" customHeight="1">
      <c r="A11" s="125" t="s">
        <v>334</v>
      </c>
      <c r="B11" s="126" t="s">
        <v>378</v>
      </c>
      <c r="C11" s="125" t="s">
        <v>379</v>
      </c>
      <c r="D11" s="127">
        <f>SUM(E11,+L11)</f>
        <v>27388</v>
      </c>
      <c r="E11" s="127">
        <f>SUM(F11:I11)+K11</f>
        <v>27388</v>
      </c>
      <c r="F11" s="127">
        <v>0</v>
      </c>
      <c r="G11" s="127">
        <v>0</v>
      </c>
      <c r="H11" s="127">
        <v>0</v>
      </c>
      <c r="I11" s="127">
        <v>10580</v>
      </c>
      <c r="J11" s="127">
        <v>180972</v>
      </c>
      <c r="K11" s="127">
        <v>16808</v>
      </c>
      <c r="L11" s="127">
        <v>0</v>
      </c>
      <c r="M11" s="127">
        <f>SUM(N11,+U11)</f>
        <v>6441</v>
      </c>
      <c r="N11" s="127">
        <f>SUM(O11:R11)+T11</f>
        <v>6441</v>
      </c>
      <c r="O11" s="127">
        <v>0</v>
      </c>
      <c r="P11" s="127">
        <v>0</v>
      </c>
      <c r="Q11" s="127">
        <v>0</v>
      </c>
      <c r="R11" s="127">
        <v>876</v>
      </c>
      <c r="S11" s="127">
        <v>124563</v>
      </c>
      <c r="T11" s="127">
        <v>5565</v>
      </c>
      <c r="U11" s="127">
        <v>0</v>
      </c>
      <c r="V11" s="127">
        <f t="shared" si="6"/>
        <v>33829</v>
      </c>
      <c r="W11" s="127">
        <f t="shared" si="6"/>
        <v>33829</v>
      </c>
      <c r="X11" s="127">
        <f t="shared" si="6"/>
        <v>0</v>
      </c>
      <c r="Y11" s="127">
        <f t="shared" si="6"/>
        <v>0</v>
      </c>
      <c r="Z11" s="127">
        <f t="shared" si="6"/>
        <v>0</v>
      </c>
      <c r="AA11" s="127">
        <f t="shared" si="6"/>
        <v>11456</v>
      </c>
      <c r="AB11" s="127">
        <f t="shared" si="6"/>
        <v>305535</v>
      </c>
      <c r="AC11" s="127">
        <f t="shared" si="6"/>
        <v>22373</v>
      </c>
      <c r="AD11" s="127">
        <f t="shared" si="6"/>
        <v>0</v>
      </c>
      <c r="AE11" s="127">
        <f>SUM(AF11,+AK11)</f>
        <v>0</v>
      </c>
      <c r="AF11" s="127">
        <f>SUM(AG11:AJ11)</f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>SUM(AN11,AS11,AW11,AX11,BD11)</f>
        <v>208334</v>
      </c>
      <c r="AN11" s="127">
        <f>SUM(AO11:AR11)</f>
        <v>9687</v>
      </c>
      <c r="AO11" s="127">
        <v>9687</v>
      </c>
      <c r="AP11" s="127">
        <v>0</v>
      </c>
      <c r="AQ11" s="127">
        <v>0</v>
      </c>
      <c r="AR11" s="127">
        <v>0</v>
      </c>
      <c r="AS11" s="127">
        <f>SUM(AT11:AV11)</f>
        <v>4329</v>
      </c>
      <c r="AT11" s="127">
        <v>0</v>
      </c>
      <c r="AU11" s="127">
        <v>4259</v>
      </c>
      <c r="AV11" s="127">
        <v>70</v>
      </c>
      <c r="AW11" s="127">
        <v>0</v>
      </c>
      <c r="AX11" s="127">
        <f>SUM(AY11:BB11)</f>
        <v>189509</v>
      </c>
      <c r="AY11" s="127">
        <v>0</v>
      </c>
      <c r="AZ11" s="127">
        <v>177509</v>
      </c>
      <c r="BA11" s="127">
        <v>12000</v>
      </c>
      <c r="BB11" s="127">
        <v>0</v>
      </c>
      <c r="BC11" s="128" t="s">
        <v>332</v>
      </c>
      <c r="BD11" s="127">
        <v>4809</v>
      </c>
      <c r="BE11" s="127">
        <v>26</v>
      </c>
      <c r="BF11" s="127">
        <f>SUM(AE11,+AM11,+BE11)</f>
        <v>208360</v>
      </c>
      <c r="BG11" s="127">
        <f>SUM(BH11,+BM11)</f>
        <v>22588</v>
      </c>
      <c r="BH11" s="127">
        <f>SUM(BI11:BL11)</f>
        <v>22588</v>
      </c>
      <c r="BI11" s="127">
        <v>0</v>
      </c>
      <c r="BJ11" s="127">
        <v>22588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>SUM(BP11,BU11,BY11,BZ11,CF11)</f>
        <v>107881</v>
      </c>
      <c r="BP11" s="127">
        <f>SUM(BQ11:BT11)</f>
        <v>26666</v>
      </c>
      <c r="BQ11" s="127">
        <v>26666</v>
      </c>
      <c r="BR11" s="127">
        <v>0</v>
      </c>
      <c r="BS11" s="127">
        <v>0</v>
      </c>
      <c r="BT11" s="127">
        <v>0</v>
      </c>
      <c r="BU11" s="127">
        <f>SUM(BV11:BX11)</f>
        <v>58214</v>
      </c>
      <c r="BV11" s="127">
        <v>0</v>
      </c>
      <c r="BW11" s="127">
        <v>58214</v>
      </c>
      <c r="BX11" s="127">
        <v>0</v>
      </c>
      <c r="BY11" s="127">
        <v>0</v>
      </c>
      <c r="BZ11" s="127">
        <f>SUM(CA11:CD11)</f>
        <v>22151</v>
      </c>
      <c r="CA11" s="127">
        <v>0</v>
      </c>
      <c r="CB11" s="127">
        <v>22151</v>
      </c>
      <c r="CC11" s="127">
        <v>0</v>
      </c>
      <c r="CD11" s="127">
        <v>0</v>
      </c>
      <c r="CE11" s="128" t="s">
        <v>332</v>
      </c>
      <c r="CF11" s="127">
        <v>850</v>
      </c>
      <c r="CG11" s="127">
        <v>535</v>
      </c>
      <c r="CH11" s="127">
        <f>SUM(BG11,+BO11,+CG11)</f>
        <v>131004</v>
      </c>
      <c r="CI11" s="127">
        <f t="shared" si="7"/>
        <v>22588</v>
      </c>
      <c r="CJ11" s="127">
        <f t="shared" si="7"/>
        <v>22588</v>
      </c>
      <c r="CK11" s="127">
        <f t="shared" si="7"/>
        <v>0</v>
      </c>
      <c r="CL11" s="127">
        <f t="shared" si="7"/>
        <v>22588</v>
      </c>
      <c r="CM11" s="127">
        <f t="shared" si="7"/>
        <v>0</v>
      </c>
      <c r="CN11" s="127">
        <f t="shared" si="7"/>
        <v>0</v>
      </c>
      <c r="CO11" s="127">
        <f t="shared" si="7"/>
        <v>0</v>
      </c>
      <c r="CP11" s="128" t="s">
        <v>332</v>
      </c>
      <c r="CQ11" s="127">
        <f t="shared" si="8"/>
        <v>316215</v>
      </c>
      <c r="CR11" s="127">
        <f t="shared" si="8"/>
        <v>36353</v>
      </c>
      <c r="CS11" s="127">
        <f t="shared" si="8"/>
        <v>36353</v>
      </c>
      <c r="CT11" s="127">
        <f t="shared" si="8"/>
        <v>0</v>
      </c>
      <c r="CU11" s="127">
        <f t="shared" si="8"/>
        <v>0</v>
      </c>
      <c r="CV11" s="127">
        <f t="shared" si="8"/>
        <v>0</v>
      </c>
      <c r="CW11" s="127">
        <f t="shared" si="8"/>
        <v>62543</v>
      </c>
      <c r="CX11" s="127">
        <f t="shared" si="8"/>
        <v>0</v>
      </c>
      <c r="CY11" s="127">
        <f t="shared" si="8"/>
        <v>62473</v>
      </c>
      <c r="CZ11" s="127">
        <f t="shared" si="8"/>
        <v>70</v>
      </c>
      <c r="DA11" s="127">
        <f t="shared" si="8"/>
        <v>0</v>
      </c>
      <c r="DB11" s="127">
        <f t="shared" si="8"/>
        <v>211660</v>
      </c>
      <c r="DC11" s="127">
        <f t="shared" si="8"/>
        <v>0</v>
      </c>
      <c r="DD11" s="127">
        <f t="shared" si="8"/>
        <v>199660</v>
      </c>
      <c r="DE11" s="127">
        <f t="shared" si="8"/>
        <v>12000</v>
      </c>
      <c r="DF11" s="127">
        <f t="shared" si="8"/>
        <v>0</v>
      </c>
      <c r="DG11" s="128" t="s">
        <v>332</v>
      </c>
      <c r="DH11" s="127">
        <f t="shared" si="9"/>
        <v>5659</v>
      </c>
      <c r="DI11" s="127">
        <f t="shared" si="9"/>
        <v>561</v>
      </c>
      <c r="DJ11" s="127">
        <f t="shared" si="9"/>
        <v>339364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SUM(D8:D29)</f>
        <v>19770833</v>
      </c>
      <c r="E7" s="123">
        <f t="shared" si="0"/>
        <v>7344600</v>
      </c>
      <c r="F7" s="123">
        <f t="shared" si="0"/>
        <v>1491848</v>
      </c>
      <c r="G7" s="123">
        <f t="shared" si="0"/>
        <v>28258</v>
      </c>
      <c r="H7" s="123">
        <f t="shared" si="0"/>
        <v>3405000</v>
      </c>
      <c r="I7" s="123">
        <f t="shared" si="0"/>
        <v>1707917</v>
      </c>
      <c r="J7" s="123">
        <f t="shared" si="0"/>
        <v>1504234</v>
      </c>
      <c r="K7" s="123">
        <f t="shared" si="0"/>
        <v>711577</v>
      </c>
      <c r="L7" s="123">
        <f t="shared" si="0"/>
        <v>12426233</v>
      </c>
      <c r="M7" s="123">
        <f t="shared" si="0"/>
        <v>3791784</v>
      </c>
      <c r="N7" s="123">
        <f t="shared" si="0"/>
        <v>1122878</v>
      </c>
      <c r="O7" s="123">
        <f t="shared" si="0"/>
        <v>29980</v>
      </c>
      <c r="P7" s="123">
        <f t="shared" si="0"/>
        <v>1879</v>
      </c>
      <c r="Q7" s="123">
        <f t="shared" si="0"/>
        <v>706400</v>
      </c>
      <c r="R7" s="123">
        <f t="shared" si="0"/>
        <v>294011</v>
      </c>
      <c r="S7" s="123">
        <f t="shared" si="0"/>
        <v>522943</v>
      </c>
      <c r="T7" s="123">
        <f t="shared" si="0"/>
        <v>90608</v>
      </c>
      <c r="U7" s="123">
        <f t="shared" si="0"/>
        <v>2668906</v>
      </c>
      <c r="V7" s="123">
        <f t="shared" si="0"/>
        <v>23562617</v>
      </c>
      <c r="W7" s="123">
        <f t="shared" si="0"/>
        <v>8467478</v>
      </c>
      <c r="X7" s="123">
        <f t="shared" si="0"/>
        <v>1521828</v>
      </c>
      <c r="Y7" s="123">
        <f t="shared" si="0"/>
        <v>30137</v>
      </c>
      <c r="Z7" s="123">
        <f t="shared" si="0"/>
        <v>4111400</v>
      </c>
      <c r="AA7" s="123">
        <f t="shared" si="0"/>
        <v>2001928</v>
      </c>
      <c r="AB7" s="123">
        <f t="shared" si="0"/>
        <v>2027177</v>
      </c>
      <c r="AC7" s="123">
        <f t="shared" si="0"/>
        <v>802185</v>
      </c>
      <c r="AD7" s="123">
        <f t="shared" si="0"/>
        <v>15095139</v>
      </c>
    </row>
    <row r="8" spans="1:30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1" ref="D8:D29">SUM(E8,+L8)</f>
        <v>7018148</v>
      </c>
      <c r="E8" s="127">
        <f aca="true" t="shared" si="2" ref="E8:E29">+SUM(F8:I8,K8)</f>
        <v>1939365</v>
      </c>
      <c r="F8" s="127">
        <v>262906</v>
      </c>
      <c r="G8" s="127">
        <v>26000</v>
      </c>
      <c r="H8" s="127">
        <v>769400</v>
      </c>
      <c r="I8" s="127">
        <v>467003</v>
      </c>
      <c r="J8" s="128">
        <v>0</v>
      </c>
      <c r="K8" s="127">
        <v>414056</v>
      </c>
      <c r="L8" s="127">
        <v>5078783</v>
      </c>
      <c r="M8" s="127">
        <f aca="true" t="shared" si="3" ref="M8:M29">SUM(N8,+U8)</f>
        <v>447671</v>
      </c>
      <c r="N8" s="127">
        <f aca="true" t="shared" si="4" ref="N8:N29">+SUM(O8:R8,T8)</f>
        <v>8452</v>
      </c>
      <c r="O8" s="127">
        <v>0</v>
      </c>
      <c r="P8" s="127">
        <v>0</v>
      </c>
      <c r="Q8" s="127">
        <v>3700</v>
      </c>
      <c r="R8" s="127">
        <v>4752</v>
      </c>
      <c r="S8" s="128">
        <v>0</v>
      </c>
      <c r="T8" s="127">
        <v>0</v>
      </c>
      <c r="U8" s="127">
        <v>439219</v>
      </c>
      <c r="V8" s="127">
        <f aca="true" t="shared" si="5" ref="V8:V29">+SUM(D8,M8)</f>
        <v>7465819</v>
      </c>
      <c r="W8" s="127">
        <f aca="true" t="shared" si="6" ref="W8:W29">+SUM(E8,N8)</f>
        <v>1947817</v>
      </c>
      <c r="X8" s="127">
        <f aca="true" t="shared" si="7" ref="X8:X29">+SUM(F8,O8)</f>
        <v>262906</v>
      </c>
      <c r="Y8" s="127">
        <f aca="true" t="shared" si="8" ref="Y8:Y29">+SUM(G8,P8)</f>
        <v>26000</v>
      </c>
      <c r="Z8" s="127">
        <f aca="true" t="shared" si="9" ref="Z8:Z29">+SUM(H8,Q8)</f>
        <v>773100</v>
      </c>
      <c r="AA8" s="127">
        <f aca="true" t="shared" si="10" ref="AA8:AA29">+SUM(I8,R8)</f>
        <v>471755</v>
      </c>
      <c r="AB8" s="128">
        <v>0</v>
      </c>
      <c r="AC8" s="127">
        <f aca="true" t="shared" si="11" ref="AC8:AC29">+SUM(K8,T8)</f>
        <v>414056</v>
      </c>
      <c r="AD8" s="127">
        <f aca="true" t="shared" si="12" ref="AD8:AD29">+SUM(L8,U8)</f>
        <v>5518002</v>
      </c>
    </row>
    <row r="9" spans="1:30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1"/>
        <v>1456652</v>
      </c>
      <c r="E9" s="127">
        <f t="shared" si="2"/>
        <v>151046</v>
      </c>
      <c r="F9" s="127">
        <v>0</v>
      </c>
      <c r="G9" s="127">
        <v>0</v>
      </c>
      <c r="H9" s="127">
        <v>0</v>
      </c>
      <c r="I9" s="127">
        <v>150195</v>
      </c>
      <c r="J9" s="128">
        <v>0</v>
      </c>
      <c r="K9" s="127">
        <v>851</v>
      </c>
      <c r="L9" s="127">
        <v>1305606</v>
      </c>
      <c r="M9" s="127">
        <f t="shared" si="3"/>
        <v>256407</v>
      </c>
      <c r="N9" s="127">
        <f t="shared" si="4"/>
        <v>14926</v>
      </c>
      <c r="O9" s="127">
        <v>0</v>
      </c>
      <c r="P9" s="127">
        <v>0</v>
      </c>
      <c r="Q9" s="127">
        <v>0</v>
      </c>
      <c r="R9" s="127">
        <v>14926</v>
      </c>
      <c r="S9" s="128">
        <v>0</v>
      </c>
      <c r="T9" s="127">
        <v>0</v>
      </c>
      <c r="U9" s="127">
        <v>241481</v>
      </c>
      <c r="V9" s="127">
        <f t="shared" si="5"/>
        <v>1713059</v>
      </c>
      <c r="W9" s="127">
        <f t="shared" si="6"/>
        <v>165972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165121</v>
      </c>
      <c r="AB9" s="128">
        <v>0</v>
      </c>
      <c r="AC9" s="127">
        <f t="shared" si="11"/>
        <v>851</v>
      </c>
      <c r="AD9" s="127">
        <f t="shared" si="12"/>
        <v>1547087</v>
      </c>
    </row>
    <row r="10" spans="1:30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1"/>
        <v>981394</v>
      </c>
      <c r="E10" s="127">
        <f t="shared" si="2"/>
        <v>253878</v>
      </c>
      <c r="F10" s="127">
        <v>44471</v>
      </c>
      <c r="G10" s="127">
        <v>1000</v>
      </c>
      <c r="H10" s="127">
        <v>31500</v>
      </c>
      <c r="I10" s="127">
        <v>122369</v>
      </c>
      <c r="J10" s="128">
        <v>0</v>
      </c>
      <c r="K10" s="127">
        <v>54538</v>
      </c>
      <c r="L10" s="127">
        <v>727516</v>
      </c>
      <c r="M10" s="127">
        <f t="shared" si="3"/>
        <v>209763</v>
      </c>
      <c r="N10" s="127">
        <f t="shared" si="4"/>
        <v>1167</v>
      </c>
      <c r="O10" s="127">
        <v>0</v>
      </c>
      <c r="P10" s="127">
        <v>0</v>
      </c>
      <c r="Q10" s="127">
        <v>0</v>
      </c>
      <c r="R10" s="127">
        <v>1167</v>
      </c>
      <c r="S10" s="128">
        <v>0</v>
      </c>
      <c r="T10" s="127">
        <v>0</v>
      </c>
      <c r="U10" s="127">
        <v>208596</v>
      </c>
      <c r="V10" s="127">
        <f t="shared" si="5"/>
        <v>1191157</v>
      </c>
      <c r="W10" s="127">
        <f t="shared" si="6"/>
        <v>255045</v>
      </c>
      <c r="X10" s="127">
        <f t="shared" si="7"/>
        <v>44471</v>
      </c>
      <c r="Y10" s="127">
        <f t="shared" si="8"/>
        <v>1000</v>
      </c>
      <c r="Z10" s="127">
        <f t="shared" si="9"/>
        <v>31500</v>
      </c>
      <c r="AA10" s="127">
        <f t="shared" si="10"/>
        <v>123536</v>
      </c>
      <c r="AB10" s="128">
        <v>0</v>
      </c>
      <c r="AC10" s="127">
        <f t="shared" si="11"/>
        <v>54538</v>
      </c>
      <c r="AD10" s="127">
        <f t="shared" si="12"/>
        <v>936112</v>
      </c>
    </row>
    <row r="11" spans="1:30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1"/>
        <v>845028</v>
      </c>
      <c r="E11" s="127">
        <f t="shared" si="2"/>
        <v>158139</v>
      </c>
      <c r="F11" s="127">
        <v>0</v>
      </c>
      <c r="G11" s="127">
        <v>1000</v>
      </c>
      <c r="H11" s="127">
        <v>0</v>
      </c>
      <c r="I11" s="127">
        <v>120713</v>
      </c>
      <c r="J11" s="128">
        <v>0</v>
      </c>
      <c r="K11" s="127">
        <v>36426</v>
      </c>
      <c r="L11" s="127">
        <v>686889</v>
      </c>
      <c r="M11" s="127">
        <f t="shared" si="3"/>
        <v>315997</v>
      </c>
      <c r="N11" s="127">
        <f t="shared" si="4"/>
        <v>81024</v>
      </c>
      <c r="O11" s="127">
        <v>0</v>
      </c>
      <c r="P11" s="127">
        <v>0</v>
      </c>
      <c r="Q11" s="127">
        <v>0</v>
      </c>
      <c r="R11" s="127">
        <v>77751</v>
      </c>
      <c r="S11" s="128">
        <v>0</v>
      </c>
      <c r="T11" s="127">
        <v>3273</v>
      </c>
      <c r="U11" s="127">
        <v>234973</v>
      </c>
      <c r="V11" s="127">
        <f t="shared" si="5"/>
        <v>1161025</v>
      </c>
      <c r="W11" s="127">
        <f t="shared" si="6"/>
        <v>239163</v>
      </c>
      <c r="X11" s="127">
        <f t="shared" si="7"/>
        <v>0</v>
      </c>
      <c r="Y11" s="127">
        <f t="shared" si="8"/>
        <v>1000</v>
      </c>
      <c r="Z11" s="127">
        <f t="shared" si="9"/>
        <v>0</v>
      </c>
      <c r="AA11" s="127">
        <f t="shared" si="10"/>
        <v>198464</v>
      </c>
      <c r="AB11" s="128">
        <v>0</v>
      </c>
      <c r="AC11" s="127">
        <f t="shared" si="11"/>
        <v>39699</v>
      </c>
      <c r="AD11" s="127">
        <f t="shared" si="12"/>
        <v>921862</v>
      </c>
    </row>
    <row r="12" spans="1:30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1"/>
        <v>1223180</v>
      </c>
      <c r="E12" s="133">
        <f t="shared" si="2"/>
        <v>215073</v>
      </c>
      <c r="F12" s="133">
        <v>0</v>
      </c>
      <c r="G12" s="133">
        <v>58</v>
      </c>
      <c r="H12" s="133">
        <v>0</v>
      </c>
      <c r="I12" s="133">
        <v>172748</v>
      </c>
      <c r="J12" s="134">
        <v>0</v>
      </c>
      <c r="K12" s="133">
        <v>42267</v>
      </c>
      <c r="L12" s="133">
        <v>1008107</v>
      </c>
      <c r="M12" s="133">
        <f t="shared" si="3"/>
        <v>403491</v>
      </c>
      <c r="N12" s="133">
        <f t="shared" si="4"/>
        <v>289233</v>
      </c>
      <c r="O12" s="133">
        <v>0</v>
      </c>
      <c r="P12" s="133">
        <v>0</v>
      </c>
      <c r="Q12" s="133">
        <v>289200</v>
      </c>
      <c r="R12" s="133">
        <v>33</v>
      </c>
      <c r="S12" s="134">
        <v>0</v>
      </c>
      <c r="T12" s="133">
        <v>0</v>
      </c>
      <c r="U12" s="133">
        <v>114258</v>
      </c>
      <c r="V12" s="133">
        <f t="shared" si="5"/>
        <v>1626671</v>
      </c>
      <c r="W12" s="133">
        <f t="shared" si="6"/>
        <v>504306</v>
      </c>
      <c r="X12" s="133">
        <f t="shared" si="7"/>
        <v>0</v>
      </c>
      <c r="Y12" s="133">
        <f t="shared" si="8"/>
        <v>58</v>
      </c>
      <c r="Z12" s="133">
        <f t="shared" si="9"/>
        <v>289200</v>
      </c>
      <c r="AA12" s="133">
        <f t="shared" si="10"/>
        <v>172781</v>
      </c>
      <c r="AB12" s="134">
        <v>0</v>
      </c>
      <c r="AC12" s="133">
        <f t="shared" si="11"/>
        <v>42267</v>
      </c>
      <c r="AD12" s="133">
        <f t="shared" si="12"/>
        <v>1122365</v>
      </c>
    </row>
    <row r="13" spans="1:30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1"/>
        <v>523255</v>
      </c>
      <c r="E13" s="133">
        <f t="shared" si="2"/>
        <v>66397</v>
      </c>
      <c r="F13" s="133">
        <v>0</v>
      </c>
      <c r="G13" s="133">
        <v>0</v>
      </c>
      <c r="H13" s="133">
        <v>0</v>
      </c>
      <c r="I13" s="133">
        <v>38337</v>
      </c>
      <c r="J13" s="134">
        <v>0</v>
      </c>
      <c r="K13" s="133">
        <v>28060</v>
      </c>
      <c r="L13" s="133">
        <v>456858</v>
      </c>
      <c r="M13" s="133">
        <f t="shared" si="3"/>
        <v>68808</v>
      </c>
      <c r="N13" s="133">
        <f t="shared" si="4"/>
        <v>43</v>
      </c>
      <c r="O13" s="133">
        <v>0</v>
      </c>
      <c r="P13" s="133">
        <v>0</v>
      </c>
      <c r="Q13" s="133">
        <v>0</v>
      </c>
      <c r="R13" s="133">
        <v>43</v>
      </c>
      <c r="S13" s="134">
        <v>0</v>
      </c>
      <c r="T13" s="133">
        <v>0</v>
      </c>
      <c r="U13" s="133">
        <v>68765</v>
      </c>
      <c r="V13" s="133">
        <f t="shared" si="5"/>
        <v>592063</v>
      </c>
      <c r="W13" s="133">
        <f t="shared" si="6"/>
        <v>66440</v>
      </c>
      <c r="X13" s="133">
        <f t="shared" si="7"/>
        <v>0</v>
      </c>
      <c r="Y13" s="133">
        <f t="shared" si="8"/>
        <v>0</v>
      </c>
      <c r="Z13" s="133">
        <f t="shared" si="9"/>
        <v>0</v>
      </c>
      <c r="AA13" s="133">
        <f t="shared" si="10"/>
        <v>38380</v>
      </c>
      <c r="AB13" s="134">
        <v>0</v>
      </c>
      <c r="AC13" s="133">
        <f t="shared" si="11"/>
        <v>28060</v>
      </c>
      <c r="AD13" s="133">
        <f t="shared" si="12"/>
        <v>525623</v>
      </c>
    </row>
    <row r="14" spans="1:30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1"/>
        <v>450909</v>
      </c>
      <c r="E14" s="133">
        <f t="shared" si="2"/>
        <v>29782</v>
      </c>
      <c r="F14" s="133">
        <v>0</v>
      </c>
      <c r="G14" s="133">
        <v>0</v>
      </c>
      <c r="H14" s="133">
        <v>0</v>
      </c>
      <c r="I14" s="133">
        <v>26077</v>
      </c>
      <c r="J14" s="134">
        <v>0</v>
      </c>
      <c r="K14" s="133">
        <v>3705</v>
      </c>
      <c r="L14" s="133">
        <v>421127</v>
      </c>
      <c r="M14" s="133">
        <f t="shared" si="3"/>
        <v>99802</v>
      </c>
      <c r="N14" s="133">
        <f t="shared" si="4"/>
        <v>8703</v>
      </c>
      <c r="O14" s="133">
        <v>930</v>
      </c>
      <c r="P14" s="133">
        <v>1879</v>
      </c>
      <c r="Q14" s="133">
        <v>0</v>
      </c>
      <c r="R14" s="133">
        <v>5894</v>
      </c>
      <c r="S14" s="134">
        <v>0</v>
      </c>
      <c r="T14" s="133">
        <v>0</v>
      </c>
      <c r="U14" s="133">
        <v>91099</v>
      </c>
      <c r="V14" s="133">
        <f t="shared" si="5"/>
        <v>550711</v>
      </c>
      <c r="W14" s="133">
        <f t="shared" si="6"/>
        <v>38485</v>
      </c>
      <c r="X14" s="133">
        <f t="shared" si="7"/>
        <v>930</v>
      </c>
      <c r="Y14" s="133">
        <f t="shared" si="8"/>
        <v>1879</v>
      </c>
      <c r="Z14" s="133">
        <f t="shared" si="9"/>
        <v>0</v>
      </c>
      <c r="AA14" s="133">
        <f t="shared" si="10"/>
        <v>31971</v>
      </c>
      <c r="AB14" s="134">
        <v>0</v>
      </c>
      <c r="AC14" s="133">
        <f t="shared" si="11"/>
        <v>3705</v>
      </c>
      <c r="AD14" s="133">
        <f t="shared" si="12"/>
        <v>512226</v>
      </c>
    </row>
    <row r="15" spans="1:30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1"/>
        <v>299760</v>
      </c>
      <c r="E15" s="133">
        <f t="shared" si="2"/>
        <v>33042</v>
      </c>
      <c r="F15" s="133">
        <v>0</v>
      </c>
      <c r="G15" s="133">
        <v>0</v>
      </c>
      <c r="H15" s="133">
        <v>0</v>
      </c>
      <c r="I15" s="133">
        <v>33042</v>
      </c>
      <c r="J15" s="134">
        <v>0</v>
      </c>
      <c r="K15" s="133">
        <v>0</v>
      </c>
      <c r="L15" s="133">
        <v>266718</v>
      </c>
      <c r="M15" s="133">
        <f t="shared" si="3"/>
        <v>347669</v>
      </c>
      <c r="N15" s="133">
        <f t="shared" si="4"/>
        <v>85041</v>
      </c>
      <c r="O15" s="133">
        <v>29050</v>
      </c>
      <c r="P15" s="133">
        <v>0</v>
      </c>
      <c r="Q15" s="133">
        <v>0</v>
      </c>
      <c r="R15" s="133">
        <v>55991</v>
      </c>
      <c r="S15" s="134">
        <v>0</v>
      </c>
      <c r="T15" s="133">
        <v>0</v>
      </c>
      <c r="U15" s="133">
        <v>262628</v>
      </c>
      <c r="V15" s="133">
        <f t="shared" si="5"/>
        <v>647429</v>
      </c>
      <c r="W15" s="133">
        <f t="shared" si="6"/>
        <v>118083</v>
      </c>
      <c r="X15" s="133">
        <f t="shared" si="7"/>
        <v>29050</v>
      </c>
      <c r="Y15" s="133">
        <f t="shared" si="8"/>
        <v>0</v>
      </c>
      <c r="Z15" s="133">
        <f t="shared" si="9"/>
        <v>0</v>
      </c>
      <c r="AA15" s="133">
        <f t="shared" si="10"/>
        <v>89033</v>
      </c>
      <c r="AB15" s="134">
        <v>0</v>
      </c>
      <c r="AC15" s="133">
        <f t="shared" si="11"/>
        <v>0</v>
      </c>
      <c r="AD15" s="133">
        <f t="shared" si="12"/>
        <v>529346</v>
      </c>
    </row>
    <row r="16" spans="1:30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1"/>
        <v>254402</v>
      </c>
      <c r="E16" s="133">
        <f t="shared" si="2"/>
        <v>47153</v>
      </c>
      <c r="F16" s="133">
        <v>0</v>
      </c>
      <c r="G16" s="133">
        <v>0</v>
      </c>
      <c r="H16" s="133">
        <v>0</v>
      </c>
      <c r="I16" s="133">
        <v>40041</v>
      </c>
      <c r="J16" s="134">
        <v>0</v>
      </c>
      <c r="K16" s="133">
        <v>7112</v>
      </c>
      <c r="L16" s="133">
        <v>207249</v>
      </c>
      <c r="M16" s="133">
        <f t="shared" si="3"/>
        <v>106603</v>
      </c>
      <c r="N16" s="133">
        <f t="shared" si="4"/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0</v>
      </c>
      <c r="T16" s="133">
        <v>0</v>
      </c>
      <c r="U16" s="133">
        <v>106603</v>
      </c>
      <c r="V16" s="133">
        <f t="shared" si="5"/>
        <v>361005</v>
      </c>
      <c r="W16" s="133">
        <f t="shared" si="6"/>
        <v>47153</v>
      </c>
      <c r="X16" s="133">
        <f t="shared" si="7"/>
        <v>0</v>
      </c>
      <c r="Y16" s="133">
        <f t="shared" si="8"/>
        <v>0</v>
      </c>
      <c r="Z16" s="133">
        <f t="shared" si="9"/>
        <v>0</v>
      </c>
      <c r="AA16" s="133">
        <f t="shared" si="10"/>
        <v>40041</v>
      </c>
      <c r="AB16" s="134">
        <v>0</v>
      </c>
      <c r="AC16" s="133">
        <f t="shared" si="11"/>
        <v>7112</v>
      </c>
      <c r="AD16" s="133">
        <f t="shared" si="12"/>
        <v>313852</v>
      </c>
    </row>
    <row r="17" spans="1:30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1"/>
        <v>308494</v>
      </c>
      <c r="E17" s="133">
        <f t="shared" si="2"/>
        <v>38882</v>
      </c>
      <c r="F17" s="133">
        <v>0</v>
      </c>
      <c r="G17" s="133">
        <v>200</v>
      </c>
      <c r="H17" s="133">
        <v>0</v>
      </c>
      <c r="I17" s="133">
        <v>0</v>
      </c>
      <c r="J17" s="134">
        <v>0</v>
      </c>
      <c r="K17" s="133">
        <v>38682</v>
      </c>
      <c r="L17" s="133">
        <v>269612</v>
      </c>
      <c r="M17" s="133">
        <f t="shared" si="3"/>
        <v>125297</v>
      </c>
      <c r="N17" s="133">
        <f t="shared" si="4"/>
        <v>0</v>
      </c>
      <c r="O17" s="133">
        <v>0</v>
      </c>
      <c r="P17" s="133">
        <v>0</v>
      </c>
      <c r="Q17" s="133">
        <v>0</v>
      </c>
      <c r="R17" s="133">
        <v>0</v>
      </c>
      <c r="S17" s="134">
        <v>0</v>
      </c>
      <c r="T17" s="133">
        <v>0</v>
      </c>
      <c r="U17" s="133">
        <v>125297</v>
      </c>
      <c r="V17" s="133">
        <f t="shared" si="5"/>
        <v>433791</v>
      </c>
      <c r="W17" s="133">
        <f t="shared" si="6"/>
        <v>38882</v>
      </c>
      <c r="X17" s="133">
        <f t="shared" si="7"/>
        <v>0</v>
      </c>
      <c r="Y17" s="133">
        <f t="shared" si="8"/>
        <v>200</v>
      </c>
      <c r="Z17" s="133">
        <f t="shared" si="9"/>
        <v>0</v>
      </c>
      <c r="AA17" s="133">
        <f t="shared" si="10"/>
        <v>0</v>
      </c>
      <c r="AB17" s="134">
        <v>0</v>
      </c>
      <c r="AC17" s="133">
        <f t="shared" si="11"/>
        <v>38682</v>
      </c>
      <c r="AD17" s="133">
        <f t="shared" si="12"/>
        <v>394909</v>
      </c>
    </row>
    <row r="18" spans="1:30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1"/>
        <v>635979</v>
      </c>
      <c r="E18" s="133">
        <f t="shared" si="2"/>
        <v>125345</v>
      </c>
      <c r="F18" s="133">
        <v>0</v>
      </c>
      <c r="G18" s="133">
        <v>0</v>
      </c>
      <c r="H18" s="133">
        <v>0</v>
      </c>
      <c r="I18" s="133">
        <v>107574</v>
      </c>
      <c r="J18" s="134">
        <v>0</v>
      </c>
      <c r="K18" s="133">
        <v>17771</v>
      </c>
      <c r="L18" s="133">
        <v>510634</v>
      </c>
      <c r="M18" s="133">
        <f t="shared" si="3"/>
        <v>297506</v>
      </c>
      <c r="N18" s="133">
        <f t="shared" si="4"/>
        <v>122130</v>
      </c>
      <c r="O18" s="133">
        <v>0</v>
      </c>
      <c r="P18" s="133">
        <v>0</v>
      </c>
      <c r="Q18" s="133">
        <v>0</v>
      </c>
      <c r="R18" s="133">
        <v>122118</v>
      </c>
      <c r="S18" s="134">
        <v>0</v>
      </c>
      <c r="T18" s="133">
        <v>12</v>
      </c>
      <c r="U18" s="133">
        <v>175376</v>
      </c>
      <c r="V18" s="133">
        <f t="shared" si="5"/>
        <v>933485</v>
      </c>
      <c r="W18" s="133">
        <f t="shared" si="6"/>
        <v>247475</v>
      </c>
      <c r="X18" s="133">
        <f t="shared" si="7"/>
        <v>0</v>
      </c>
      <c r="Y18" s="133">
        <f t="shared" si="8"/>
        <v>0</v>
      </c>
      <c r="Z18" s="133">
        <f t="shared" si="9"/>
        <v>0</v>
      </c>
      <c r="AA18" s="133">
        <f t="shared" si="10"/>
        <v>229692</v>
      </c>
      <c r="AB18" s="134">
        <v>0</v>
      </c>
      <c r="AC18" s="133">
        <f t="shared" si="11"/>
        <v>17783</v>
      </c>
      <c r="AD18" s="133">
        <f t="shared" si="12"/>
        <v>686010</v>
      </c>
    </row>
    <row r="19" spans="1:30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1"/>
        <v>413225</v>
      </c>
      <c r="E19" s="133">
        <f t="shared" si="2"/>
        <v>94358</v>
      </c>
      <c r="F19" s="133">
        <v>980</v>
      </c>
      <c r="G19" s="133">
        <v>0</v>
      </c>
      <c r="H19" s="133">
        <v>0</v>
      </c>
      <c r="I19" s="133">
        <v>56578</v>
      </c>
      <c r="J19" s="134">
        <v>0</v>
      </c>
      <c r="K19" s="133">
        <v>36800</v>
      </c>
      <c r="L19" s="133">
        <v>318867</v>
      </c>
      <c r="M19" s="133">
        <f t="shared" si="3"/>
        <v>150527</v>
      </c>
      <c r="N19" s="133">
        <f t="shared" si="4"/>
        <v>46</v>
      </c>
      <c r="O19" s="133">
        <v>0</v>
      </c>
      <c r="P19" s="133">
        <v>0</v>
      </c>
      <c r="Q19" s="133">
        <v>0</v>
      </c>
      <c r="R19" s="133">
        <v>12</v>
      </c>
      <c r="S19" s="134">
        <v>0</v>
      </c>
      <c r="T19" s="133">
        <v>34</v>
      </c>
      <c r="U19" s="133">
        <v>150481</v>
      </c>
      <c r="V19" s="133">
        <f t="shared" si="5"/>
        <v>563752</v>
      </c>
      <c r="W19" s="133">
        <f t="shared" si="6"/>
        <v>94404</v>
      </c>
      <c r="X19" s="133">
        <f t="shared" si="7"/>
        <v>980</v>
      </c>
      <c r="Y19" s="133">
        <f t="shared" si="8"/>
        <v>0</v>
      </c>
      <c r="Z19" s="133">
        <f t="shared" si="9"/>
        <v>0</v>
      </c>
      <c r="AA19" s="133">
        <f t="shared" si="10"/>
        <v>56590</v>
      </c>
      <c r="AB19" s="134">
        <v>0</v>
      </c>
      <c r="AC19" s="133">
        <f t="shared" si="11"/>
        <v>36834</v>
      </c>
      <c r="AD19" s="133">
        <f t="shared" si="12"/>
        <v>469348</v>
      </c>
    </row>
    <row r="20" spans="1:30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1"/>
        <v>329441</v>
      </c>
      <c r="E20" s="133">
        <f t="shared" si="2"/>
        <v>11586</v>
      </c>
      <c r="F20" s="133">
        <v>0</v>
      </c>
      <c r="G20" s="133">
        <v>0</v>
      </c>
      <c r="H20" s="133">
        <v>0</v>
      </c>
      <c r="I20" s="133">
        <v>11586</v>
      </c>
      <c r="J20" s="134">
        <v>0</v>
      </c>
      <c r="K20" s="133">
        <v>0</v>
      </c>
      <c r="L20" s="133">
        <v>317855</v>
      </c>
      <c r="M20" s="133">
        <f t="shared" si="3"/>
        <v>170352</v>
      </c>
      <c r="N20" s="133">
        <f t="shared" si="4"/>
        <v>4750</v>
      </c>
      <c r="O20" s="133">
        <v>0</v>
      </c>
      <c r="P20" s="133">
        <v>0</v>
      </c>
      <c r="Q20" s="133">
        <v>0</v>
      </c>
      <c r="R20" s="133">
        <v>4750</v>
      </c>
      <c r="S20" s="134">
        <v>0</v>
      </c>
      <c r="T20" s="133">
        <v>0</v>
      </c>
      <c r="U20" s="133">
        <v>165602</v>
      </c>
      <c r="V20" s="133">
        <f t="shared" si="5"/>
        <v>499793</v>
      </c>
      <c r="W20" s="133">
        <f t="shared" si="6"/>
        <v>16336</v>
      </c>
      <c r="X20" s="133">
        <f t="shared" si="7"/>
        <v>0</v>
      </c>
      <c r="Y20" s="133">
        <f t="shared" si="8"/>
        <v>0</v>
      </c>
      <c r="Z20" s="133">
        <f t="shared" si="9"/>
        <v>0</v>
      </c>
      <c r="AA20" s="133">
        <f t="shared" si="10"/>
        <v>16336</v>
      </c>
      <c r="AB20" s="134">
        <v>0</v>
      </c>
      <c r="AC20" s="133">
        <f t="shared" si="11"/>
        <v>0</v>
      </c>
      <c r="AD20" s="133">
        <f t="shared" si="12"/>
        <v>483457</v>
      </c>
    </row>
    <row r="21" spans="1:30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1"/>
        <v>348903</v>
      </c>
      <c r="E21" s="133">
        <f t="shared" si="2"/>
        <v>72204</v>
      </c>
      <c r="F21" s="133">
        <v>0</v>
      </c>
      <c r="G21" s="133">
        <v>0</v>
      </c>
      <c r="H21" s="133">
        <v>0</v>
      </c>
      <c r="I21" s="133">
        <v>58523</v>
      </c>
      <c r="J21" s="134">
        <v>0</v>
      </c>
      <c r="K21" s="133">
        <v>13681</v>
      </c>
      <c r="L21" s="133">
        <v>276699</v>
      </c>
      <c r="M21" s="133">
        <f t="shared" si="3"/>
        <v>49174</v>
      </c>
      <c r="N21" s="133">
        <f t="shared" si="4"/>
        <v>2275</v>
      </c>
      <c r="O21" s="133">
        <v>0</v>
      </c>
      <c r="P21" s="133">
        <v>0</v>
      </c>
      <c r="Q21" s="133">
        <v>0</v>
      </c>
      <c r="R21" s="133">
        <v>2275</v>
      </c>
      <c r="S21" s="134">
        <v>0</v>
      </c>
      <c r="T21" s="133">
        <v>0</v>
      </c>
      <c r="U21" s="133">
        <v>46899</v>
      </c>
      <c r="V21" s="133">
        <f t="shared" si="5"/>
        <v>398077</v>
      </c>
      <c r="W21" s="133">
        <f t="shared" si="6"/>
        <v>74479</v>
      </c>
      <c r="X21" s="133">
        <f t="shared" si="7"/>
        <v>0</v>
      </c>
      <c r="Y21" s="133">
        <f t="shared" si="8"/>
        <v>0</v>
      </c>
      <c r="Z21" s="133">
        <f t="shared" si="9"/>
        <v>0</v>
      </c>
      <c r="AA21" s="133">
        <f t="shared" si="10"/>
        <v>60798</v>
      </c>
      <c r="AB21" s="134">
        <v>0</v>
      </c>
      <c r="AC21" s="133">
        <f t="shared" si="11"/>
        <v>13681</v>
      </c>
      <c r="AD21" s="133">
        <f t="shared" si="12"/>
        <v>323598</v>
      </c>
    </row>
    <row r="22" spans="1:30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1"/>
        <v>68888</v>
      </c>
      <c r="E22" s="133">
        <f t="shared" si="2"/>
        <v>6684</v>
      </c>
      <c r="F22" s="133">
        <v>0</v>
      </c>
      <c r="G22" s="133">
        <v>0</v>
      </c>
      <c r="H22" s="133">
        <v>0</v>
      </c>
      <c r="I22" s="133">
        <v>6201</v>
      </c>
      <c r="J22" s="134">
        <v>0</v>
      </c>
      <c r="K22" s="133">
        <v>483</v>
      </c>
      <c r="L22" s="133">
        <v>62204</v>
      </c>
      <c r="M22" s="133">
        <f t="shared" si="3"/>
        <v>16972</v>
      </c>
      <c r="N22" s="133">
        <f t="shared" si="4"/>
        <v>0</v>
      </c>
      <c r="O22" s="133">
        <v>0</v>
      </c>
      <c r="P22" s="133">
        <v>0</v>
      </c>
      <c r="Q22" s="133">
        <v>0</v>
      </c>
      <c r="R22" s="133">
        <v>0</v>
      </c>
      <c r="S22" s="134">
        <v>0</v>
      </c>
      <c r="T22" s="133">
        <v>0</v>
      </c>
      <c r="U22" s="133">
        <v>16972</v>
      </c>
      <c r="V22" s="133">
        <f t="shared" si="5"/>
        <v>85860</v>
      </c>
      <c r="W22" s="133">
        <f t="shared" si="6"/>
        <v>6684</v>
      </c>
      <c r="X22" s="133">
        <f t="shared" si="7"/>
        <v>0</v>
      </c>
      <c r="Y22" s="133">
        <f t="shared" si="8"/>
        <v>0</v>
      </c>
      <c r="Z22" s="133">
        <f t="shared" si="9"/>
        <v>0</v>
      </c>
      <c r="AA22" s="133">
        <f t="shared" si="10"/>
        <v>6201</v>
      </c>
      <c r="AB22" s="134">
        <v>0</v>
      </c>
      <c r="AC22" s="133">
        <f t="shared" si="11"/>
        <v>483</v>
      </c>
      <c r="AD22" s="133">
        <f t="shared" si="12"/>
        <v>79176</v>
      </c>
    </row>
    <row r="23" spans="1:30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1"/>
        <v>225816</v>
      </c>
      <c r="E23" s="133">
        <f t="shared" si="2"/>
        <v>26765</v>
      </c>
      <c r="F23" s="133">
        <v>0</v>
      </c>
      <c r="G23" s="133">
        <v>0</v>
      </c>
      <c r="H23" s="133">
        <v>0</v>
      </c>
      <c r="I23" s="133">
        <v>26765</v>
      </c>
      <c r="J23" s="134">
        <v>0</v>
      </c>
      <c r="K23" s="133">
        <v>0</v>
      </c>
      <c r="L23" s="133">
        <v>199051</v>
      </c>
      <c r="M23" s="133">
        <f t="shared" si="3"/>
        <v>86787</v>
      </c>
      <c r="N23" s="133">
        <f t="shared" si="4"/>
        <v>0</v>
      </c>
      <c r="O23" s="133">
        <v>0</v>
      </c>
      <c r="P23" s="133">
        <v>0</v>
      </c>
      <c r="Q23" s="133">
        <v>0</v>
      </c>
      <c r="R23" s="133">
        <v>0</v>
      </c>
      <c r="S23" s="134">
        <v>0</v>
      </c>
      <c r="T23" s="133">
        <v>0</v>
      </c>
      <c r="U23" s="133">
        <v>86787</v>
      </c>
      <c r="V23" s="133">
        <f t="shared" si="5"/>
        <v>312603</v>
      </c>
      <c r="W23" s="133">
        <f t="shared" si="6"/>
        <v>26765</v>
      </c>
      <c r="X23" s="133">
        <f t="shared" si="7"/>
        <v>0</v>
      </c>
      <c r="Y23" s="133">
        <f t="shared" si="8"/>
        <v>0</v>
      </c>
      <c r="Z23" s="133">
        <f t="shared" si="9"/>
        <v>0</v>
      </c>
      <c r="AA23" s="133">
        <f t="shared" si="10"/>
        <v>26765</v>
      </c>
      <c r="AB23" s="134">
        <v>0</v>
      </c>
      <c r="AC23" s="133">
        <f t="shared" si="11"/>
        <v>0</v>
      </c>
      <c r="AD23" s="133">
        <f t="shared" si="12"/>
        <v>285838</v>
      </c>
    </row>
    <row r="24" spans="1:30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1"/>
        <v>119535</v>
      </c>
      <c r="E24" s="133">
        <f t="shared" si="2"/>
        <v>0</v>
      </c>
      <c r="F24" s="133">
        <v>0</v>
      </c>
      <c r="G24" s="133">
        <v>0</v>
      </c>
      <c r="H24" s="133">
        <v>0</v>
      </c>
      <c r="I24" s="133">
        <v>0</v>
      </c>
      <c r="J24" s="134">
        <v>0</v>
      </c>
      <c r="K24" s="133">
        <v>0</v>
      </c>
      <c r="L24" s="133">
        <v>119535</v>
      </c>
      <c r="M24" s="133">
        <f t="shared" si="3"/>
        <v>54808</v>
      </c>
      <c r="N24" s="133">
        <f t="shared" si="4"/>
        <v>0</v>
      </c>
      <c r="O24" s="133">
        <v>0</v>
      </c>
      <c r="P24" s="133">
        <v>0</v>
      </c>
      <c r="Q24" s="133">
        <v>0</v>
      </c>
      <c r="R24" s="133">
        <v>0</v>
      </c>
      <c r="S24" s="134">
        <v>0</v>
      </c>
      <c r="T24" s="133">
        <v>0</v>
      </c>
      <c r="U24" s="133">
        <v>54808</v>
      </c>
      <c r="V24" s="133">
        <f t="shared" si="5"/>
        <v>174343</v>
      </c>
      <c r="W24" s="133">
        <f t="shared" si="6"/>
        <v>0</v>
      </c>
      <c r="X24" s="133">
        <f t="shared" si="7"/>
        <v>0</v>
      </c>
      <c r="Y24" s="133">
        <f t="shared" si="8"/>
        <v>0</v>
      </c>
      <c r="Z24" s="133">
        <f t="shared" si="9"/>
        <v>0</v>
      </c>
      <c r="AA24" s="133">
        <f t="shared" si="10"/>
        <v>0</v>
      </c>
      <c r="AB24" s="134">
        <v>0</v>
      </c>
      <c r="AC24" s="133">
        <f t="shared" si="11"/>
        <v>0</v>
      </c>
      <c r="AD24" s="133">
        <f t="shared" si="12"/>
        <v>174343</v>
      </c>
    </row>
    <row r="25" spans="1:30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1"/>
        <v>154247</v>
      </c>
      <c r="E25" s="133">
        <f t="shared" si="2"/>
        <v>0</v>
      </c>
      <c r="F25" s="133">
        <v>0</v>
      </c>
      <c r="G25" s="133">
        <v>0</v>
      </c>
      <c r="H25" s="133">
        <v>0</v>
      </c>
      <c r="I25" s="133">
        <v>0</v>
      </c>
      <c r="J25" s="134">
        <v>0</v>
      </c>
      <c r="K25" s="133">
        <v>0</v>
      </c>
      <c r="L25" s="133">
        <v>154247</v>
      </c>
      <c r="M25" s="133">
        <f t="shared" si="3"/>
        <v>69755</v>
      </c>
      <c r="N25" s="133">
        <f t="shared" si="4"/>
        <v>0</v>
      </c>
      <c r="O25" s="133">
        <v>0</v>
      </c>
      <c r="P25" s="133">
        <v>0</v>
      </c>
      <c r="Q25" s="133">
        <v>0</v>
      </c>
      <c r="R25" s="133">
        <v>0</v>
      </c>
      <c r="S25" s="134">
        <v>0</v>
      </c>
      <c r="T25" s="133">
        <v>0</v>
      </c>
      <c r="U25" s="133">
        <v>69755</v>
      </c>
      <c r="V25" s="133">
        <f t="shared" si="5"/>
        <v>224002</v>
      </c>
      <c r="W25" s="133">
        <f t="shared" si="6"/>
        <v>0</v>
      </c>
      <c r="X25" s="133">
        <f t="shared" si="7"/>
        <v>0</v>
      </c>
      <c r="Y25" s="133">
        <f t="shared" si="8"/>
        <v>0</v>
      </c>
      <c r="Z25" s="133">
        <f t="shared" si="9"/>
        <v>0</v>
      </c>
      <c r="AA25" s="133">
        <f t="shared" si="10"/>
        <v>0</v>
      </c>
      <c r="AB25" s="134">
        <v>0</v>
      </c>
      <c r="AC25" s="133">
        <f t="shared" si="11"/>
        <v>0</v>
      </c>
      <c r="AD25" s="133">
        <f t="shared" si="12"/>
        <v>224002</v>
      </c>
    </row>
    <row r="26" spans="1:30" s="129" customFormat="1" ht="12" customHeight="1">
      <c r="A26" s="125" t="s">
        <v>334</v>
      </c>
      <c r="B26" s="126" t="s">
        <v>372</v>
      </c>
      <c r="C26" s="125" t="s">
        <v>373</v>
      </c>
      <c r="D26" s="133">
        <f t="shared" si="1"/>
        <v>22247</v>
      </c>
      <c r="E26" s="133">
        <f t="shared" si="2"/>
        <v>22223</v>
      </c>
      <c r="F26" s="133">
        <v>0</v>
      </c>
      <c r="G26" s="133">
        <v>0</v>
      </c>
      <c r="H26" s="133">
        <v>0</v>
      </c>
      <c r="I26" s="133">
        <v>22223</v>
      </c>
      <c r="J26" s="134">
        <v>275518</v>
      </c>
      <c r="K26" s="133">
        <v>0</v>
      </c>
      <c r="L26" s="133">
        <v>24</v>
      </c>
      <c r="M26" s="133">
        <f t="shared" si="3"/>
        <v>9355</v>
      </c>
      <c r="N26" s="133">
        <f t="shared" si="4"/>
        <v>48</v>
      </c>
      <c r="O26" s="133">
        <v>0</v>
      </c>
      <c r="P26" s="133">
        <v>0</v>
      </c>
      <c r="Q26" s="133">
        <v>0</v>
      </c>
      <c r="R26" s="133">
        <v>48</v>
      </c>
      <c r="S26" s="134">
        <v>186296</v>
      </c>
      <c r="T26" s="133">
        <v>0</v>
      </c>
      <c r="U26" s="133">
        <v>9307</v>
      </c>
      <c r="V26" s="133">
        <f t="shared" si="5"/>
        <v>31602</v>
      </c>
      <c r="W26" s="133">
        <f t="shared" si="6"/>
        <v>22271</v>
      </c>
      <c r="X26" s="133">
        <f t="shared" si="7"/>
        <v>0</v>
      </c>
      <c r="Y26" s="133">
        <f t="shared" si="8"/>
        <v>0</v>
      </c>
      <c r="Z26" s="133">
        <f t="shared" si="9"/>
        <v>0</v>
      </c>
      <c r="AA26" s="133">
        <f t="shared" si="10"/>
        <v>22271</v>
      </c>
      <c r="AB26" s="134">
        <f>+SUM(J26,S26)</f>
        <v>461814</v>
      </c>
      <c r="AC26" s="133">
        <f t="shared" si="11"/>
        <v>0</v>
      </c>
      <c r="AD26" s="133">
        <f t="shared" si="12"/>
        <v>9331</v>
      </c>
    </row>
    <row r="27" spans="1:30" s="129" customFormat="1" ht="12" customHeight="1">
      <c r="A27" s="125" t="s">
        <v>334</v>
      </c>
      <c r="B27" s="126" t="s">
        <v>374</v>
      </c>
      <c r="C27" s="125" t="s">
        <v>375</v>
      </c>
      <c r="D27" s="133">
        <f t="shared" si="1"/>
        <v>0</v>
      </c>
      <c r="E27" s="133">
        <f t="shared" si="2"/>
        <v>0</v>
      </c>
      <c r="F27" s="133">
        <v>0</v>
      </c>
      <c r="G27" s="133">
        <v>0</v>
      </c>
      <c r="H27" s="133">
        <v>0</v>
      </c>
      <c r="I27" s="133">
        <v>0</v>
      </c>
      <c r="J27" s="134">
        <v>0</v>
      </c>
      <c r="K27" s="133">
        <v>0</v>
      </c>
      <c r="L27" s="133">
        <v>0</v>
      </c>
      <c r="M27" s="133">
        <f t="shared" si="3"/>
        <v>498599</v>
      </c>
      <c r="N27" s="133">
        <f t="shared" si="4"/>
        <v>498599</v>
      </c>
      <c r="O27" s="133">
        <v>0</v>
      </c>
      <c r="P27" s="133">
        <v>0</v>
      </c>
      <c r="Q27" s="133">
        <v>413500</v>
      </c>
      <c r="R27" s="133">
        <v>3375</v>
      </c>
      <c r="S27" s="134">
        <v>212084</v>
      </c>
      <c r="T27" s="133">
        <v>81724</v>
      </c>
      <c r="U27" s="133">
        <v>0</v>
      </c>
      <c r="V27" s="133">
        <f t="shared" si="5"/>
        <v>498599</v>
      </c>
      <c r="W27" s="133">
        <f t="shared" si="6"/>
        <v>498599</v>
      </c>
      <c r="X27" s="133">
        <f t="shared" si="7"/>
        <v>0</v>
      </c>
      <c r="Y27" s="133">
        <f t="shared" si="8"/>
        <v>0</v>
      </c>
      <c r="Z27" s="133">
        <f t="shared" si="9"/>
        <v>413500</v>
      </c>
      <c r="AA27" s="133">
        <f t="shared" si="10"/>
        <v>3375</v>
      </c>
      <c r="AB27" s="134">
        <f>+SUM(J27,S27)</f>
        <v>212084</v>
      </c>
      <c r="AC27" s="133">
        <f t="shared" si="11"/>
        <v>81724</v>
      </c>
      <c r="AD27" s="133">
        <f t="shared" si="12"/>
        <v>0</v>
      </c>
    </row>
    <row r="28" spans="1:30" s="129" customFormat="1" ht="12" customHeight="1">
      <c r="A28" s="125" t="s">
        <v>334</v>
      </c>
      <c r="B28" s="126" t="s">
        <v>376</v>
      </c>
      <c r="C28" s="125" t="s">
        <v>377</v>
      </c>
      <c r="D28" s="133">
        <f t="shared" si="1"/>
        <v>4063942</v>
      </c>
      <c r="E28" s="133">
        <f t="shared" si="2"/>
        <v>4025290</v>
      </c>
      <c r="F28" s="133">
        <v>1183491</v>
      </c>
      <c r="G28" s="133">
        <v>0</v>
      </c>
      <c r="H28" s="133">
        <v>2604100</v>
      </c>
      <c r="I28" s="133">
        <v>237362</v>
      </c>
      <c r="J28" s="134">
        <v>1047744</v>
      </c>
      <c r="K28" s="133">
        <v>337</v>
      </c>
      <c r="L28" s="133">
        <v>38652</v>
      </c>
      <c r="M28" s="133">
        <f t="shared" si="3"/>
        <v>0</v>
      </c>
      <c r="N28" s="133">
        <f t="shared" si="4"/>
        <v>0</v>
      </c>
      <c r="O28" s="133">
        <v>0</v>
      </c>
      <c r="P28" s="133">
        <v>0</v>
      </c>
      <c r="Q28" s="133">
        <v>0</v>
      </c>
      <c r="R28" s="133">
        <v>0</v>
      </c>
      <c r="S28" s="134">
        <v>0</v>
      </c>
      <c r="T28" s="133">
        <v>0</v>
      </c>
      <c r="U28" s="133">
        <v>0</v>
      </c>
      <c r="V28" s="133">
        <f t="shared" si="5"/>
        <v>4063942</v>
      </c>
      <c r="W28" s="133">
        <f t="shared" si="6"/>
        <v>4025290</v>
      </c>
      <c r="X28" s="133">
        <f t="shared" si="7"/>
        <v>1183491</v>
      </c>
      <c r="Y28" s="133">
        <f t="shared" si="8"/>
        <v>0</v>
      </c>
      <c r="Z28" s="133">
        <f t="shared" si="9"/>
        <v>2604100</v>
      </c>
      <c r="AA28" s="133">
        <f t="shared" si="10"/>
        <v>237362</v>
      </c>
      <c r="AB28" s="134">
        <f>+SUM(J28,S28)</f>
        <v>1047744</v>
      </c>
      <c r="AC28" s="133">
        <f t="shared" si="11"/>
        <v>337</v>
      </c>
      <c r="AD28" s="133">
        <f t="shared" si="12"/>
        <v>38652</v>
      </c>
    </row>
    <row r="29" spans="1:30" s="129" customFormat="1" ht="12" customHeight="1">
      <c r="A29" s="125" t="s">
        <v>334</v>
      </c>
      <c r="B29" s="126" t="s">
        <v>378</v>
      </c>
      <c r="C29" s="125" t="s">
        <v>379</v>
      </c>
      <c r="D29" s="133">
        <f t="shared" si="1"/>
        <v>27388</v>
      </c>
      <c r="E29" s="133">
        <f t="shared" si="2"/>
        <v>27388</v>
      </c>
      <c r="F29" s="133">
        <v>0</v>
      </c>
      <c r="G29" s="133">
        <v>0</v>
      </c>
      <c r="H29" s="133">
        <v>0</v>
      </c>
      <c r="I29" s="133">
        <v>10580</v>
      </c>
      <c r="J29" s="134">
        <v>180972</v>
      </c>
      <c r="K29" s="133">
        <v>16808</v>
      </c>
      <c r="L29" s="133">
        <v>0</v>
      </c>
      <c r="M29" s="133">
        <f t="shared" si="3"/>
        <v>6441</v>
      </c>
      <c r="N29" s="133">
        <f t="shared" si="4"/>
        <v>6441</v>
      </c>
      <c r="O29" s="133">
        <v>0</v>
      </c>
      <c r="P29" s="133">
        <v>0</v>
      </c>
      <c r="Q29" s="133">
        <v>0</v>
      </c>
      <c r="R29" s="133">
        <v>876</v>
      </c>
      <c r="S29" s="134">
        <v>124563</v>
      </c>
      <c r="T29" s="133">
        <v>5565</v>
      </c>
      <c r="U29" s="133">
        <v>0</v>
      </c>
      <c r="V29" s="133">
        <f t="shared" si="5"/>
        <v>33829</v>
      </c>
      <c r="W29" s="133">
        <f t="shared" si="6"/>
        <v>33829</v>
      </c>
      <c r="X29" s="133">
        <f t="shared" si="7"/>
        <v>0</v>
      </c>
      <c r="Y29" s="133">
        <f t="shared" si="8"/>
        <v>0</v>
      </c>
      <c r="Z29" s="133">
        <f t="shared" si="9"/>
        <v>0</v>
      </c>
      <c r="AA29" s="133">
        <f t="shared" si="10"/>
        <v>11456</v>
      </c>
      <c r="AB29" s="134">
        <f>+SUM(J29,S29)</f>
        <v>305535</v>
      </c>
      <c r="AC29" s="133">
        <f t="shared" si="11"/>
        <v>22373</v>
      </c>
      <c r="AD29" s="133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SUM(D8:D29)</f>
        <v>5900364</v>
      </c>
      <c r="E7" s="123">
        <f t="shared" si="0"/>
        <v>5896321</v>
      </c>
      <c r="F7" s="123">
        <f t="shared" si="0"/>
        <v>47316</v>
      </c>
      <c r="G7" s="123">
        <f t="shared" si="0"/>
        <v>5746782</v>
      </c>
      <c r="H7" s="123">
        <f t="shared" si="0"/>
        <v>99681</v>
      </c>
      <c r="I7" s="123">
        <f t="shared" si="0"/>
        <v>2542</v>
      </c>
      <c r="J7" s="123">
        <f t="shared" si="0"/>
        <v>4043</v>
      </c>
      <c r="K7" s="123">
        <f t="shared" si="0"/>
        <v>0</v>
      </c>
      <c r="L7" s="123">
        <f t="shared" si="0"/>
        <v>13474391</v>
      </c>
      <c r="M7" s="123">
        <f t="shared" si="0"/>
        <v>4558872</v>
      </c>
      <c r="N7" s="123">
        <f t="shared" si="0"/>
        <v>1817239</v>
      </c>
      <c r="O7" s="123">
        <f t="shared" si="0"/>
        <v>1341607</v>
      </c>
      <c r="P7" s="123">
        <f t="shared" si="0"/>
        <v>1314340</v>
      </c>
      <c r="Q7" s="123">
        <f t="shared" si="0"/>
        <v>85686</v>
      </c>
      <c r="R7" s="123">
        <f t="shared" si="0"/>
        <v>2785055</v>
      </c>
      <c r="S7" s="123">
        <f t="shared" si="0"/>
        <v>475415</v>
      </c>
      <c r="T7" s="123">
        <f t="shared" si="0"/>
        <v>2186011</v>
      </c>
      <c r="U7" s="123">
        <f t="shared" si="0"/>
        <v>123629</v>
      </c>
      <c r="V7" s="123">
        <f t="shared" si="0"/>
        <v>14488</v>
      </c>
      <c r="W7" s="123">
        <f t="shared" si="0"/>
        <v>6108279</v>
      </c>
      <c r="X7" s="123">
        <f t="shared" si="0"/>
        <v>2393568</v>
      </c>
      <c r="Y7" s="123">
        <f t="shared" si="0"/>
        <v>3161226</v>
      </c>
      <c r="Z7" s="123">
        <f t="shared" si="0"/>
        <v>369722</v>
      </c>
      <c r="AA7" s="123">
        <f t="shared" si="0"/>
        <v>183763</v>
      </c>
      <c r="AB7" s="123">
        <f t="shared" si="0"/>
        <v>1504234</v>
      </c>
      <c r="AC7" s="123">
        <f t="shared" si="0"/>
        <v>7697</v>
      </c>
      <c r="AD7" s="123">
        <f t="shared" si="0"/>
        <v>396078</v>
      </c>
      <c r="AE7" s="123">
        <f t="shared" si="0"/>
        <v>19770833</v>
      </c>
      <c r="AF7" s="123">
        <f t="shared" si="0"/>
        <v>1155915</v>
      </c>
      <c r="AG7" s="123">
        <f t="shared" si="0"/>
        <v>1149646</v>
      </c>
      <c r="AH7" s="123">
        <f t="shared" si="0"/>
        <v>0</v>
      </c>
      <c r="AI7" s="123">
        <f t="shared" si="0"/>
        <v>1149646</v>
      </c>
      <c r="AJ7" s="123">
        <f aca="true" t="shared" si="1" ref="AJ7:BO7">SUM(AJ8:AJ29)</f>
        <v>0</v>
      </c>
      <c r="AK7" s="123">
        <f t="shared" si="1"/>
        <v>0</v>
      </c>
      <c r="AL7" s="123">
        <f t="shared" si="1"/>
        <v>6269</v>
      </c>
      <c r="AM7" s="123">
        <f t="shared" si="1"/>
        <v>0</v>
      </c>
      <c r="AN7" s="123">
        <f t="shared" si="1"/>
        <v>2613992</v>
      </c>
      <c r="AO7" s="123">
        <f t="shared" si="1"/>
        <v>657743</v>
      </c>
      <c r="AP7" s="123">
        <f t="shared" si="1"/>
        <v>352614</v>
      </c>
      <c r="AQ7" s="123">
        <f t="shared" si="1"/>
        <v>94981</v>
      </c>
      <c r="AR7" s="123">
        <f t="shared" si="1"/>
        <v>210148</v>
      </c>
      <c r="AS7" s="123">
        <f t="shared" si="1"/>
        <v>0</v>
      </c>
      <c r="AT7" s="123">
        <f t="shared" si="1"/>
        <v>1038403</v>
      </c>
      <c r="AU7" s="123">
        <f t="shared" si="1"/>
        <v>49063</v>
      </c>
      <c r="AV7" s="123">
        <f t="shared" si="1"/>
        <v>989340</v>
      </c>
      <c r="AW7" s="123">
        <f t="shared" si="1"/>
        <v>0</v>
      </c>
      <c r="AX7" s="123">
        <f t="shared" si="1"/>
        <v>5670</v>
      </c>
      <c r="AY7" s="123">
        <f t="shared" si="1"/>
        <v>910943</v>
      </c>
      <c r="AZ7" s="123">
        <f t="shared" si="1"/>
        <v>353005</v>
      </c>
      <c r="BA7" s="123">
        <f t="shared" si="1"/>
        <v>508096</v>
      </c>
      <c r="BB7" s="123">
        <f t="shared" si="1"/>
        <v>7098</v>
      </c>
      <c r="BC7" s="123">
        <f t="shared" si="1"/>
        <v>42744</v>
      </c>
      <c r="BD7" s="123">
        <f t="shared" si="1"/>
        <v>522943</v>
      </c>
      <c r="BE7" s="123">
        <f t="shared" si="1"/>
        <v>1233</v>
      </c>
      <c r="BF7" s="123">
        <f t="shared" si="1"/>
        <v>21877</v>
      </c>
      <c r="BG7" s="123">
        <f t="shared" si="1"/>
        <v>3791784</v>
      </c>
      <c r="BH7" s="123">
        <f t="shared" si="1"/>
        <v>7056279</v>
      </c>
      <c r="BI7" s="123">
        <f t="shared" si="1"/>
        <v>7045967</v>
      </c>
      <c r="BJ7" s="123">
        <f t="shared" si="1"/>
        <v>47316</v>
      </c>
      <c r="BK7" s="123">
        <f t="shared" si="1"/>
        <v>6896428</v>
      </c>
      <c r="BL7" s="123">
        <f t="shared" si="1"/>
        <v>99681</v>
      </c>
      <c r="BM7" s="123">
        <f t="shared" si="1"/>
        <v>2542</v>
      </c>
      <c r="BN7" s="123">
        <f t="shared" si="1"/>
        <v>10312</v>
      </c>
      <c r="BO7" s="123">
        <f t="shared" si="1"/>
        <v>0</v>
      </c>
      <c r="BP7" s="123">
        <f aca="true" t="shared" si="2" ref="BP7:CI7">SUM(BP8:BP29)</f>
        <v>16088383</v>
      </c>
      <c r="BQ7" s="123">
        <f t="shared" si="2"/>
        <v>5216615</v>
      </c>
      <c r="BR7" s="123">
        <f t="shared" si="2"/>
        <v>2169853</v>
      </c>
      <c r="BS7" s="123">
        <f t="shared" si="2"/>
        <v>1436588</v>
      </c>
      <c r="BT7" s="123">
        <f t="shared" si="2"/>
        <v>1524488</v>
      </c>
      <c r="BU7" s="123">
        <f t="shared" si="2"/>
        <v>85686</v>
      </c>
      <c r="BV7" s="123">
        <f t="shared" si="2"/>
        <v>3823458</v>
      </c>
      <c r="BW7" s="123">
        <f t="shared" si="2"/>
        <v>524478</v>
      </c>
      <c r="BX7" s="123">
        <f t="shared" si="2"/>
        <v>3175351</v>
      </c>
      <c r="BY7" s="123">
        <f t="shared" si="2"/>
        <v>123629</v>
      </c>
      <c r="BZ7" s="123">
        <f t="shared" si="2"/>
        <v>20158</v>
      </c>
      <c r="CA7" s="123">
        <f t="shared" si="2"/>
        <v>7019222</v>
      </c>
      <c r="CB7" s="123">
        <f t="shared" si="2"/>
        <v>2746573</v>
      </c>
      <c r="CC7" s="123">
        <f t="shared" si="2"/>
        <v>3669322</v>
      </c>
      <c r="CD7" s="123">
        <f t="shared" si="2"/>
        <v>376820</v>
      </c>
      <c r="CE7" s="123">
        <f t="shared" si="2"/>
        <v>226507</v>
      </c>
      <c r="CF7" s="123">
        <f t="shared" si="2"/>
        <v>2027177</v>
      </c>
      <c r="CG7" s="123">
        <f t="shared" si="2"/>
        <v>8930</v>
      </c>
      <c r="CH7" s="123">
        <f t="shared" si="2"/>
        <v>417955</v>
      </c>
      <c r="CI7" s="123">
        <f t="shared" si="2"/>
        <v>23562617</v>
      </c>
    </row>
    <row r="8" spans="1:87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3" ref="D8:D29">+SUM(E8,J8)</f>
        <v>1141138</v>
      </c>
      <c r="E8" s="127">
        <f aca="true" t="shared" si="4" ref="E8:E29">+SUM(F8:I8)</f>
        <v>1141138</v>
      </c>
      <c r="F8" s="127">
        <v>396</v>
      </c>
      <c r="G8" s="127">
        <v>1135665</v>
      </c>
      <c r="H8" s="127">
        <v>4080</v>
      </c>
      <c r="I8" s="127">
        <v>997</v>
      </c>
      <c r="J8" s="127">
        <v>0</v>
      </c>
      <c r="K8" s="128">
        <v>0</v>
      </c>
      <c r="L8" s="127">
        <f aca="true" t="shared" si="5" ref="L8:L29">+SUM(M8,R8,V8,W8,AC8)</f>
        <v>5698552</v>
      </c>
      <c r="M8" s="127">
        <f aca="true" t="shared" si="6" ref="M8:M29">+SUM(N8:Q8)</f>
        <v>2363282</v>
      </c>
      <c r="N8" s="127">
        <v>950253</v>
      </c>
      <c r="O8" s="127">
        <v>948314</v>
      </c>
      <c r="P8" s="127">
        <v>423153</v>
      </c>
      <c r="Q8" s="127">
        <v>41562</v>
      </c>
      <c r="R8" s="127">
        <f aca="true" t="shared" si="7" ref="R8:R29">+SUM(S8:U8)</f>
        <v>1090250</v>
      </c>
      <c r="S8" s="127">
        <v>279811</v>
      </c>
      <c r="T8" s="127">
        <v>751066</v>
      </c>
      <c r="U8" s="127">
        <v>59373</v>
      </c>
      <c r="V8" s="127">
        <v>8503</v>
      </c>
      <c r="W8" s="127">
        <f aca="true" t="shared" si="8" ref="W8:W29">+SUM(X8:AA8)</f>
        <v>2236517</v>
      </c>
      <c r="X8" s="127">
        <v>526350</v>
      </c>
      <c r="Y8" s="127">
        <v>1641542</v>
      </c>
      <c r="Z8" s="127">
        <v>67832</v>
      </c>
      <c r="AA8" s="127">
        <v>793</v>
      </c>
      <c r="AB8" s="128">
        <v>47348</v>
      </c>
      <c r="AC8" s="127">
        <v>0</v>
      </c>
      <c r="AD8" s="127">
        <v>131110</v>
      </c>
      <c r="AE8" s="127">
        <f aca="true" t="shared" si="9" ref="AE8:AE29">+SUM(D8,L8,AD8)</f>
        <v>6970800</v>
      </c>
      <c r="AF8" s="127">
        <f aca="true" t="shared" si="10" ref="AF8:AF29">+SUM(AG8,AL8)</f>
        <v>5997</v>
      </c>
      <c r="AG8" s="127">
        <f aca="true" t="shared" si="11" ref="AG8:AG29">+SUM(AH8:AK8)</f>
        <v>5997</v>
      </c>
      <c r="AH8" s="127">
        <v>0</v>
      </c>
      <c r="AI8" s="127">
        <v>5997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29">+SUM(AO8,AT8,AX8,AY8,BE8)</f>
        <v>409659</v>
      </c>
      <c r="AO8" s="127">
        <f aca="true" t="shared" si="13" ref="AO8:AO29">+SUM(AP8:AS8)</f>
        <v>194471</v>
      </c>
      <c r="AP8" s="127">
        <v>44099</v>
      </c>
      <c r="AQ8" s="127">
        <v>74150</v>
      </c>
      <c r="AR8" s="127">
        <v>76222</v>
      </c>
      <c r="AS8" s="127">
        <v>0</v>
      </c>
      <c r="AT8" s="127">
        <f aca="true" t="shared" si="14" ref="AT8:AT29">+SUM(AU8:AW8)</f>
        <v>186486</v>
      </c>
      <c r="AU8" s="127">
        <v>43678</v>
      </c>
      <c r="AV8" s="127">
        <v>142808</v>
      </c>
      <c r="AW8" s="127">
        <v>0</v>
      </c>
      <c r="AX8" s="127">
        <v>5670</v>
      </c>
      <c r="AY8" s="127">
        <f aca="true" t="shared" si="15" ref="AY8:AY29">+SUM(AZ8:BC8)</f>
        <v>23032</v>
      </c>
      <c r="AZ8" s="127">
        <v>995</v>
      </c>
      <c r="BA8" s="127">
        <v>22037</v>
      </c>
      <c r="BB8" s="127">
        <v>0</v>
      </c>
      <c r="BC8" s="127">
        <v>0</v>
      </c>
      <c r="BD8" s="128">
        <v>32015</v>
      </c>
      <c r="BE8" s="127">
        <v>0</v>
      </c>
      <c r="BF8" s="127">
        <v>0</v>
      </c>
      <c r="BG8" s="127">
        <f aca="true" t="shared" si="16" ref="BG8:BG29">+SUM(BF8,AN8,AF8)</f>
        <v>415656</v>
      </c>
      <c r="BH8" s="127">
        <f aca="true" t="shared" si="17" ref="BH8:BW23">SUM(D8,AF8)</f>
        <v>1147135</v>
      </c>
      <c r="BI8" s="127">
        <f t="shared" si="17"/>
        <v>1147135</v>
      </c>
      <c r="BJ8" s="127">
        <f t="shared" si="17"/>
        <v>396</v>
      </c>
      <c r="BK8" s="127">
        <f t="shared" si="17"/>
        <v>1141662</v>
      </c>
      <c r="BL8" s="127">
        <f t="shared" si="17"/>
        <v>4080</v>
      </c>
      <c r="BM8" s="127">
        <f t="shared" si="17"/>
        <v>997</v>
      </c>
      <c r="BN8" s="127">
        <f t="shared" si="17"/>
        <v>0</v>
      </c>
      <c r="BO8" s="128">
        <f t="shared" si="17"/>
        <v>0</v>
      </c>
      <c r="BP8" s="127">
        <f t="shared" si="17"/>
        <v>6108211</v>
      </c>
      <c r="BQ8" s="127">
        <f t="shared" si="17"/>
        <v>2557753</v>
      </c>
      <c r="BR8" s="127">
        <f t="shared" si="17"/>
        <v>994352</v>
      </c>
      <c r="BS8" s="127">
        <f t="shared" si="17"/>
        <v>1022464</v>
      </c>
      <c r="BT8" s="127">
        <f t="shared" si="17"/>
        <v>499375</v>
      </c>
      <c r="BU8" s="127">
        <f t="shared" si="17"/>
        <v>41562</v>
      </c>
      <c r="BV8" s="127">
        <f t="shared" si="17"/>
        <v>1276736</v>
      </c>
      <c r="BW8" s="127">
        <f t="shared" si="17"/>
        <v>323489</v>
      </c>
      <c r="BX8" s="127">
        <f aca="true" t="shared" si="18" ref="BX8:BX29">SUM(T8,AV8)</f>
        <v>893874</v>
      </c>
      <c r="BY8" s="127">
        <f aca="true" t="shared" si="19" ref="BY8:BY29">SUM(U8,AW8)</f>
        <v>59373</v>
      </c>
      <c r="BZ8" s="127">
        <f aca="true" t="shared" si="20" ref="BZ8:BZ29">SUM(V8,AX8)</f>
        <v>14173</v>
      </c>
      <c r="CA8" s="127">
        <f aca="true" t="shared" si="21" ref="CA8:CA29">SUM(W8,AY8)</f>
        <v>2259549</v>
      </c>
      <c r="CB8" s="127">
        <f aca="true" t="shared" si="22" ref="CB8:CB29">SUM(X8,AZ8)</f>
        <v>527345</v>
      </c>
      <c r="CC8" s="127">
        <f aca="true" t="shared" si="23" ref="CC8:CC29">SUM(Y8,BA8)</f>
        <v>1663579</v>
      </c>
      <c r="CD8" s="127">
        <f aca="true" t="shared" si="24" ref="CD8:CD29">SUM(Z8,BB8)</f>
        <v>67832</v>
      </c>
      <c r="CE8" s="127">
        <f aca="true" t="shared" si="25" ref="CE8:CE29">SUM(AA8,BC8)</f>
        <v>793</v>
      </c>
      <c r="CF8" s="128">
        <f aca="true" t="shared" si="26" ref="CF8:CF25">SUM(AB8,BD8)</f>
        <v>79363</v>
      </c>
      <c r="CG8" s="127">
        <f aca="true" t="shared" si="27" ref="CG8:CG29">SUM(AC8,BE8)</f>
        <v>0</v>
      </c>
      <c r="CH8" s="127">
        <f aca="true" t="shared" si="28" ref="CH8:CH29">SUM(AD8,BF8)</f>
        <v>131110</v>
      </c>
      <c r="CI8" s="127">
        <f aca="true" t="shared" si="29" ref="CI8:CI29">SUM(AE8,BG8)</f>
        <v>7386456</v>
      </c>
    </row>
    <row r="9" spans="1:87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3"/>
        <v>1526</v>
      </c>
      <c r="E9" s="127">
        <f t="shared" si="4"/>
        <v>1526</v>
      </c>
      <c r="F9" s="127">
        <v>0</v>
      </c>
      <c r="G9" s="127">
        <v>0</v>
      </c>
      <c r="H9" s="127">
        <v>753</v>
      </c>
      <c r="I9" s="127">
        <v>773</v>
      </c>
      <c r="J9" s="127">
        <v>0</v>
      </c>
      <c r="K9" s="128">
        <v>0</v>
      </c>
      <c r="L9" s="127">
        <f t="shared" si="5"/>
        <v>732856</v>
      </c>
      <c r="M9" s="127">
        <f t="shared" si="6"/>
        <v>437433</v>
      </c>
      <c r="N9" s="127">
        <v>140071</v>
      </c>
      <c r="O9" s="127">
        <v>285218</v>
      </c>
      <c r="P9" s="127">
        <v>0</v>
      </c>
      <c r="Q9" s="127">
        <v>12144</v>
      </c>
      <c r="R9" s="127">
        <f t="shared" si="7"/>
        <v>102880</v>
      </c>
      <c r="S9" s="127">
        <v>99899</v>
      </c>
      <c r="T9" s="127">
        <v>0</v>
      </c>
      <c r="U9" s="127">
        <v>2981</v>
      </c>
      <c r="V9" s="127">
        <v>0</v>
      </c>
      <c r="W9" s="127">
        <f t="shared" si="8"/>
        <v>192543</v>
      </c>
      <c r="X9" s="127">
        <v>150689</v>
      </c>
      <c r="Y9" s="127">
        <v>630</v>
      </c>
      <c r="Z9" s="127">
        <v>0</v>
      </c>
      <c r="AA9" s="127">
        <v>41224</v>
      </c>
      <c r="AB9" s="128">
        <v>722270</v>
      </c>
      <c r="AC9" s="127">
        <v>0</v>
      </c>
      <c r="AD9" s="127">
        <v>0</v>
      </c>
      <c r="AE9" s="127">
        <f t="shared" si="9"/>
        <v>734382</v>
      </c>
      <c r="AF9" s="127">
        <f t="shared" si="10"/>
        <v>15638</v>
      </c>
      <c r="AG9" s="127">
        <f t="shared" si="11"/>
        <v>15638</v>
      </c>
      <c r="AH9" s="127">
        <v>0</v>
      </c>
      <c r="AI9" s="127">
        <v>15638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240769</v>
      </c>
      <c r="AO9" s="127">
        <f t="shared" si="13"/>
        <v>73781</v>
      </c>
      <c r="AP9" s="127">
        <v>32119</v>
      </c>
      <c r="AQ9" s="127">
        <v>20831</v>
      </c>
      <c r="AR9" s="127">
        <v>20831</v>
      </c>
      <c r="AS9" s="127">
        <v>0</v>
      </c>
      <c r="AT9" s="127">
        <f t="shared" si="14"/>
        <v>137315</v>
      </c>
      <c r="AU9" s="127">
        <v>2553</v>
      </c>
      <c r="AV9" s="127">
        <v>134762</v>
      </c>
      <c r="AW9" s="127">
        <v>0</v>
      </c>
      <c r="AX9" s="127">
        <v>0</v>
      </c>
      <c r="AY9" s="127">
        <f t="shared" si="15"/>
        <v>29673</v>
      </c>
      <c r="AZ9" s="127">
        <v>26435</v>
      </c>
      <c r="BA9" s="127">
        <v>0</v>
      </c>
      <c r="BB9" s="127">
        <v>0</v>
      </c>
      <c r="BC9" s="127">
        <v>3238</v>
      </c>
      <c r="BD9" s="128">
        <v>0</v>
      </c>
      <c r="BE9" s="127">
        <v>0</v>
      </c>
      <c r="BF9" s="127">
        <v>0</v>
      </c>
      <c r="BG9" s="127">
        <f t="shared" si="16"/>
        <v>256407</v>
      </c>
      <c r="BH9" s="127">
        <f t="shared" si="17"/>
        <v>17164</v>
      </c>
      <c r="BI9" s="127">
        <f t="shared" si="17"/>
        <v>17164</v>
      </c>
      <c r="BJ9" s="127">
        <f t="shared" si="17"/>
        <v>0</v>
      </c>
      <c r="BK9" s="127">
        <f t="shared" si="17"/>
        <v>15638</v>
      </c>
      <c r="BL9" s="127">
        <f t="shared" si="17"/>
        <v>753</v>
      </c>
      <c r="BM9" s="127">
        <f t="shared" si="17"/>
        <v>773</v>
      </c>
      <c r="BN9" s="127">
        <f t="shared" si="17"/>
        <v>0</v>
      </c>
      <c r="BO9" s="128">
        <f t="shared" si="17"/>
        <v>0</v>
      </c>
      <c r="BP9" s="127">
        <f t="shared" si="17"/>
        <v>973625</v>
      </c>
      <c r="BQ9" s="127">
        <f t="shared" si="17"/>
        <v>511214</v>
      </c>
      <c r="BR9" s="127">
        <f t="shared" si="17"/>
        <v>172190</v>
      </c>
      <c r="BS9" s="127">
        <f t="shared" si="17"/>
        <v>306049</v>
      </c>
      <c r="BT9" s="127">
        <f t="shared" si="17"/>
        <v>20831</v>
      </c>
      <c r="BU9" s="127">
        <f t="shared" si="17"/>
        <v>12144</v>
      </c>
      <c r="BV9" s="127">
        <f t="shared" si="17"/>
        <v>240195</v>
      </c>
      <c r="BW9" s="127">
        <f t="shared" si="17"/>
        <v>102452</v>
      </c>
      <c r="BX9" s="127">
        <f t="shared" si="18"/>
        <v>134762</v>
      </c>
      <c r="BY9" s="127">
        <f t="shared" si="19"/>
        <v>2981</v>
      </c>
      <c r="BZ9" s="127">
        <f t="shared" si="20"/>
        <v>0</v>
      </c>
      <c r="CA9" s="127">
        <f t="shared" si="21"/>
        <v>222216</v>
      </c>
      <c r="CB9" s="127">
        <f t="shared" si="22"/>
        <v>177124</v>
      </c>
      <c r="CC9" s="127">
        <f t="shared" si="23"/>
        <v>630</v>
      </c>
      <c r="CD9" s="127">
        <f t="shared" si="24"/>
        <v>0</v>
      </c>
      <c r="CE9" s="127">
        <f t="shared" si="25"/>
        <v>44462</v>
      </c>
      <c r="CF9" s="128">
        <f t="shared" si="26"/>
        <v>722270</v>
      </c>
      <c r="CG9" s="127">
        <f t="shared" si="27"/>
        <v>0</v>
      </c>
      <c r="CH9" s="127">
        <f t="shared" si="28"/>
        <v>0</v>
      </c>
      <c r="CI9" s="127">
        <f t="shared" si="29"/>
        <v>990789</v>
      </c>
    </row>
    <row r="10" spans="1:87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3"/>
        <v>205184</v>
      </c>
      <c r="E10" s="127">
        <f t="shared" si="4"/>
        <v>205184</v>
      </c>
      <c r="F10" s="127">
        <v>0</v>
      </c>
      <c r="G10" s="127">
        <v>128058</v>
      </c>
      <c r="H10" s="127">
        <v>77126</v>
      </c>
      <c r="I10" s="127">
        <v>0</v>
      </c>
      <c r="J10" s="127">
        <v>0</v>
      </c>
      <c r="K10" s="128">
        <v>0</v>
      </c>
      <c r="L10" s="127">
        <f t="shared" si="5"/>
        <v>760958</v>
      </c>
      <c r="M10" s="127">
        <f t="shared" si="6"/>
        <v>84142</v>
      </c>
      <c r="N10" s="127">
        <v>84142</v>
      </c>
      <c r="O10" s="127">
        <v>0</v>
      </c>
      <c r="P10" s="127">
        <v>0</v>
      </c>
      <c r="Q10" s="127">
        <v>0</v>
      </c>
      <c r="R10" s="127">
        <f t="shared" si="7"/>
        <v>188150</v>
      </c>
      <c r="S10" s="127">
        <v>0</v>
      </c>
      <c r="T10" s="127">
        <v>185258</v>
      </c>
      <c r="U10" s="127">
        <v>2892</v>
      </c>
      <c r="V10" s="127">
        <v>0</v>
      </c>
      <c r="W10" s="127">
        <f t="shared" si="8"/>
        <v>485778</v>
      </c>
      <c r="X10" s="127">
        <v>165695</v>
      </c>
      <c r="Y10" s="127">
        <v>300250</v>
      </c>
      <c r="Z10" s="127">
        <v>13378</v>
      </c>
      <c r="AA10" s="127">
        <v>6455</v>
      </c>
      <c r="AB10" s="128">
        <v>0</v>
      </c>
      <c r="AC10" s="127">
        <v>2888</v>
      </c>
      <c r="AD10" s="127">
        <v>15252</v>
      </c>
      <c r="AE10" s="127">
        <f t="shared" si="9"/>
        <v>981394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206799</v>
      </c>
      <c r="AO10" s="127">
        <f t="shared" si="13"/>
        <v>15126</v>
      </c>
      <c r="AP10" s="127">
        <v>15126</v>
      </c>
      <c r="AQ10" s="127">
        <v>0</v>
      </c>
      <c r="AR10" s="127">
        <v>0</v>
      </c>
      <c r="AS10" s="127">
        <v>0</v>
      </c>
      <c r="AT10" s="127">
        <f t="shared" si="14"/>
        <v>182</v>
      </c>
      <c r="AU10" s="127">
        <v>168</v>
      </c>
      <c r="AV10" s="127">
        <v>14</v>
      </c>
      <c r="AW10" s="127">
        <v>0</v>
      </c>
      <c r="AX10" s="127">
        <v>0</v>
      </c>
      <c r="AY10" s="127">
        <f t="shared" si="15"/>
        <v>191491</v>
      </c>
      <c r="AZ10" s="127">
        <v>7497</v>
      </c>
      <c r="BA10" s="127">
        <v>173173</v>
      </c>
      <c r="BB10" s="127">
        <v>7098</v>
      </c>
      <c r="BC10" s="127">
        <v>3723</v>
      </c>
      <c r="BD10" s="128">
        <v>0</v>
      </c>
      <c r="BE10" s="127">
        <v>0</v>
      </c>
      <c r="BF10" s="127">
        <v>2964</v>
      </c>
      <c r="BG10" s="127">
        <f t="shared" si="16"/>
        <v>209763</v>
      </c>
      <c r="BH10" s="127">
        <f t="shared" si="17"/>
        <v>205184</v>
      </c>
      <c r="BI10" s="127">
        <f t="shared" si="17"/>
        <v>205184</v>
      </c>
      <c r="BJ10" s="127">
        <f t="shared" si="17"/>
        <v>0</v>
      </c>
      <c r="BK10" s="127">
        <f t="shared" si="17"/>
        <v>128058</v>
      </c>
      <c r="BL10" s="127">
        <f t="shared" si="17"/>
        <v>77126</v>
      </c>
      <c r="BM10" s="127">
        <f t="shared" si="17"/>
        <v>0</v>
      </c>
      <c r="BN10" s="127">
        <f t="shared" si="17"/>
        <v>0</v>
      </c>
      <c r="BO10" s="128">
        <f t="shared" si="17"/>
        <v>0</v>
      </c>
      <c r="BP10" s="127">
        <f t="shared" si="17"/>
        <v>967757</v>
      </c>
      <c r="BQ10" s="127">
        <f t="shared" si="17"/>
        <v>99268</v>
      </c>
      <c r="BR10" s="127">
        <f t="shared" si="17"/>
        <v>99268</v>
      </c>
      <c r="BS10" s="127">
        <f t="shared" si="17"/>
        <v>0</v>
      </c>
      <c r="BT10" s="127">
        <f t="shared" si="17"/>
        <v>0</v>
      </c>
      <c r="BU10" s="127">
        <f t="shared" si="17"/>
        <v>0</v>
      </c>
      <c r="BV10" s="127">
        <f t="shared" si="17"/>
        <v>188332</v>
      </c>
      <c r="BW10" s="127">
        <f t="shared" si="17"/>
        <v>168</v>
      </c>
      <c r="BX10" s="127">
        <f t="shared" si="18"/>
        <v>185272</v>
      </c>
      <c r="BY10" s="127">
        <f t="shared" si="19"/>
        <v>2892</v>
      </c>
      <c r="BZ10" s="127">
        <f t="shared" si="20"/>
        <v>0</v>
      </c>
      <c r="CA10" s="127">
        <f t="shared" si="21"/>
        <v>677269</v>
      </c>
      <c r="CB10" s="127">
        <f t="shared" si="22"/>
        <v>173192</v>
      </c>
      <c r="CC10" s="127">
        <f t="shared" si="23"/>
        <v>473423</v>
      </c>
      <c r="CD10" s="127">
        <f t="shared" si="24"/>
        <v>20476</v>
      </c>
      <c r="CE10" s="127">
        <f t="shared" si="25"/>
        <v>10178</v>
      </c>
      <c r="CF10" s="128">
        <f t="shared" si="26"/>
        <v>0</v>
      </c>
      <c r="CG10" s="127">
        <f t="shared" si="27"/>
        <v>2888</v>
      </c>
      <c r="CH10" s="127">
        <f t="shared" si="28"/>
        <v>18216</v>
      </c>
      <c r="CI10" s="127">
        <f t="shared" si="29"/>
        <v>1191157</v>
      </c>
    </row>
    <row r="11" spans="1:87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3"/>
        <v>97</v>
      </c>
      <c r="E11" s="127">
        <f t="shared" si="4"/>
        <v>97</v>
      </c>
      <c r="F11" s="127">
        <v>0</v>
      </c>
      <c r="G11" s="127">
        <v>97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803511</v>
      </c>
      <c r="M11" s="127">
        <f t="shared" si="6"/>
        <v>86538</v>
      </c>
      <c r="N11" s="127">
        <v>86538</v>
      </c>
      <c r="O11" s="127">
        <v>0</v>
      </c>
      <c r="P11" s="127">
        <v>0</v>
      </c>
      <c r="Q11" s="127">
        <v>0</v>
      </c>
      <c r="R11" s="127">
        <f t="shared" si="7"/>
        <v>84625</v>
      </c>
      <c r="S11" s="127">
        <v>560</v>
      </c>
      <c r="T11" s="127">
        <v>76535</v>
      </c>
      <c r="U11" s="127">
        <v>7530</v>
      </c>
      <c r="V11" s="127">
        <v>0</v>
      </c>
      <c r="W11" s="127">
        <f t="shared" si="8"/>
        <v>632348</v>
      </c>
      <c r="X11" s="127">
        <v>381679</v>
      </c>
      <c r="Y11" s="127">
        <v>240465</v>
      </c>
      <c r="Z11" s="127">
        <v>2436</v>
      </c>
      <c r="AA11" s="127">
        <v>7768</v>
      </c>
      <c r="AB11" s="128">
        <v>0</v>
      </c>
      <c r="AC11" s="127">
        <v>0</v>
      </c>
      <c r="AD11" s="127">
        <v>41420</v>
      </c>
      <c r="AE11" s="127">
        <f t="shared" si="9"/>
        <v>845028</v>
      </c>
      <c r="AF11" s="127">
        <f t="shared" si="10"/>
        <v>24</v>
      </c>
      <c r="AG11" s="127">
        <f t="shared" si="11"/>
        <v>24</v>
      </c>
      <c r="AH11" s="127">
        <v>0</v>
      </c>
      <c r="AI11" s="127">
        <v>24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310049</v>
      </c>
      <c r="AO11" s="127">
        <f t="shared" si="13"/>
        <v>45943</v>
      </c>
      <c r="AP11" s="127">
        <v>45943</v>
      </c>
      <c r="AQ11" s="127">
        <v>0</v>
      </c>
      <c r="AR11" s="127">
        <v>0</v>
      </c>
      <c r="AS11" s="127">
        <v>0</v>
      </c>
      <c r="AT11" s="127">
        <f t="shared" si="14"/>
        <v>44779</v>
      </c>
      <c r="AU11" s="127">
        <v>422</v>
      </c>
      <c r="AV11" s="127">
        <v>44357</v>
      </c>
      <c r="AW11" s="127">
        <v>0</v>
      </c>
      <c r="AX11" s="127">
        <v>0</v>
      </c>
      <c r="AY11" s="127">
        <f t="shared" si="15"/>
        <v>219327</v>
      </c>
      <c r="AZ11" s="127">
        <v>185565</v>
      </c>
      <c r="BA11" s="127">
        <v>33762</v>
      </c>
      <c r="BB11" s="127">
        <v>0</v>
      </c>
      <c r="BC11" s="127">
        <v>0</v>
      </c>
      <c r="BD11" s="128">
        <v>0</v>
      </c>
      <c r="BE11" s="127">
        <v>0</v>
      </c>
      <c r="BF11" s="127">
        <v>5924</v>
      </c>
      <c r="BG11" s="127">
        <f t="shared" si="16"/>
        <v>315997</v>
      </c>
      <c r="BH11" s="127">
        <f t="shared" si="17"/>
        <v>121</v>
      </c>
      <c r="BI11" s="127">
        <f t="shared" si="17"/>
        <v>121</v>
      </c>
      <c r="BJ11" s="127">
        <f t="shared" si="17"/>
        <v>0</v>
      </c>
      <c r="BK11" s="127">
        <f t="shared" si="17"/>
        <v>121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0</v>
      </c>
      <c r="BP11" s="127">
        <f t="shared" si="17"/>
        <v>1113560</v>
      </c>
      <c r="BQ11" s="127">
        <f t="shared" si="17"/>
        <v>132481</v>
      </c>
      <c r="BR11" s="127">
        <f t="shared" si="17"/>
        <v>132481</v>
      </c>
      <c r="BS11" s="127">
        <f t="shared" si="17"/>
        <v>0</v>
      </c>
      <c r="BT11" s="127">
        <f t="shared" si="17"/>
        <v>0</v>
      </c>
      <c r="BU11" s="127">
        <f t="shared" si="17"/>
        <v>0</v>
      </c>
      <c r="BV11" s="127">
        <f t="shared" si="17"/>
        <v>129404</v>
      </c>
      <c r="BW11" s="127">
        <f t="shared" si="17"/>
        <v>982</v>
      </c>
      <c r="BX11" s="127">
        <f t="shared" si="18"/>
        <v>120892</v>
      </c>
      <c r="BY11" s="127">
        <f t="shared" si="19"/>
        <v>7530</v>
      </c>
      <c r="BZ11" s="127">
        <f t="shared" si="20"/>
        <v>0</v>
      </c>
      <c r="CA11" s="127">
        <f t="shared" si="21"/>
        <v>851675</v>
      </c>
      <c r="CB11" s="127">
        <f t="shared" si="22"/>
        <v>567244</v>
      </c>
      <c r="CC11" s="127">
        <f t="shared" si="23"/>
        <v>274227</v>
      </c>
      <c r="CD11" s="127">
        <f t="shared" si="24"/>
        <v>2436</v>
      </c>
      <c r="CE11" s="127">
        <f t="shared" si="25"/>
        <v>7768</v>
      </c>
      <c r="CF11" s="128">
        <f t="shared" si="26"/>
        <v>0</v>
      </c>
      <c r="CG11" s="127">
        <f t="shared" si="27"/>
        <v>0</v>
      </c>
      <c r="CH11" s="127">
        <f t="shared" si="28"/>
        <v>47344</v>
      </c>
      <c r="CI11" s="127">
        <f t="shared" si="29"/>
        <v>1161025</v>
      </c>
    </row>
    <row r="12" spans="1:87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1176050</v>
      </c>
      <c r="M12" s="133">
        <f t="shared" si="6"/>
        <v>186048</v>
      </c>
      <c r="N12" s="133">
        <v>154116</v>
      </c>
      <c r="O12" s="133">
        <v>20719</v>
      </c>
      <c r="P12" s="133">
        <v>11213</v>
      </c>
      <c r="Q12" s="133">
        <v>0</v>
      </c>
      <c r="R12" s="133">
        <f t="shared" si="7"/>
        <v>552273</v>
      </c>
      <c r="S12" s="133">
        <v>7003</v>
      </c>
      <c r="T12" s="133">
        <v>524867</v>
      </c>
      <c r="U12" s="133">
        <v>20403</v>
      </c>
      <c r="V12" s="133">
        <v>0</v>
      </c>
      <c r="W12" s="133">
        <f t="shared" si="8"/>
        <v>437729</v>
      </c>
      <c r="X12" s="133">
        <v>173744</v>
      </c>
      <c r="Y12" s="133">
        <v>248437</v>
      </c>
      <c r="Z12" s="133">
        <v>13636</v>
      </c>
      <c r="AA12" s="133">
        <v>1912</v>
      </c>
      <c r="AB12" s="134">
        <v>0</v>
      </c>
      <c r="AC12" s="133">
        <v>0</v>
      </c>
      <c r="AD12" s="133">
        <v>47130</v>
      </c>
      <c r="AE12" s="133">
        <f t="shared" si="9"/>
        <v>1223180</v>
      </c>
      <c r="AF12" s="133">
        <f t="shared" si="10"/>
        <v>304500</v>
      </c>
      <c r="AG12" s="133">
        <f t="shared" si="11"/>
        <v>304500</v>
      </c>
      <c r="AH12" s="133">
        <v>0</v>
      </c>
      <c r="AI12" s="133">
        <v>304500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98991</v>
      </c>
      <c r="AO12" s="133">
        <f t="shared" si="13"/>
        <v>4848</v>
      </c>
      <c r="AP12" s="133">
        <v>4848</v>
      </c>
      <c r="AQ12" s="133">
        <v>0</v>
      </c>
      <c r="AR12" s="133">
        <v>0</v>
      </c>
      <c r="AS12" s="133">
        <v>0</v>
      </c>
      <c r="AT12" s="133">
        <f t="shared" si="14"/>
        <v>77331</v>
      </c>
      <c r="AU12" s="133">
        <v>2242</v>
      </c>
      <c r="AV12" s="133">
        <v>75089</v>
      </c>
      <c r="AW12" s="133">
        <v>0</v>
      </c>
      <c r="AX12" s="133">
        <v>0</v>
      </c>
      <c r="AY12" s="133">
        <f t="shared" si="15"/>
        <v>16812</v>
      </c>
      <c r="AZ12" s="133">
        <v>33</v>
      </c>
      <c r="BA12" s="133">
        <v>16779</v>
      </c>
      <c r="BB12" s="133">
        <v>0</v>
      </c>
      <c r="BC12" s="133">
        <v>0</v>
      </c>
      <c r="BD12" s="134">
        <v>0</v>
      </c>
      <c r="BE12" s="133">
        <v>0</v>
      </c>
      <c r="BF12" s="133">
        <v>0</v>
      </c>
      <c r="BG12" s="133">
        <f t="shared" si="16"/>
        <v>403491</v>
      </c>
      <c r="BH12" s="133">
        <f t="shared" si="17"/>
        <v>304500</v>
      </c>
      <c r="BI12" s="133">
        <f t="shared" si="17"/>
        <v>304500</v>
      </c>
      <c r="BJ12" s="133">
        <f t="shared" si="17"/>
        <v>0</v>
      </c>
      <c r="BK12" s="133">
        <f t="shared" si="17"/>
        <v>304500</v>
      </c>
      <c r="BL12" s="133">
        <f t="shared" si="17"/>
        <v>0</v>
      </c>
      <c r="BM12" s="133">
        <f t="shared" si="17"/>
        <v>0</v>
      </c>
      <c r="BN12" s="133">
        <f t="shared" si="17"/>
        <v>0</v>
      </c>
      <c r="BO12" s="134">
        <f t="shared" si="17"/>
        <v>0</v>
      </c>
      <c r="BP12" s="133">
        <f t="shared" si="17"/>
        <v>1275041</v>
      </c>
      <c r="BQ12" s="133">
        <f t="shared" si="17"/>
        <v>190896</v>
      </c>
      <c r="BR12" s="133">
        <f t="shared" si="17"/>
        <v>158964</v>
      </c>
      <c r="BS12" s="133">
        <f t="shared" si="17"/>
        <v>20719</v>
      </c>
      <c r="BT12" s="133">
        <f t="shared" si="17"/>
        <v>11213</v>
      </c>
      <c r="BU12" s="133">
        <f t="shared" si="17"/>
        <v>0</v>
      </c>
      <c r="BV12" s="133">
        <f t="shared" si="17"/>
        <v>629604</v>
      </c>
      <c r="BW12" s="133">
        <f t="shared" si="17"/>
        <v>9245</v>
      </c>
      <c r="BX12" s="133">
        <f t="shared" si="18"/>
        <v>599956</v>
      </c>
      <c r="BY12" s="133">
        <f t="shared" si="19"/>
        <v>20403</v>
      </c>
      <c r="BZ12" s="133">
        <f t="shared" si="20"/>
        <v>0</v>
      </c>
      <c r="CA12" s="133">
        <f t="shared" si="21"/>
        <v>454541</v>
      </c>
      <c r="CB12" s="133">
        <f t="shared" si="22"/>
        <v>173777</v>
      </c>
      <c r="CC12" s="133">
        <f t="shared" si="23"/>
        <v>265216</v>
      </c>
      <c r="CD12" s="133">
        <f t="shared" si="24"/>
        <v>13636</v>
      </c>
      <c r="CE12" s="133">
        <f t="shared" si="25"/>
        <v>1912</v>
      </c>
      <c r="CF12" s="134">
        <f t="shared" si="26"/>
        <v>0</v>
      </c>
      <c r="CG12" s="133">
        <f t="shared" si="27"/>
        <v>0</v>
      </c>
      <c r="CH12" s="133">
        <f t="shared" si="28"/>
        <v>47130</v>
      </c>
      <c r="CI12" s="133">
        <f t="shared" si="29"/>
        <v>1626671</v>
      </c>
    </row>
    <row r="13" spans="1:87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3"/>
        <v>91604</v>
      </c>
      <c r="E13" s="133">
        <f t="shared" si="4"/>
        <v>91604</v>
      </c>
      <c r="F13" s="133">
        <v>46920</v>
      </c>
      <c r="G13" s="133">
        <v>26190</v>
      </c>
      <c r="H13" s="133">
        <v>17722</v>
      </c>
      <c r="I13" s="133">
        <v>772</v>
      </c>
      <c r="J13" s="133">
        <v>0</v>
      </c>
      <c r="K13" s="134">
        <v>0</v>
      </c>
      <c r="L13" s="133">
        <f t="shared" si="5"/>
        <v>323786</v>
      </c>
      <c r="M13" s="133">
        <f t="shared" si="6"/>
        <v>74268</v>
      </c>
      <c r="N13" s="133">
        <v>74099</v>
      </c>
      <c r="O13" s="133">
        <v>0</v>
      </c>
      <c r="P13" s="133">
        <v>26</v>
      </c>
      <c r="Q13" s="133">
        <v>143</v>
      </c>
      <c r="R13" s="133">
        <f t="shared" si="7"/>
        <v>26791</v>
      </c>
      <c r="S13" s="133">
        <v>4114</v>
      </c>
      <c r="T13" s="133">
        <v>15306</v>
      </c>
      <c r="U13" s="133">
        <v>7371</v>
      </c>
      <c r="V13" s="133">
        <v>0</v>
      </c>
      <c r="W13" s="133">
        <f t="shared" si="8"/>
        <v>222727</v>
      </c>
      <c r="X13" s="133">
        <v>77452</v>
      </c>
      <c r="Y13" s="133">
        <v>116617</v>
      </c>
      <c r="Z13" s="133">
        <v>11204</v>
      </c>
      <c r="AA13" s="133">
        <v>17454</v>
      </c>
      <c r="AB13" s="134">
        <v>0</v>
      </c>
      <c r="AC13" s="133">
        <v>0</v>
      </c>
      <c r="AD13" s="133">
        <v>107865</v>
      </c>
      <c r="AE13" s="133">
        <f t="shared" si="9"/>
        <v>523255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68027</v>
      </c>
      <c r="AO13" s="133">
        <f t="shared" si="13"/>
        <v>9090</v>
      </c>
      <c r="AP13" s="133">
        <v>9090</v>
      </c>
      <c r="AQ13" s="133">
        <v>0</v>
      </c>
      <c r="AR13" s="133">
        <v>0</v>
      </c>
      <c r="AS13" s="133">
        <v>0</v>
      </c>
      <c r="AT13" s="133">
        <f t="shared" si="14"/>
        <v>22467</v>
      </c>
      <c r="AU13" s="133">
        <v>0</v>
      </c>
      <c r="AV13" s="133">
        <v>22467</v>
      </c>
      <c r="AW13" s="133">
        <v>0</v>
      </c>
      <c r="AX13" s="133">
        <v>0</v>
      </c>
      <c r="AY13" s="133">
        <f t="shared" si="15"/>
        <v>36470</v>
      </c>
      <c r="AZ13" s="133">
        <v>0</v>
      </c>
      <c r="BA13" s="133">
        <v>36470</v>
      </c>
      <c r="BB13" s="133">
        <v>0</v>
      </c>
      <c r="BC13" s="133">
        <v>0</v>
      </c>
      <c r="BD13" s="134">
        <v>0</v>
      </c>
      <c r="BE13" s="133">
        <v>0</v>
      </c>
      <c r="BF13" s="133">
        <v>781</v>
      </c>
      <c r="BG13" s="133">
        <f t="shared" si="16"/>
        <v>68808</v>
      </c>
      <c r="BH13" s="133">
        <f t="shared" si="17"/>
        <v>91604</v>
      </c>
      <c r="BI13" s="133">
        <f t="shared" si="17"/>
        <v>91604</v>
      </c>
      <c r="BJ13" s="133">
        <f t="shared" si="17"/>
        <v>46920</v>
      </c>
      <c r="BK13" s="133">
        <f t="shared" si="17"/>
        <v>26190</v>
      </c>
      <c r="BL13" s="133">
        <f t="shared" si="17"/>
        <v>17722</v>
      </c>
      <c r="BM13" s="133">
        <f t="shared" si="17"/>
        <v>772</v>
      </c>
      <c r="BN13" s="133">
        <f t="shared" si="17"/>
        <v>0</v>
      </c>
      <c r="BO13" s="134">
        <f t="shared" si="17"/>
        <v>0</v>
      </c>
      <c r="BP13" s="133">
        <f t="shared" si="17"/>
        <v>391813</v>
      </c>
      <c r="BQ13" s="133">
        <f t="shared" si="17"/>
        <v>83358</v>
      </c>
      <c r="BR13" s="133">
        <f t="shared" si="17"/>
        <v>83189</v>
      </c>
      <c r="BS13" s="133">
        <f t="shared" si="17"/>
        <v>0</v>
      </c>
      <c r="BT13" s="133">
        <f t="shared" si="17"/>
        <v>26</v>
      </c>
      <c r="BU13" s="133">
        <f t="shared" si="17"/>
        <v>143</v>
      </c>
      <c r="BV13" s="133">
        <f t="shared" si="17"/>
        <v>49258</v>
      </c>
      <c r="BW13" s="133">
        <f t="shared" si="17"/>
        <v>4114</v>
      </c>
      <c r="BX13" s="133">
        <f t="shared" si="18"/>
        <v>37773</v>
      </c>
      <c r="BY13" s="133">
        <f t="shared" si="19"/>
        <v>7371</v>
      </c>
      <c r="BZ13" s="133">
        <f t="shared" si="20"/>
        <v>0</v>
      </c>
      <c r="CA13" s="133">
        <f t="shared" si="21"/>
        <v>259197</v>
      </c>
      <c r="CB13" s="133">
        <f t="shared" si="22"/>
        <v>77452</v>
      </c>
      <c r="CC13" s="133">
        <f t="shared" si="23"/>
        <v>153087</v>
      </c>
      <c r="CD13" s="133">
        <f t="shared" si="24"/>
        <v>11204</v>
      </c>
      <c r="CE13" s="133">
        <f t="shared" si="25"/>
        <v>17454</v>
      </c>
      <c r="CF13" s="134">
        <f t="shared" si="26"/>
        <v>0</v>
      </c>
      <c r="CG13" s="133">
        <f t="shared" si="27"/>
        <v>0</v>
      </c>
      <c r="CH13" s="133">
        <f t="shared" si="28"/>
        <v>108646</v>
      </c>
      <c r="CI13" s="133">
        <f t="shared" si="29"/>
        <v>592063</v>
      </c>
    </row>
    <row r="14" spans="1:87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3"/>
        <v>65940</v>
      </c>
      <c r="E14" s="133">
        <f t="shared" si="4"/>
        <v>65940</v>
      </c>
      <c r="F14" s="133">
        <v>0</v>
      </c>
      <c r="G14" s="133">
        <v>65940</v>
      </c>
      <c r="H14" s="133">
        <v>0</v>
      </c>
      <c r="I14" s="133">
        <v>0</v>
      </c>
      <c r="J14" s="133">
        <v>0</v>
      </c>
      <c r="K14" s="134">
        <v>0</v>
      </c>
      <c r="L14" s="133">
        <f t="shared" si="5"/>
        <v>384553</v>
      </c>
      <c r="M14" s="133">
        <f t="shared" si="6"/>
        <v>68468</v>
      </c>
      <c r="N14" s="133">
        <v>68468</v>
      </c>
      <c r="O14" s="133">
        <v>0</v>
      </c>
      <c r="P14" s="133">
        <v>0</v>
      </c>
      <c r="Q14" s="133">
        <v>0</v>
      </c>
      <c r="R14" s="133">
        <f t="shared" si="7"/>
        <v>170307</v>
      </c>
      <c r="S14" s="133">
        <v>0</v>
      </c>
      <c r="T14" s="133">
        <v>168762</v>
      </c>
      <c r="U14" s="133">
        <v>1545</v>
      </c>
      <c r="V14" s="133">
        <v>0</v>
      </c>
      <c r="W14" s="133">
        <f t="shared" si="8"/>
        <v>145778</v>
      </c>
      <c r="X14" s="133">
        <v>83115</v>
      </c>
      <c r="Y14" s="133">
        <v>47443</v>
      </c>
      <c r="Z14" s="133">
        <v>1144</v>
      </c>
      <c r="AA14" s="133">
        <v>14076</v>
      </c>
      <c r="AB14" s="134">
        <v>0</v>
      </c>
      <c r="AC14" s="133">
        <v>0</v>
      </c>
      <c r="AD14" s="133">
        <v>416</v>
      </c>
      <c r="AE14" s="133">
        <f t="shared" si="9"/>
        <v>450909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0</v>
      </c>
      <c r="AN14" s="133">
        <f t="shared" si="12"/>
        <v>94719</v>
      </c>
      <c r="AO14" s="133">
        <f t="shared" si="13"/>
        <v>32170</v>
      </c>
      <c r="AP14" s="133">
        <v>32170</v>
      </c>
      <c r="AQ14" s="133">
        <v>0</v>
      </c>
      <c r="AR14" s="133">
        <v>0</v>
      </c>
      <c r="AS14" s="133">
        <v>0</v>
      </c>
      <c r="AT14" s="133">
        <f t="shared" si="14"/>
        <v>40641</v>
      </c>
      <c r="AU14" s="133">
        <v>0</v>
      </c>
      <c r="AV14" s="133">
        <v>40641</v>
      </c>
      <c r="AW14" s="133">
        <v>0</v>
      </c>
      <c r="AX14" s="133">
        <v>0</v>
      </c>
      <c r="AY14" s="133">
        <f t="shared" si="15"/>
        <v>21908</v>
      </c>
      <c r="AZ14" s="133">
        <v>7170</v>
      </c>
      <c r="BA14" s="133">
        <v>4470</v>
      </c>
      <c r="BB14" s="133">
        <v>0</v>
      </c>
      <c r="BC14" s="133">
        <v>10268</v>
      </c>
      <c r="BD14" s="134">
        <v>0</v>
      </c>
      <c r="BE14" s="133">
        <v>0</v>
      </c>
      <c r="BF14" s="133">
        <v>5083</v>
      </c>
      <c r="BG14" s="133">
        <f t="shared" si="16"/>
        <v>99802</v>
      </c>
      <c r="BH14" s="133">
        <f t="shared" si="17"/>
        <v>65940</v>
      </c>
      <c r="BI14" s="133">
        <f t="shared" si="17"/>
        <v>65940</v>
      </c>
      <c r="BJ14" s="133">
        <f t="shared" si="17"/>
        <v>0</v>
      </c>
      <c r="BK14" s="133">
        <f t="shared" si="17"/>
        <v>65940</v>
      </c>
      <c r="BL14" s="133">
        <f t="shared" si="17"/>
        <v>0</v>
      </c>
      <c r="BM14" s="133">
        <f t="shared" si="17"/>
        <v>0</v>
      </c>
      <c r="BN14" s="133">
        <f t="shared" si="17"/>
        <v>0</v>
      </c>
      <c r="BO14" s="134">
        <f t="shared" si="17"/>
        <v>0</v>
      </c>
      <c r="BP14" s="133">
        <f t="shared" si="17"/>
        <v>479272</v>
      </c>
      <c r="BQ14" s="133">
        <f t="shared" si="17"/>
        <v>100638</v>
      </c>
      <c r="BR14" s="133">
        <f t="shared" si="17"/>
        <v>100638</v>
      </c>
      <c r="BS14" s="133">
        <f t="shared" si="17"/>
        <v>0</v>
      </c>
      <c r="BT14" s="133">
        <f t="shared" si="17"/>
        <v>0</v>
      </c>
      <c r="BU14" s="133">
        <f t="shared" si="17"/>
        <v>0</v>
      </c>
      <c r="BV14" s="133">
        <f t="shared" si="17"/>
        <v>210948</v>
      </c>
      <c r="BW14" s="133">
        <f t="shared" si="17"/>
        <v>0</v>
      </c>
      <c r="BX14" s="133">
        <f t="shared" si="18"/>
        <v>209403</v>
      </c>
      <c r="BY14" s="133">
        <f t="shared" si="19"/>
        <v>1545</v>
      </c>
      <c r="BZ14" s="133">
        <f t="shared" si="20"/>
        <v>0</v>
      </c>
      <c r="CA14" s="133">
        <f t="shared" si="21"/>
        <v>167686</v>
      </c>
      <c r="CB14" s="133">
        <f t="shared" si="22"/>
        <v>90285</v>
      </c>
      <c r="CC14" s="133">
        <f t="shared" si="23"/>
        <v>51913</v>
      </c>
      <c r="CD14" s="133">
        <f t="shared" si="24"/>
        <v>1144</v>
      </c>
      <c r="CE14" s="133">
        <f t="shared" si="25"/>
        <v>24344</v>
      </c>
      <c r="CF14" s="134">
        <f t="shared" si="26"/>
        <v>0</v>
      </c>
      <c r="CG14" s="133">
        <f t="shared" si="27"/>
        <v>0</v>
      </c>
      <c r="CH14" s="133">
        <f t="shared" si="28"/>
        <v>5499</v>
      </c>
      <c r="CI14" s="133">
        <f t="shared" si="29"/>
        <v>550711</v>
      </c>
    </row>
    <row r="15" spans="1:87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0</v>
      </c>
      <c r="L15" s="133">
        <f t="shared" si="5"/>
        <v>299760</v>
      </c>
      <c r="M15" s="133">
        <f t="shared" si="6"/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f t="shared" si="7"/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f t="shared" si="8"/>
        <v>299760</v>
      </c>
      <c r="X15" s="133">
        <v>119737</v>
      </c>
      <c r="Y15" s="133">
        <v>47250</v>
      </c>
      <c r="Z15" s="133">
        <v>132773</v>
      </c>
      <c r="AA15" s="133">
        <v>0</v>
      </c>
      <c r="AB15" s="134">
        <v>0</v>
      </c>
      <c r="AC15" s="133">
        <v>0</v>
      </c>
      <c r="AD15" s="133">
        <v>0</v>
      </c>
      <c r="AE15" s="133">
        <f t="shared" si="9"/>
        <v>299760</v>
      </c>
      <c r="AF15" s="133">
        <f t="shared" si="10"/>
        <v>302674</v>
      </c>
      <c r="AG15" s="133">
        <f t="shared" si="11"/>
        <v>296405</v>
      </c>
      <c r="AH15" s="133">
        <v>0</v>
      </c>
      <c r="AI15" s="133">
        <v>296405</v>
      </c>
      <c r="AJ15" s="133">
        <v>0</v>
      </c>
      <c r="AK15" s="133">
        <v>0</v>
      </c>
      <c r="AL15" s="133">
        <v>6269</v>
      </c>
      <c r="AM15" s="134">
        <v>0</v>
      </c>
      <c r="AN15" s="133">
        <f t="shared" si="12"/>
        <v>44995</v>
      </c>
      <c r="AO15" s="133">
        <f t="shared" si="13"/>
        <v>12866</v>
      </c>
      <c r="AP15" s="133">
        <v>7500</v>
      </c>
      <c r="AQ15" s="133">
        <v>0</v>
      </c>
      <c r="AR15" s="133">
        <v>5366</v>
      </c>
      <c r="AS15" s="133">
        <v>0</v>
      </c>
      <c r="AT15" s="133">
        <f t="shared" si="14"/>
        <v>0</v>
      </c>
      <c r="AU15" s="133">
        <v>0</v>
      </c>
      <c r="AV15" s="133">
        <v>0</v>
      </c>
      <c r="AW15" s="133">
        <v>0</v>
      </c>
      <c r="AX15" s="133">
        <v>0</v>
      </c>
      <c r="AY15" s="133">
        <f t="shared" si="15"/>
        <v>32129</v>
      </c>
      <c r="AZ15" s="133">
        <v>0</v>
      </c>
      <c r="BA15" s="133">
        <v>14601</v>
      </c>
      <c r="BB15" s="133">
        <v>0</v>
      </c>
      <c r="BC15" s="133">
        <v>17528</v>
      </c>
      <c r="BD15" s="134">
        <v>0</v>
      </c>
      <c r="BE15" s="133">
        <v>0</v>
      </c>
      <c r="BF15" s="133">
        <v>0</v>
      </c>
      <c r="BG15" s="133">
        <f t="shared" si="16"/>
        <v>347669</v>
      </c>
      <c r="BH15" s="133">
        <f t="shared" si="17"/>
        <v>302674</v>
      </c>
      <c r="BI15" s="133">
        <f t="shared" si="17"/>
        <v>296405</v>
      </c>
      <c r="BJ15" s="133">
        <f t="shared" si="17"/>
        <v>0</v>
      </c>
      <c r="BK15" s="133">
        <f t="shared" si="17"/>
        <v>296405</v>
      </c>
      <c r="BL15" s="133">
        <f t="shared" si="17"/>
        <v>0</v>
      </c>
      <c r="BM15" s="133">
        <f t="shared" si="17"/>
        <v>0</v>
      </c>
      <c r="BN15" s="133">
        <f t="shared" si="17"/>
        <v>6269</v>
      </c>
      <c r="BO15" s="134">
        <f t="shared" si="17"/>
        <v>0</v>
      </c>
      <c r="BP15" s="133">
        <f t="shared" si="17"/>
        <v>344755</v>
      </c>
      <c r="BQ15" s="133">
        <f t="shared" si="17"/>
        <v>12866</v>
      </c>
      <c r="BR15" s="133">
        <f t="shared" si="17"/>
        <v>7500</v>
      </c>
      <c r="BS15" s="133">
        <f t="shared" si="17"/>
        <v>0</v>
      </c>
      <c r="BT15" s="133">
        <f t="shared" si="17"/>
        <v>5366</v>
      </c>
      <c r="BU15" s="133">
        <f t="shared" si="17"/>
        <v>0</v>
      </c>
      <c r="BV15" s="133">
        <f t="shared" si="17"/>
        <v>0</v>
      </c>
      <c r="BW15" s="133">
        <f t="shared" si="17"/>
        <v>0</v>
      </c>
      <c r="BX15" s="133">
        <f t="shared" si="18"/>
        <v>0</v>
      </c>
      <c r="BY15" s="133">
        <f t="shared" si="19"/>
        <v>0</v>
      </c>
      <c r="BZ15" s="133">
        <f t="shared" si="20"/>
        <v>0</v>
      </c>
      <c r="CA15" s="133">
        <f t="shared" si="21"/>
        <v>331889</v>
      </c>
      <c r="CB15" s="133">
        <f t="shared" si="22"/>
        <v>119737</v>
      </c>
      <c r="CC15" s="133">
        <f t="shared" si="23"/>
        <v>61851</v>
      </c>
      <c r="CD15" s="133">
        <f t="shared" si="24"/>
        <v>132773</v>
      </c>
      <c r="CE15" s="133">
        <f t="shared" si="25"/>
        <v>17528</v>
      </c>
      <c r="CF15" s="134">
        <f t="shared" si="26"/>
        <v>0</v>
      </c>
      <c r="CG15" s="133">
        <f t="shared" si="27"/>
        <v>0</v>
      </c>
      <c r="CH15" s="133">
        <f t="shared" si="28"/>
        <v>0</v>
      </c>
      <c r="CI15" s="133">
        <f t="shared" si="29"/>
        <v>647429</v>
      </c>
    </row>
    <row r="16" spans="1:87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3"/>
        <v>63105</v>
      </c>
      <c r="E16" s="133">
        <f t="shared" si="4"/>
        <v>63105</v>
      </c>
      <c r="F16" s="133">
        <v>0</v>
      </c>
      <c r="G16" s="133">
        <v>63105</v>
      </c>
      <c r="H16" s="133">
        <v>0</v>
      </c>
      <c r="I16" s="133">
        <v>0</v>
      </c>
      <c r="J16" s="133">
        <v>0</v>
      </c>
      <c r="K16" s="134">
        <v>0</v>
      </c>
      <c r="L16" s="133">
        <f t="shared" si="5"/>
        <v>189039</v>
      </c>
      <c r="M16" s="133">
        <f t="shared" si="6"/>
        <v>23516</v>
      </c>
      <c r="N16" s="133">
        <v>23516</v>
      </c>
      <c r="O16" s="133">
        <v>0</v>
      </c>
      <c r="P16" s="133">
        <v>0</v>
      </c>
      <c r="Q16" s="133">
        <v>0</v>
      </c>
      <c r="R16" s="133">
        <f t="shared" si="7"/>
        <v>34467</v>
      </c>
      <c r="S16" s="133">
        <v>0</v>
      </c>
      <c r="T16" s="133">
        <v>33993</v>
      </c>
      <c r="U16" s="133">
        <v>474</v>
      </c>
      <c r="V16" s="133">
        <v>0</v>
      </c>
      <c r="W16" s="133">
        <f t="shared" si="8"/>
        <v>131056</v>
      </c>
      <c r="X16" s="133">
        <v>44217</v>
      </c>
      <c r="Y16" s="133">
        <v>42561</v>
      </c>
      <c r="Z16" s="133">
        <v>26709</v>
      </c>
      <c r="AA16" s="133">
        <v>17569</v>
      </c>
      <c r="AB16" s="134">
        <v>0</v>
      </c>
      <c r="AC16" s="133">
        <v>0</v>
      </c>
      <c r="AD16" s="133">
        <v>2258</v>
      </c>
      <c r="AE16" s="133">
        <f t="shared" si="9"/>
        <v>254402</v>
      </c>
      <c r="AF16" s="133">
        <f t="shared" si="10"/>
        <v>8894</v>
      </c>
      <c r="AG16" s="133">
        <f t="shared" si="11"/>
        <v>8894</v>
      </c>
      <c r="AH16" s="133">
        <v>0</v>
      </c>
      <c r="AI16" s="133">
        <v>8894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97209</v>
      </c>
      <c r="AO16" s="133">
        <f t="shared" si="13"/>
        <v>3885</v>
      </c>
      <c r="AP16" s="133">
        <v>3885</v>
      </c>
      <c r="AQ16" s="133">
        <v>0</v>
      </c>
      <c r="AR16" s="133">
        <v>0</v>
      </c>
      <c r="AS16" s="133">
        <v>0</v>
      </c>
      <c r="AT16" s="133">
        <f t="shared" si="14"/>
        <v>121</v>
      </c>
      <c r="AU16" s="133">
        <v>0</v>
      </c>
      <c r="AV16" s="133">
        <v>121</v>
      </c>
      <c r="AW16" s="133">
        <v>0</v>
      </c>
      <c r="AX16" s="133">
        <v>0</v>
      </c>
      <c r="AY16" s="133">
        <f t="shared" si="15"/>
        <v>93203</v>
      </c>
      <c r="AZ16" s="133">
        <v>0</v>
      </c>
      <c r="BA16" s="133">
        <v>93203</v>
      </c>
      <c r="BB16" s="133">
        <v>0</v>
      </c>
      <c r="BC16" s="133">
        <v>0</v>
      </c>
      <c r="BD16" s="134">
        <v>0</v>
      </c>
      <c r="BE16" s="133">
        <v>0</v>
      </c>
      <c r="BF16" s="133">
        <v>500</v>
      </c>
      <c r="BG16" s="133">
        <f t="shared" si="16"/>
        <v>106603</v>
      </c>
      <c r="BH16" s="133">
        <f t="shared" si="17"/>
        <v>71999</v>
      </c>
      <c r="BI16" s="133">
        <f t="shared" si="17"/>
        <v>71999</v>
      </c>
      <c r="BJ16" s="133">
        <f t="shared" si="17"/>
        <v>0</v>
      </c>
      <c r="BK16" s="133">
        <f t="shared" si="17"/>
        <v>71999</v>
      </c>
      <c r="BL16" s="133">
        <f t="shared" si="17"/>
        <v>0</v>
      </c>
      <c r="BM16" s="133">
        <f t="shared" si="17"/>
        <v>0</v>
      </c>
      <c r="BN16" s="133">
        <f t="shared" si="17"/>
        <v>0</v>
      </c>
      <c r="BO16" s="134">
        <f t="shared" si="17"/>
        <v>0</v>
      </c>
      <c r="BP16" s="133">
        <f t="shared" si="17"/>
        <v>286248</v>
      </c>
      <c r="BQ16" s="133">
        <f t="shared" si="17"/>
        <v>27401</v>
      </c>
      <c r="BR16" s="133">
        <f t="shared" si="17"/>
        <v>27401</v>
      </c>
      <c r="BS16" s="133">
        <f t="shared" si="17"/>
        <v>0</v>
      </c>
      <c r="BT16" s="133">
        <f t="shared" si="17"/>
        <v>0</v>
      </c>
      <c r="BU16" s="133">
        <f t="shared" si="17"/>
        <v>0</v>
      </c>
      <c r="BV16" s="133">
        <f t="shared" si="17"/>
        <v>34588</v>
      </c>
      <c r="BW16" s="133">
        <f t="shared" si="17"/>
        <v>0</v>
      </c>
      <c r="BX16" s="133">
        <f t="shared" si="18"/>
        <v>34114</v>
      </c>
      <c r="BY16" s="133">
        <f t="shared" si="19"/>
        <v>474</v>
      </c>
      <c r="BZ16" s="133">
        <f t="shared" si="20"/>
        <v>0</v>
      </c>
      <c r="CA16" s="133">
        <f t="shared" si="21"/>
        <v>224259</v>
      </c>
      <c r="CB16" s="133">
        <f t="shared" si="22"/>
        <v>44217</v>
      </c>
      <c r="CC16" s="133">
        <f t="shared" si="23"/>
        <v>135764</v>
      </c>
      <c r="CD16" s="133">
        <f t="shared" si="24"/>
        <v>26709</v>
      </c>
      <c r="CE16" s="133">
        <f t="shared" si="25"/>
        <v>17569</v>
      </c>
      <c r="CF16" s="134">
        <f t="shared" si="26"/>
        <v>0</v>
      </c>
      <c r="CG16" s="133">
        <f t="shared" si="27"/>
        <v>0</v>
      </c>
      <c r="CH16" s="133">
        <f t="shared" si="28"/>
        <v>2758</v>
      </c>
      <c r="CI16" s="133">
        <f t="shared" si="29"/>
        <v>361005</v>
      </c>
    </row>
    <row r="17" spans="1:87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3"/>
        <v>0</v>
      </c>
      <c r="E17" s="133">
        <f t="shared" si="4"/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4">
        <v>0</v>
      </c>
      <c r="L17" s="133">
        <f t="shared" si="5"/>
        <v>118807</v>
      </c>
      <c r="M17" s="133">
        <f t="shared" si="6"/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f t="shared" si="7"/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f t="shared" si="8"/>
        <v>118807</v>
      </c>
      <c r="X17" s="133">
        <v>112398</v>
      </c>
      <c r="Y17" s="133">
        <v>6229</v>
      </c>
      <c r="Z17" s="133">
        <v>180</v>
      </c>
      <c r="AA17" s="133">
        <v>0</v>
      </c>
      <c r="AB17" s="134">
        <v>189687</v>
      </c>
      <c r="AC17" s="133">
        <v>0</v>
      </c>
      <c r="AD17" s="133">
        <v>0</v>
      </c>
      <c r="AE17" s="133">
        <f t="shared" si="9"/>
        <v>118807</v>
      </c>
      <c r="AF17" s="133">
        <f t="shared" si="10"/>
        <v>0</v>
      </c>
      <c r="AG17" s="133">
        <f t="shared" si="11"/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4">
        <v>0</v>
      </c>
      <c r="AN17" s="133">
        <f t="shared" si="12"/>
        <v>0</v>
      </c>
      <c r="AO17" s="133">
        <f t="shared" si="13"/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f t="shared" si="14"/>
        <v>0</v>
      </c>
      <c r="AU17" s="133">
        <v>0</v>
      </c>
      <c r="AV17" s="133">
        <v>0</v>
      </c>
      <c r="AW17" s="133">
        <v>0</v>
      </c>
      <c r="AX17" s="133">
        <v>0</v>
      </c>
      <c r="AY17" s="133">
        <f t="shared" si="15"/>
        <v>0</v>
      </c>
      <c r="AZ17" s="133">
        <v>0</v>
      </c>
      <c r="BA17" s="133">
        <v>0</v>
      </c>
      <c r="BB17" s="133">
        <v>0</v>
      </c>
      <c r="BC17" s="133">
        <v>0</v>
      </c>
      <c r="BD17" s="134">
        <v>125297</v>
      </c>
      <c r="BE17" s="133">
        <v>0</v>
      </c>
      <c r="BF17" s="133">
        <v>0</v>
      </c>
      <c r="BG17" s="133">
        <f t="shared" si="16"/>
        <v>0</v>
      </c>
      <c r="BH17" s="133">
        <f t="shared" si="17"/>
        <v>0</v>
      </c>
      <c r="BI17" s="133">
        <f t="shared" si="17"/>
        <v>0</v>
      </c>
      <c r="BJ17" s="133">
        <f t="shared" si="17"/>
        <v>0</v>
      </c>
      <c r="BK17" s="133">
        <f t="shared" si="17"/>
        <v>0</v>
      </c>
      <c r="BL17" s="133">
        <f t="shared" si="17"/>
        <v>0</v>
      </c>
      <c r="BM17" s="133">
        <f t="shared" si="17"/>
        <v>0</v>
      </c>
      <c r="BN17" s="133">
        <f t="shared" si="17"/>
        <v>0</v>
      </c>
      <c r="BO17" s="134">
        <f t="shared" si="17"/>
        <v>0</v>
      </c>
      <c r="BP17" s="133">
        <f t="shared" si="17"/>
        <v>118807</v>
      </c>
      <c r="BQ17" s="133">
        <f t="shared" si="17"/>
        <v>0</v>
      </c>
      <c r="BR17" s="133">
        <f t="shared" si="17"/>
        <v>0</v>
      </c>
      <c r="BS17" s="133">
        <f t="shared" si="17"/>
        <v>0</v>
      </c>
      <c r="BT17" s="133">
        <f t="shared" si="17"/>
        <v>0</v>
      </c>
      <c r="BU17" s="133">
        <f t="shared" si="17"/>
        <v>0</v>
      </c>
      <c r="BV17" s="133">
        <f t="shared" si="17"/>
        <v>0</v>
      </c>
      <c r="BW17" s="133">
        <f t="shared" si="17"/>
        <v>0</v>
      </c>
      <c r="BX17" s="133">
        <f t="shared" si="18"/>
        <v>0</v>
      </c>
      <c r="BY17" s="133">
        <f t="shared" si="19"/>
        <v>0</v>
      </c>
      <c r="BZ17" s="133">
        <f t="shared" si="20"/>
        <v>0</v>
      </c>
      <c r="CA17" s="133">
        <f t="shared" si="21"/>
        <v>118807</v>
      </c>
      <c r="CB17" s="133">
        <f t="shared" si="22"/>
        <v>112398</v>
      </c>
      <c r="CC17" s="133">
        <f t="shared" si="23"/>
        <v>6229</v>
      </c>
      <c r="CD17" s="133">
        <f t="shared" si="24"/>
        <v>180</v>
      </c>
      <c r="CE17" s="133">
        <f t="shared" si="25"/>
        <v>0</v>
      </c>
      <c r="CF17" s="134">
        <f t="shared" si="26"/>
        <v>314984</v>
      </c>
      <c r="CG17" s="133">
        <f t="shared" si="27"/>
        <v>0</v>
      </c>
      <c r="CH17" s="133">
        <f t="shared" si="28"/>
        <v>0</v>
      </c>
      <c r="CI17" s="133">
        <f t="shared" si="29"/>
        <v>118807</v>
      </c>
    </row>
    <row r="18" spans="1:87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3"/>
        <v>0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  <c r="L18" s="133">
        <f t="shared" si="5"/>
        <v>596484</v>
      </c>
      <c r="M18" s="133">
        <f t="shared" si="6"/>
        <v>140299</v>
      </c>
      <c r="N18" s="133">
        <v>140299</v>
      </c>
      <c r="O18" s="133">
        <v>0</v>
      </c>
      <c r="P18" s="133">
        <v>0</v>
      </c>
      <c r="Q18" s="133">
        <v>0</v>
      </c>
      <c r="R18" s="133">
        <f t="shared" si="7"/>
        <v>181975</v>
      </c>
      <c r="S18" s="133">
        <v>2082</v>
      </c>
      <c r="T18" s="133">
        <v>173304</v>
      </c>
      <c r="U18" s="133">
        <v>6589</v>
      </c>
      <c r="V18" s="133">
        <v>0</v>
      </c>
      <c r="W18" s="133">
        <f t="shared" si="8"/>
        <v>274210</v>
      </c>
      <c r="X18" s="133">
        <v>147116</v>
      </c>
      <c r="Y18" s="133">
        <v>103569</v>
      </c>
      <c r="Z18" s="133">
        <v>0</v>
      </c>
      <c r="AA18" s="133">
        <v>23525</v>
      </c>
      <c r="AB18" s="134">
        <v>0</v>
      </c>
      <c r="AC18" s="133">
        <v>0</v>
      </c>
      <c r="AD18" s="133">
        <v>39495</v>
      </c>
      <c r="AE18" s="133">
        <f t="shared" si="9"/>
        <v>635979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0</v>
      </c>
      <c r="AN18" s="133">
        <f t="shared" si="12"/>
        <v>297506</v>
      </c>
      <c r="AO18" s="133">
        <f t="shared" si="13"/>
        <v>88025</v>
      </c>
      <c r="AP18" s="133">
        <v>88025</v>
      </c>
      <c r="AQ18" s="133">
        <v>0</v>
      </c>
      <c r="AR18" s="133">
        <v>0</v>
      </c>
      <c r="AS18" s="133">
        <v>0</v>
      </c>
      <c r="AT18" s="133">
        <f t="shared" si="14"/>
        <v>84146</v>
      </c>
      <c r="AU18" s="133">
        <v>0</v>
      </c>
      <c r="AV18" s="133">
        <v>84146</v>
      </c>
      <c r="AW18" s="133">
        <v>0</v>
      </c>
      <c r="AX18" s="133">
        <v>0</v>
      </c>
      <c r="AY18" s="133">
        <f t="shared" si="15"/>
        <v>125335</v>
      </c>
      <c r="AZ18" s="133">
        <v>114138</v>
      </c>
      <c r="BA18" s="133">
        <v>4232</v>
      </c>
      <c r="BB18" s="133">
        <v>0</v>
      </c>
      <c r="BC18" s="133">
        <v>6965</v>
      </c>
      <c r="BD18" s="134">
        <v>0</v>
      </c>
      <c r="BE18" s="133">
        <v>0</v>
      </c>
      <c r="BF18" s="133">
        <v>0</v>
      </c>
      <c r="BG18" s="133">
        <f t="shared" si="16"/>
        <v>297506</v>
      </c>
      <c r="BH18" s="133">
        <f t="shared" si="17"/>
        <v>0</v>
      </c>
      <c r="BI18" s="133">
        <f t="shared" si="17"/>
        <v>0</v>
      </c>
      <c r="BJ18" s="133">
        <f t="shared" si="17"/>
        <v>0</v>
      </c>
      <c r="BK18" s="133">
        <f t="shared" si="17"/>
        <v>0</v>
      </c>
      <c r="BL18" s="133">
        <f t="shared" si="17"/>
        <v>0</v>
      </c>
      <c r="BM18" s="133">
        <f t="shared" si="17"/>
        <v>0</v>
      </c>
      <c r="BN18" s="133">
        <f t="shared" si="17"/>
        <v>0</v>
      </c>
      <c r="BO18" s="134">
        <f t="shared" si="17"/>
        <v>0</v>
      </c>
      <c r="BP18" s="133">
        <f t="shared" si="17"/>
        <v>893990</v>
      </c>
      <c r="BQ18" s="133">
        <f t="shared" si="17"/>
        <v>228324</v>
      </c>
      <c r="BR18" s="133">
        <f t="shared" si="17"/>
        <v>228324</v>
      </c>
      <c r="BS18" s="133">
        <f t="shared" si="17"/>
        <v>0</v>
      </c>
      <c r="BT18" s="133">
        <f t="shared" si="17"/>
        <v>0</v>
      </c>
      <c r="BU18" s="133">
        <f t="shared" si="17"/>
        <v>0</v>
      </c>
      <c r="BV18" s="133">
        <f t="shared" si="17"/>
        <v>266121</v>
      </c>
      <c r="BW18" s="133">
        <f t="shared" si="17"/>
        <v>2082</v>
      </c>
      <c r="BX18" s="133">
        <f t="shared" si="18"/>
        <v>257450</v>
      </c>
      <c r="BY18" s="133">
        <f t="shared" si="19"/>
        <v>6589</v>
      </c>
      <c r="BZ18" s="133">
        <f t="shared" si="20"/>
        <v>0</v>
      </c>
      <c r="CA18" s="133">
        <f t="shared" si="21"/>
        <v>399545</v>
      </c>
      <c r="CB18" s="133">
        <f t="shared" si="22"/>
        <v>261254</v>
      </c>
      <c r="CC18" s="133">
        <f t="shared" si="23"/>
        <v>107801</v>
      </c>
      <c r="CD18" s="133">
        <f t="shared" si="24"/>
        <v>0</v>
      </c>
      <c r="CE18" s="133">
        <f t="shared" si="25"/>
        <v>30490</v>
      </c>
      <c r="CF18" s="134">
        <f t="shared" si="26"/>
        <v>0</v>
      </c>
      <c r="CG18" s="133">
        <f t="shared" si="27"/>
        <v>0</v>
      </c>
      <c r="CH18" s="133">
        <f t="shared" si="28"/>
        <v>39495</v>
      </c>
      <c r="CI18" s="133">
        <f t="shared" si="29"/>
        <v>933485</v>
      </c>
    </row>
    <row r="19" spans="1:87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3"/>
        <v>5875</v>
      </c>
      <c r="E19" s="133">
        <f t="shared" si="4"/>
        <v>1832</v>
      </c>
      <c r="F19" s="133">
        <v>0</v>
      </c>
      <c r="G19" s="133">
        <v>1832</v>
      </c>
      <c r="H19" s="133">
        <v>0</v>
      </c>
      <c r="I19" s="133">
        <v>0</v>
      </c>
      <c r="J19" s="133">
        <v>4043</v>
      </c>
      <c r="K19" s="134">
        <v>0</v>
      </c>
      <c r="L19" s="133">
        <f t="shared" si="5"/>
        <v>407350</v>
      </c>
      <c r="M19" s="133">
        <f t="shared" si="6"/>
        <v>137228</v>
      </c>
      <c r="N19" s="133">
        <v>24217</v>
      </c>
      <c r="O19" s="133">
        <v>8072</v>
      </c>
      <c r="P19" s="133">
        <v>104939</v>
      </c>
      <c r="Q19" s="133">
        <v>0</v>
      </c>
      <c r="R19" s="133">
        <f t="shared" si="7"/>
        <v>121360</v>
      </c>
      <c r="S19" s="133">
        <v>42415</v>
      </c>
      <c r="T19" s="133">
        <v>78945</v>
      </c>
      <c r="U19" s="133">
        <v>0</v>
      </c>
      <c r="V19" s="133">
        <v>0</v>
      </c>
      <c r="W19" s="133">
        <f t="shared" si="8"/>
        <v>148762</v>
      </c>
      <c r="X19" s="133">
        <v>85217</v>
      </c>
      <c r="Y19" s="133">
        <v>9395</v>
      </c>
      <c r="Z19" s="133">
        <v>27277</v>
      </c>
      <c r="AA19" s="133">
        <v>26873</v>
      </c>
      <c r="AB19" s="134">
        <v>0</v>
      </c>
      <c r="AC19" s="133">
        <v>0</v>
      </c>
      <c r="AD19" s="133">
        <v>0</v>
      </c>
      <c r="AE19" s="133">
        <f t="shared" si="9"/>
        <v>413225</v>
      </c>
      <c r="AF19" s="133">
        <f t="shared" si="10"/>
        <v>0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150527</v>
      </c>
      <c r="AO19" s="133">
        <f t="shared" si="13"/>
        <v>30072</v>
      </c>
      <c r="AP19" s="133">
        <v>7518</v>
      </c>
      <c r="AQ19" s="133">
        <v>0</v>
      </c>
      <c r="AR19" s="133">
        <v>22554</v>
      </c>
      <c r="AS19" s="133">
        <v>0</v>
      </c>
      <c r="AT19" s="133">
        <f t="shared" si="14"/>
        <v>112703</v>
      </c>
      <c r="AU19" s="133">
        <v>0</v>
      </c>
      <c r="AV19" s="133">
        <v>112703</v>
      </c>
      <c r="AW19" s="133">
        <v>0</v>
      </c>
      <c r="AX19" s="133">
        <v>0</v>
      </c>
      <c r="AY19" s="133">
        <f t="shared" si="15"/>
        <v>7752</v>
      </c>
      <c r="AZ19" s="133">
        <v>0</v>
      </c>
      <c r="BA19" s="133">
        <v>6734</v>
      </c>
      <c r="BB19" s="133">
        <v>0</v>
      </c>
      <c r="BC19" s="133">
        <v>1018</v>
      </c>
      <c r="BD19" s="134">
        <v>0</v>
      </c>
      <c r="BE19" s="133">
        <v>0</v>
      </c>
      <c r="BF19" s="133">
        <v>0</v>
      </c>
      <c r="BG19" s="133">
        <f t="shared" si="16"/>
        <v>150527</v>
      </c>
      <c r="BH19" s="133">
        <f t="shared" si="17"/>
        <v>5875</v>
      </c>
      <c r="BI19" s="133">
        <f t="shared" si="17"/>
        <v>1832</v>
      </c>
      <c r="BJ19" s="133">
        <f t="shared" si="17"/>
        <v>0</v>
      </c>
      <c r="BK19" s="133">
        <f t="shared" si="17"/>
        <v>1832</v>
      </c>
      <c r="BL19" s="133">
        <f t="shared" si="17"/>
        <v>0</v>
      </c>
      <c r="BM19" s="133">
        <f t="shared" si="17"/>
        <v>0</v>
      </c>
      <c r="BN19" s="133">
        <f t="shared" si="17"/>
        <v>4043</v>
      </c>
      <c r="BO19" s="134">
        <f t="shared" si="17"/>
        <v>0</v>
      </c>
      <c r="BP19" s="133">
        <f t="shared" si="17"/>
        <v>557877</v>
      </c>
      <c r="BQ19" s="133">
        <f t="shared" si="17"/>
        <v>167300</v>
      </c>
      <c r="BR19" s="133">
        <f t="shared" si="17"/>
        <v>31735</v>
      </c>
      <c r="BS19" s="133">
        <f t="shared" si="17"/>
        <v>8072</v>
      </c>
      <c r="BT19" s="133">
        <f t="shared" si="17"/>
        <v>127493</v>
      </c>
      <c r="BU19" s="133">
        <f t="shared" si="17"/>
        <v>0</v>
      </c>
      <c r="BV19" s="133">
        <f t="shared" si="17"/>
        <v>234063</v>
      </c>
      <c r="BW19" s="133">
        <f t="shared" si="17"/>
        <v>42415</v>
      </c>
      <c r="BX19" s="133">
        <f t="shared" si="18"/>
        <v>191648</v>
      </c>
      <c r="BY19" s="133">
        <f t="shared" si="19"/>
        <v>0</v>
      </c>
      <c r="BZ19" s="133">
        <f t="shared" si="20"/>
        <v>0</v>
      </c>
      <c r="CA19" s="133">
        <f t="shared" si="21"/>
        <v>156514</v>
      </c>
      <c r="CB19" s="133">
        <f t="shared" si="22"/>
        <v>85217</v>
      </c>
      <c r="CC19" s="133">
        <f t="shared" si="23"/>
        <v>16129</v>
      </c>
      <c r="CD19" s="133">
        <f t="shared" si="24"/>
        <v>27277</v>
      </c>
      <c r="CE19" s="133">
        <f t="shared" si="25"/>
        <v>27891</v>
      </c>
      <c r="CF19" s="134">
        <f t="shared" si="26"/>
        <v>0</v>
      </c>
      <c r="CG19" s="133">
        <f t="shared" si="27"/>
        <v>0</v>
      </c>
      <c r="CH19" s="133">
        <f t="shared" si="28"/>
        <v>0</v>
      </c>
      <c r="CI19" s="133">
        <f t="shared" si="29"/>
        <v>563752</v>
      </c>
    </row>
    <row r="20" spans="1:87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3"/>
        <v>0</v>
      </c>
      <c r="E20" s="133">
        <f t="shared" si="4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4">
        <v>0</v>
      </c>
      <c r="L20" s="133">
        <f t="shared" si="5"/>
        <v>101271</v>
      </c>
      <c r="M20" s="133">
        <f t="shared" si="6"/>
        <v>23725</v>
      </c>
      <c r="N20" s="133">
        <v>20103</v>
      </c>
      <c r="O20" s="133">
        <v>3622</v>
      </c>
      <c r="P20" s="133">
        <v>0</v>
      </c>
      <c r="Q20" s="133">
        <v>0</v>
      </c>
      <c r="R20" s="133">
        <f t="shared" si="7"/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f t="shared" si="8"/>
        <v>77546</v>
      </c>
      <c r="X20" s="133">
        <v>60394</v>
      </c>
      <c r="Y20" s="133">
        <v>17152</v>
      </c>
      <c r="Z20" s="133">
        <v>0</v>
      </c>
      <c r="AA20" s="133">
        <v>0</v>
      </c>
      <c r="AB20" s="134">
        <v>228170</v>
      </c>
      <c r="AC20" s="133">
        <v>0</v>
      </c>
      <c r="AD20" s="133">
        <v>0</v>
      </c>
      <c r="AE20" s="133">
        <f t="shared" si="9"/>
        <v>101271</v>
      </c>
      <c r="AF20" s="133">
        <f t="shared" si="10"/>
        <v>0</v>
      </c>
      <c r="AG20" s="133">
        <f t="shared" si="11"/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4">
        <v>0</v>
      </c>
      <c r="AN20" s="133">
        <f t="shared" si="12"/>
        <v>16071</v>
      </c>
      <c r="AO20" s="133">
        <f t="shared" si="13"/>
        <v>3004</v>
      </c>
      <c r="AP20" s="133">
        <v>3004</v>
      </c>
      <c r="AQ20" s="133">
        <v>0</v>
      </c>
      <c r="AR20" s="133">
        <v>0</v>
      </c>
      <c r="AS20" s="133">
        <v>0</v>
      </c>
      <c r="AT20" s="133">
        <f t="shared" si="14"/>
        <v>0</v>
      </c>
      <c r="AU20" s="133">
        <v>0</v>
      </c>
      <c r="AV20" s="133">
        <v>0</v>
      </c>
      <c r="AW20" s="133">
        <v>0</v>
      </c>
      <c r="AX20" s="133">
        <v>0</v>
      </c>
      <c r="AY20" s="133">
        <f t="shared" si="15"/>
        <v>13067</v>
      </c>
      <c r="AZ20" s="133">
        <v>11172</v>
      </c>
      <c r="BA20" s="133">
        <v>1895</v>
      </c>
      <c r="BB20" s="133">
        <v>0</v>
      </c>
      <c r="BC20" s="133">
        <v>0</v>
      </c>
      <c r="BD20" s="134">
        <v>154281</v>
      </c>
      <c r="BE20" s="133">
        <v>0</v>
      </c>
      <c r="BF20" s="133">
        <v>0</v>
      </c>
      <c r="BG20" s="133">
        <f t="shared" si="16"/>
        <v>16071</v>
      </c>
      <c r="BH20" s="133">
        <f t="shared" si="17"/>
        <v>0</v>
      </c>
      <c r="BI20" s="133">
        <f t="shared" si="17"/>
        <v>0</v>
      </c>
      <c r="BJ20" s="133">
        <f t="shared" si="17"/>
        <v>0</v>
      </c>
      <c r="BK20" s="133">
        <f t="shared" si="17"/>
        <v>0</v>
      </c>
      <c r="BL20" s="133">
        <f t="shared" si="17"/>
        <v>0</v>
      </c>
      <c r="BM20" s="133">
        <f t="shared" si="17"/>
        <v>0</v>
      </c>
      <c r="BN20" s="133">
        <f t="shared" si="17"/>
        <v>0</v>
      </c>
      <c r="BO20" s="134">
        <f t="shared" si="17"/>
        <v>0</v>
      </c>
      <c r="BP20" s="133">
        <f t="shared" si="17"/>
        <v>117342</v>
      </c>
      <c r="BQ20" s="133">
        <f t="shared" si="17"/>
        <v>26729</v>
      </c>
      <c r="BR20" s="133">
        <f t="shared" si="17"/>
        <v>23107</v>
      </c>
      <c r="BS20" s="133">
        <f t="shared" si="17"/>
        <v>3622</v>
      </c>
      <c r="BT20" s="133">
        <f t="shared" si="17"/>
        <v>0</v>
      </c>
      <c r="BU20" s="133">
        <f t="shared" si="17"/>
        <v>0</v>
      </c>
      <c r="BV20" s="133">
        <f t="shared" si="17"/>
        <v>0</v>
      </c>
      <c r="BW20" s="133">
        <f t="shared" si="17"/>
        <v>0</v>
      </c>
      <c r="BX20" s="133">
        <f t="shared" si="18"/>
        <v>0</v>
      </c>
      <c r="BY20" s="133">
        <f t="shared" si="19"/>
        <v>0</v>
      </c>
      <c r="BZ20" s="133">
        <f t="shared" si="20"/>
        <v>0</v>
      </c>
      <c r="CA20" s="133">
        <f t="shared" si="21"/>
        <v>90613</v>
      </c>
      <c r="CB20" s="133">
        <f t="shared" si="22"/>
        <v>71566</v>
      </c>
      <c r="CC20" s="133">
        <f t="shared" si="23"/>
        <v>19047</v>
      </c>
      <c r="CD20" s="133">
        <f t="shared" si="24"/>
        <v>0</v>
      </c>
      <c r="CE20" s="133">
        <f t="shared" si="25"/>
        <v>0</v>
      </c>
      <c r="CF20" s="134">
        <f t="shared" si="26"/>
        <v>382451</v>
      </c>
      <c r="CG20" s="133">
        <f t="shared" si="27"/>
        <v>0</v>
      </c>
      <c r="CH20" s="133">
        <f t="shared" si="28"/>
        <v>0</v>
      </c>
      <c r="CI20" s="133">
        <f t="shared" si="29"/>
        <v>117342</v>
      </c>
    </row>
    <row r="21" spans="1:87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  <c r="L21" s="133">
        <f t="shared" si="5"/>
        <v>345183</v>
      </c>
      <c r="M21" s="133">
        <f t="shared" si="6"/>
        <v>15547</v>
      </c>
      <c r="N21" s="133">
        <v>5182</v>
      </c>
      <c r="O21" s="133">
        <v>0</v>
      </c>
      <c r="P21" s="133">
        <v>7774</v>
      </c>
      <c r="Q21" s="133">
        <v>2591</v>
      </c>
      <c r="R21" s="133">
        <f t="shared" si="7"/>
        <v>157625</v>
      </c>
      <c r="S21" s="133">
        <v>1163</v>
      </c>
      <c r="T21" s="133">
        <v>142061</v>
      </c>
      <c r="U21" s="133">
        <v>14401</v>
      </c>
      <c r="V21" s="133">
        <v>0</v>
      </c>
      <c r="W21" s="133">
        <f t="shared" si="8"/>
        <v>172011</v>
      </c>
      <c r="X21" s="133">
        <v>79951</v>
      </c>
      <c r="Y21" s="133">
        <v>74810</v>
      </c>
      <c r="Z21" s="133">
        <v>1306</v>
      </c>
      <c r="AA21" s="133">
        <v>15944</v>
      </c>
      <c r="AB21" s="134">
        <v>0</v>
      </c>
      <c r="AC21" s="133">
        <v>0</v>
      </c>
      <c r="AD21" s="133">
        <v>3720</v>
      </c>
      <c r="AE21" s="133">
        <f t="shared" si="9"/>
        <v>348903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0</v>
      </c>
      <c r="AN21" s="133">
        <f t="shared" si="12"/>
        <v>46954</v>
      </c>
      <c r="AO21" s="133">
        <f t="shared" si="13"/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f t="shared" si="14"/>
        <v>33733</v>
      </c>
      <c r="AU21" s="133">
        <v>0</v>
      </c>
      <c r="AV21" s="133">
        <v>33733</v>
      </c>
      <c r="AW21" s="133">
        <v>0</v>
      </c>
      <c r="AX21" s="133">
        <v>0</v>
      </c>
      <c r="AY21" s="133">
        <f t="shared" si="15"/>
        <v>13221</v>
      </c>
      <c r="AZ21" s="133">
        <v>0</v>
      </c>
      <c r="BA21" s="133">
        <v>13221</v>
      </c>
      <c r="BB21" s="133">
        <v>0</v>
      </c>
      <c r="BC21" s="133">
        <v>0</v>
      </c>
      <c r="BD21" s="134">
        <v>0</v>
      </c>
      <c r="BE21" s="133">
        <v>0</v>
      </c>
      <c r="BF21" s="133">
        <v>2220</v>
      </c>
      <c r="BG21" s="133">
        <f t="shared" si="16"/>
        <v>49174</v>
      </c>
      <c r="BH21" s="133">
        <f t="shared" si="17"/>
        <v>0</v>
      </c>
      <c r="BI21" s="133">
        <f t="shared" si="17"/>
        <v>0</v>
      </c>
      <c r="BJ21" s="133">
        <f t="shared" si="17"/>
        <v>0</v>
      </c>
      <c r="BK21" s="133">
        <f t="shared" si="17"/>
        <v>0</v>
      </c>
      <c r="BL21" s="133">
        <f t="shared" si="17"/>
        <v>0</v>
      </c>
      <c r="BM21" s="133">
        <f t="shared" si="17"/>
        <v>0</v>
      </c>
      <c r="BN21" s="133">
        <f t="shared" si="17"/>
        <v>0</v>
      </c>
      <c r="BO21" s="134">
        <f t="shared" si="17"/>
        <v>0</v>
      </c>
      <c r="BP21" s="133">
        <f t="shared" si="17"/>
        <v>392137</v>
      </c>
      <c r="BQ21" s="133">
        <f t="shared" si="17"/>
        <v>15547</v>
      </c>
      <c r="BR21" s="133">
        <f t="shared" si="17"/>
        <v>5182</v>
      </c>
      <c r="BS21" s="133">
        <f t="shared" si="17"/>
        <v>0</v>
      </c>
      <c r="BT21" s="133">
        <f t="shared" si="17"/>
        <v>7774</v>
      </c>
      <c r="BU21" s="133">
        <f t="shared" si="17"/>
        <v>2591</v>
      </c>
      <c r="BV21" s="133">
        <f t="shared" si="17"/>
        <v>191358</v>
      </c>
      <c r="BW21" s="133">
        <f t="shared" si="17"/>
        <v>1163</v>
      </c>
      <c r="BX21" s="133">
        <f t="shared" si="18"/>
        <v>175794</v>
      </c>
      <c r="BY21" s="133">
        <f t="shared" si="19"/>
        <v>14401</v>
      </c>
      <c r="BZ21" s="133">
        <f t="shared" si="20"/>
        <v>0</v>
      </c>
      <c r="CA21" s="133">
        <f t="shared" si="21"/>
        <v>185232</v>
      </c>
      <c r="CB21" s="133">
        <f t="shared" si="22"/>
        <v>79951</v>
      </c>
      <c r="CC21" s="133">
        <f t="shared" si="23"/>
        <v>88031</v>
      </c>
      <c r="CD21" s="133">
        <f t="shared" si="24"/>
        <v>1306</v>
      </c>
      <c r="CE21" s="133">
        <f t="shared" si="25"/>
        <v>15944</v>
      </c>
      <c r="CF21" s="134">
        <f t="shared" si="26"/>
        <v>0</v>
      </c>
      <c r="CG21" s="133">
        <f t="shared" si="27"/>
        <v>0</v>
      </c>
      <c r="CH21" s="133">
        <f t="shared" si="28"/>
        <v>5940</v>
      </c>
      <c r="CI21" s="133">
        <f t="shared" si="29"/>
        <v>398077</v>
      </c>
    </row>
    <row r="22" spans="1:87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0</v>
      </c>
      <c r="L22" s="133">
        <f t="shared" si="5"/>
        <v>68888</v>
      </c>
      <c r="M22" s="133">
        <f t="shared" si="6"/>
        <v>24800</v>
      </c>
      <c r="N22" s="133">
        <v>0</v>
      </c>
      <c r="O22" s="133">
        <v>12110</v>
      </c>
      <c r="P22" s="133">
        <v>12690</v>
      </c>
      <c r="Q22" s="133">
        <v>0</v>
      </c>
      <c r="R22" s="133">
        <f t="shared" si="7"/>
        <v>32396</v>
      </c>
      <c r="S22" s="133">
        <v>741</v>
      </c>
      <c r="T22" s="133">
        <v>31655</v>
      </c>
      <c r="U22" s="133">
        <v>0</v>
      </c>
      <c r="V22" s="133">
        <v>0</v>
      </c>
      <c r="W22" s="133">
        <f t="shared" si="8"/>
        <v>11692</v>
      </c>
      <c r="X22" s="133">
        <v>0</v>
      </c>
      <c r="Y22" s="133">
        <v>0</v>
      </c>
      <c r="Z22" s="133">
        <v>9544</v>
      </c>
      <c r="AA22" s="133">
        <v>2148</v>
      </c>
      <c r="AB22" s="134">
        <v>0</v>
      </c>
      <c r="AC22" s="133">
        <v>0</v>
      </c>
      <c r="AD22" s="133">
        <v>0</v>
      </c>
      <c r="AE22" s="133">
        <f t="shared" si="9"/>
        <v>68888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16972</v>
      </c>
      <c r="AO22" s="133">
        <f t="shared" si="13"/>
        <v>3653</v>
      </c>
      <c r="AP22" s="133">
        <v>0</v>
      </c>
      <c r="AQ22" s="133">
        <v>0</v>
      </c>
      <c r="AR22" s="133">
        <v>3653</v>
      </c>
      <c r="AS22" s="133">
        <v>0</v>
      </c>
      <c r="AT22" s="133">
        <f t="shared" si="14"/>
        <v>13315</v>
      </c>
      <c r="AU22" s="133">
        <v>0</v>
      </c>
      <c r="AV22" s="133">
        <v>13315</v>
      </c>
      <c r="AW22" s="133">
        <v>0</v>
      </c>
      <c r="AX22" s="133">
        <v>0</v>
      </c>
      <c r="AY22" s="133">
        <f t="shared" si="15"/>
        <v>4</v>
      </c>
      <c r="AZ22" s="133">
        <v>0</v>
      </c>
      <c r="BA22" s="133">
        <v>0</v>
      </c>
      <c r="BB22" s="133">
        <v>0</v>
      </c>
      <c r="BC22" s="133">
        <v>4</v>
      </c>
      <c r="BD22" s="134">
        <v>0</v>
      </c>
      <c r="BE22" s="133">
        <v>0</v>
      </c>
      <c r="BF22" s="133">
        <v>0</v>
      </c>
      <c r="BG22" s="133">
        <f t="shared" si="16"/>
        <v>16972</v>
      </c>
      <c r="BH22" s="133">
        <f t="shared" si="17"/>
        <v>0</v>
      </c>
      <c r="BI22" s="133">
        <f t="shared" si="17"/>
        <v>0</v>
      </c>
      <c r="BJ22" s="133">
        <f t="shared" si="17"/>
        <v>0</v>
      </c>
      <c r="BK22" s="133">
        <f t="shared" si="17"/>
        <v>0</v>
      </c>
      <c r="BL22" s="133">
        <f t="shared" si="17"/>
        <v>0</v>
      </c>
      <c r="BM22" s="133">
        <f t="shared" si="17"/>
        <v>0</v>
      </c>
      <c r="BN22" s="133">
        <f t="shared" si="17"/>
        <v>0</v>
      </c>
      <c r="BO22" s="134">
        <f t="shared" si="17"/>
        <v>0</v>
      </c>
      <c r="BP22" s="133">
        <f t="shared" si="17"/>
        <v>85860</v>
      </c>
      <c r="BQ22" s="133">
        <f t="shared" si="17"/>
        <v>28453</v>
      </c>
      <c r="BR22" s="133">
        <f t="shared" si="17"/>
        <v>0</v>
      </c>
      <c r="BS22" s="133">
        <f t="shared" si="17"/>
        <v>12110</v>
      </c>
      <c r="BT22" s="133">
        <f t="shared" si="17"/>
        <v>16343</v>
      </c>
      <c r="BU22" s="133">
        <f t="shared" si="17"/>
        <v>0</v>
      </c>
      <c r="BV22" s="133">
        <f t="shared" si="17"/>
        <v>45711</v>
      </c>
      <c r="BW22" s="133">
        <f t="shared" si="17"/>
        <v>741</v>
      </c>
      <c r="BX22" s="133">
        <f t="shared" si="18"/>
        <v>44970</v>
      </c>
      <c r="BY22" s="133">
        <f t="shared" si="19"/>
        <v>0</v>
      </c>
      <c r="BZ22" s="133">
        <f t="shared" si="20"/>
        <v>0</v>
      </c>
      <c r="CA22" s="133">
        <f t="shared" si="21"/>
        <v>11696</v>
      </c>
      <c r="CB22" s="133">
        <f t="shared" si="22"/>
        <v>0</v>
      </c>
      <c r="CC22" s="133">
        <f t="shared" si="23"/>
        <v>0</v>
      </c>
      <c r="CD22" s="133">
        <f t="shared" si="24"/>
        <v>9544</v>
      </c>
      <c r="CE22" s="133">
        <f t="shared" si="25"/>
        <v>2152</v>
      </c>
      <c r="CF22" s="134">
        <f t="shared" si="26"/>
        <v>0</v>
      </c>
      <c r="CG22" s="133">
        <f t="shared" si="27"/>
        <v>0</v>
      </c>
      <c r="CH22" s="133">
        <f t="shared" si="28"/>
        <v>0</v>
      </c>
      <c r="CI22" s="133">
        <f t="shared" si="29"/>
        <v>85860</v>
      </c>
    </row>
    <row r="23" spans="1:87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0</v>
      </c>
      <c r="L23" s="133">
        <f t="shared" si="5"/>
        <v>90029</v>
      </c>
      <c r="M23" s="133">
        <f t="shared" si="6"/>
        <v>17579</v>
      </c>
      <c r="N23" s="133">
        <v>17579</v>
      </c>
      <c r="O23" s="133">
        <v>0</v>
      </c>
      <c r="P23" s="133">
        <v>0</v>
      </c>
      <c r="Q23" s="133">
        <v>0</v>
      </c>
      <c r="R23" s="133">
        <f t="shared" si="7"/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f t="shared" si="8"/>
        <v>72450</v>
      </c>
      <c r="X23" s="133">
        <v>72450</v>
      </c>
      <c r="Y23" s="133">
        <v>0</v>
      </c>
      <c r="Z23" s="133">
        <v>0</v>
      </c>
      <c r="AA23" s="133">
        <v>0</v>
      </c>
      <c r="AB23" s="134">
        <v>135787</v>
      </c>
      <c r="AC23" s="133">
        <v>0</v>
      </c>
      <c r="AD23" s="133">
        <v>0</v>
      </c>
      <c r="AE23" s="133">
        <f t="shared" si="9"/>
        <v>90029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0</v>
      </c>
      <c r="AO23" s="133">
        <f t="shared" si="13"/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f t="shared" si="14"/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f t="shared" si="15"/>
        <v>0</v>
      </c>
      <c r="AZ23" s="133">
        <v>0</v>
      </c>
      <c r="BA23" s="133">
        <v>0</v>
      </c>
      <c r="BB23" s="133">
        <v>0</v>
      </c>
      <c r="BC23" s="133">
        <v>0</v>
      </c>
      <c r="BD23" s="134">
        <v>86787</v>
      </c>
      <c r="BE23" s="133">
        <v>0</v>
      </c>
      <c r="BF23" s="133">
        <v>0</v>
      </c>
      <c r="BG23" s="133">
        <f t="shared" si="16"/>
        <v>0</v>
      </c>
      <c r="BH23" s="133">
        <f t="shared" si="17"/>
        <v>0</v>
      </c>
      <c r="BI23" s="133">
        <f t="shared" si="17"/>
        <v>0</v>
      </c>
      <c r="BJ23" s="133">
        <f t="shared" si="17"/>
        <v>0</v>
      </c>
      <c r="BK23" s="133">
        <f t="shared" si="17"/>
        <v>0</v>
      </c>
      <c r="BL23" s="133">
        <f t="shared" si="17"/>
        <v>0</v>
      </c>
      <c r="BM23" s="133">
        <f t="shared" si="17"/>
        <v>0</v>
      </c>
      <c r="BN23" s="133">
        <f t="shared" si="17"/>
        <v>0</v>
      </c>
      <c r="BO23" s="134">
        <f t="shared" si="17"/>
        <v>0</v>
      </c>
      <c r="BP23" s="133">
        <f t="shared" si="17"/>
        <v>90029</v>
      </c>
      <c r="BQ23" s="133">
        <f t="shared" si="17"/>
        <v>17579</v>
      </c>
      <c r="BR23" s="133">
        <f t="shared" si="17"/>
        <v>17579</v>
      </c>
      <c r="BS23" s="133">
        <f t="shared" si="17"/>
        <v>0</v>
      </c>
      <c r="BT23" s="133">
        <f t="shared" si="17"/>
        <v>0</v>
      </c>
      <c r="BU23" s="133">
        <f t="shared" si="17"/>
        <v>0</v>
      </c>
      <c r="BV23" s="133">
        <f t="shared" si="17"/>
        <v>0</v>
      </c>
      <c r="BW23" s="133">
        <f aca="true" t="shared" si="30" ref="BW23:BW29">SUM(S23,AU23)</f>
        <v>0</v>
      </c>
      <c r="BX23" s="133">
        <f t="shared" si="18"/>
        <v>0</v>
      </c>
      <c r="BY23" s="133">
        <f t="shared" si="19"/>
        <v>0</v>
      </c>
      <c r="BZ23" s="133">
        <f t="shared" si="20"/>
        <v>0</v>
      </c>
      <c r="CA23" s="133">
        <f t="shared" si="21"/>
        <v>72450</v>
      </c>
      <c r="CB23" s="133">
        <f t="shared" si="22"/>
        <v>72450</v>
      </c>
      <c r="CC23" s="133">
        <f t="shared" si="23"/>
        <v>0</v>
      </c>
      <c r="CD23" s="133">
        <f t="shared" si="24"/>
        <v>0</v>
      </c>
      <c r="CE23" s="133">
        <f t="shared" si="25"/>
        <v>0</v>
      </c>
      <c r="CF23" s="134">
        <f t="shared" si="26"/>
        <v>222574</v>
      </c>
      <c r="CG23" s="133">
        <f t="shared" si="27"/>
        <v>0</v>
      </c>
      <c r="CH23" s="133">
        <f t="shared" si="28"/>
        <v>0</v>
      </c>
      <c r="CI23" s="133">
        <f t="shared" si="29"/>
        <v>90029</v>
      </c>
    </row>
    <row r="24" spans="1:87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3"/>
        <v>0</v>
      </c>
      <c r="E24" s="133">
        <f t="shared" si="4"/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4">
        <v>0</v>
      </c>
      <c r="L24" s="133">
        <f t="shared" si="5"/>
        <v>48956</v>
      </c>
      <c r="M24" s="133">
        <f t="shared" si="6"/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f t="shared" si="7"/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f t="shared" si="8"/>
        <v>48956</v>
      </c>
      <c r="X24" s="133">
        <v>48365</v>
      </c>
      <c r="Y24" s="133">
        <v>591</v>
      </c>
      <c r="Z24" s="133">
        <v>0</v>
      </c>
      <c r="AA24" s="133">
        <v>0</v>
      </c>
      <c r="AB24" s="134">
        <v>70579</v>
      </c>
      <c r="AC24" s="133">
        <v>0</v>
      </c>
      <c r="AD24" s="133">
        <v>0</v>
      </c>
      <c r="AE24" s="133">
        <f t="shared" si="9"/>
        <v>48956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0</v>
      </c>
      <c r="AN24" s="133">
        <f t="shared" si="12"/>
        <v>0</v>
      </c>
      <c r="AO24" s="133">
        <f t="shared" si="13"/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f t="shared" si="14"/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f t="shared" si="15"/>
        <v>0</v>
      </c>
      <c r="AZ24" s="133">
        <v>0</v>
      </c>
      <c r="BA24" s="133">
        <v>0</v>
      </c>
      <c r="BB24" s="133">
        <v>0</v>
      </c>
      <c r="BC24" s="133">
        <v>0</v>
      </c>
      <c r="BD24" s="134">
        <v>54808</v>
      </c>
      <c r="BE24" s="133">
        <v>0</v>
      </c>
      <c r="BF24" s="133">
        <v>0</v>
      </c>
      <c r="BG24" s="133">
        <f t="shared" si="16"/>
        <v>0</v>
      </c>
      <c r="BH24" s="133">
        <f aca="true" t="shared" si="31" ref="BH24:BH29">SUM(D24,AF24)</f>
        <v>0</v>
      </c>
      <c r="BI24" s="133">
        <f aca="true" t="shared" si="32" ref="BI24:BI29">SUM(E24,AG24)</f>
        <v>0</v>
      </c>
      <c r="BJ24" s="133">
        <f aca="true" t="shared" si="33" ref="BJ24:BJ29">SUM(F24,AH24)</f>
        <v>0</v>
      </c>
      <c r="BK24" s="133">
        <f aca="true" t="shared" si="34" ref="BK24:BK29">SUM(G24,AI24)</f>
        <v>0</v>
      </c>
      <c r="BL24" s="133">
        <f aca="true" t="shared" si="35" ref="BL24:BL29">SUM(H24,AJ24)</f>
        <v>0</v>
      </c>
      <c r="BM24" s="133">
        <f aca="true" t="shared" si="36" ref="BM24:BM29">SUM(I24,AK24)</f>
        <v>0</v>
      </c>
      <c r="BN24" s="133">
        <f aca="true" t="shared" si="37" ref="BN24:BN29">SUM(J24,AL24)</f>
        <v>0</v>
      </c>
      <c r="BO24" s="134">
        <f>SUM(K24,AM24)</f>
        <v>0</v>
      </c>
      <c r="BP24" s="133">
        <f aca="true" t="shared" si="38" ref="BP24:BP29">SUM(L24,AN24)</f>
        <v>48956</v>
      </c>
      <c r="BQ24" s="133">
        <f aca="true" t="shared" si="39" ref="BQ24:BQ29">SUM(M24,AO24)</f>
        <v>0</v>
      </c>
      <c r="BR24" s="133">
        <f aca="true" t="shared" si="40" ref="BR24:BR29">SUM(N24,AP24)</f>
        <v>0</v>
      </c>
      <c r="BS24" s="133">
        <f aca="true" t="shared" si="41" ref="BS24:BS29">SUM(O24,AQ24)</f>
        <v>0</v>
      </c>
      <c r="BT24" s="133">
        <f aca="true" t="shared" si="42" ref="BT24:BT29">SUM(P24,AR24)</f>
        <v>0</v>
      </c>
      <c r="BU24" s="133">
        <f aca="true" t="shared" si="43" ref="BU24:BU29">SUM(Q24,AS24)</f>
        <v>0</v>
      </c>
      <c r="BV24" s="133">
        <f aca="true" t="shared" si="44" ref="BV24:BV29">SUM(R24,AT24)</f>
        <v>0</v>
      </c>
      <c r="BW24" s="133">
        <f t="shared" si="30"/>
        <v>0</v>
      </c>
      <c r="BX24" s="133">
        <f t="shared" si="18"/>
        <v>0</v>
      </c>
      <c r="BY24" s="133">
        <f t="shared" si="19"/>
        <v>0</v>
      </c>
      <c r="BZ24" s="133">
        <f t="shared" si="20"/>
        <v>0</v>
      </c>
      <c r="CA24" s="133">
        <f t="shared" si="21"/>
        <v>48956</v>
      </c>
      <c r="CB24" s="133">
        <f t="shared" si="22"/>
        <v>48365</v>
      </c>
      <c r="CC24" s="133">
        <f t="shared" si="23"/>
        <v>591</v>
      </c>
      <c r="CD24" s="133">
        <f t="shared" si="24"/>
        <v>0</v>
      </c>
      <c r="CE24" s="133">
        <f t="shared" si="25"/>
        <v>0</v>
      </c>
      <c r="CF24" s="134">
        <f t="shared" si="26"/>
        <v>125387</v>
      </c>
      <c r="CG24" s="133">
        <f t="shared" si="27"/>
        <v>0</v>
      </c>
      <c r="CH24" s="133">
        <f t="shared" si="28"/>
        <v>0</v>
      </c>
      <c r="CI24" s="133">
        <f t="shared" si="29"/>
        <v>48956</v>
      </c>
    </row>
    <row r="25" spans="1:87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0</v>
      </c>
      <c r="L25" s="133">
        <f t="shared" si="5"/>
        <v>43854</v>
      </c>
      <c r="M25" s="133">
        <f t="shared" si="6"/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f t="shared" si="7"/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f t="shared" si="8"/>
        <v>43854</v>
      </c>
      <c r="X25" s="133">
        <v>43854</v>
      </c>
      <c r="Y25" s="133">
        <v>0</v>
      </c>
      <c r="Z25" s="133">
        <v>0</v>
      </c>
      <c r="AA25" s="133">
        <v>0</v>
      </c>
      <c r="AB25" s="134">
        <v>110393</v>
      </c>
      <c r="AC25" s="133">
        <v>0</v>
      </c>
      <c r="AD25" s="133">
        <v>0</v>
      </c>
      <c r="AE25" s="133">
        <f t="shared" si="9"/>
        <v>43854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0</v>
      </c>
      <c r="AN25" s="133">
        <f t="shared" si="12"/>
        <v>0</v>
      </c>
      <c r="AO25" s="133">
        <f t="shared" si="13"/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f t="shared" si="14"/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f t="shared" si="15"/>
        <v>0</v>
      </c>
      <c r="AZ25" s="133">
        <v>0</v>
      </c>
      <c r="BA25" s="133">
        <v>0</v>
      </c>
      <c r="BB25" s="133">
        <v>0</v>
      </c>
      <c r="BC25" s="133">
        <v>0</v>
      </c>
      <c r="BD25" s="134">
        <v>69755</v>
      </c>
      <c r="BE25" s="133">
        <v>0</v>
      </c>
      <c r="BF25" s="133">
        <v>0</v>
      </c>
      <c r="BG25" s="133">
        <f t="shared" si="16"/>
        <v>0</v>
      </c>
      <c r="BH25" s="133">
        <f t="shared" si="31"/>
        <v>0</v>
      </c>
      <c r="BI25" s="133">
        <f t="shared" si="32"/>
        <v>0</v>
      </c>
      <c r="BJ25" s="133">
        <f t="shared" si="33"/>
        <v>0</v>
      </c>
      <c r="BK25" s="133">
        <f t="shared" si="34"/>
        <v>0</v>
      </c>
      <c r="BL25" s="133">
        <f t="shared" si="35"/>
        <v>0</v>
      </c>
      <c r="BM25" s="133">
        <f t="shared" si="36"/>
        <v>0</v>
      </c>
      <c r="BN25" s="133">
        <f t="shared" si="37"/>
        <v>0</v>
      </c>
      <c r="BO25" s="134">
        <f>SUM(K25,AM25)</f>
        <v>0</v>
      </c>
      <c r="BP25" s="133">
        <f t="shared" si="38"/>
        <v>43854</v>
      </c>
      <c r="BQ25" s="133">
        <f t="shared" si="39"/>
        <v>0</v>
      </c>
      <c r="BR25" s="133">
        <f t="shared" si="40"/>
        <v>0</v>
      </c>
      <c r="BS25" s="133">
        <f t="shared" si="41"/>
        <v>0</v>
      </c>
      <c r="BT25" s="133">
        <f t="shared" si="42"/>
        <v>0</v>
      </c>
      <c r="BU25" s="133">
        <f t="shared" si="43"/>
        <v>0</v>
      </c>
      <c r="BV25" s="133">
        <f t="shared" si="44"/>
        <v>0</v>
      </c>
      <c r="BW25" s="133">
        <f t="shared" si="30"/>
        <v>0</v>
      </c>
      <c r="BX25" s="133">
        <f t="shared" si="18"/>
        <v>0</v>
      </c>
      <c r="BY25" s="133">
        <f t="shared" si="19"/>
        <v>0</v>
      </c>
      <c r="BZ25" s="133">
        <f t="shared" si="20"/>
        <v>0</v>
      </c>
      <c r="CA25" s="133">
        <f t="shared" si="21"/>
        <v>43854</v>
      </c>
      <c r="CB25" s="133">
        <f t="shared" si="22"/>
        <v>43854</v>
      </c>
      <c r="CC25" s="133">
        <f t="shared" si="23"/>
        <v>0</v>
      </c>
      <c r="CD25" s="133">
        <f t="shared" si="24"/>
        <v>0</v>
      </c>
      <c r="CE25" s="133">
        <f t="shared" si="25"/>
        <v>0</v>
      </c>
      <c r="CF25" s="134">
        <f t="shared" si="26"/>
        <v>180148</v>
      </c>
      <c r="CG25" s="133">
        <f t="shared" si="27"/>
        <v>0</v>
      </c>
      <c r="CH25" s="133">
        <f t="shared" si="28"/>
        <v>0</v>
      </c>
      <c r="CI25" s="133">
        <f t="shared" si="29"/>
        <v>43854</v>
      </c>
    </row>
    <row r="26" spans="1:87" s="129" customFormat="1" ht="12" customHeight="1">
      <c r="A26" s="125" t="s">
        <v>334</v>
      </c>
      <c r="B26" s="126" t="s">
        <v>372</v>
      </c>
      <c r="C26" s="125" t="s">
        <v>373</v>
      </c>
      <c r="D26" s="133">
        <f t="shared" si="3"/>
        <v>0</v>
      </c>
      <c r="E26" s="133">
        <f t="shared" si="4"/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4">
        <v>0</v>
      </c>
      <c r="L26" s="133">
        <f t="shared" si="5"/>
        <v>292379</v>
      </c>
      <c r="M26" s="133">
        <f t="shared" si="6"/>
        <v>82521</v>
      </c>
      <c r="N26" s="133">
        <v>18969</v>
      </c>
      <c r="O26" s="133">
        <v>63552</v>
      </c>
      <c r="P26" s="133">
        <v>0</v>
      </c>
      <c r="Q26" s="133">
        <v>0</v>
      </c>
      <c r="R26" s="133">
        <f t="shared" si="7"/>
        <v>37627</v>
      </c>
      <c r="S26" s="133">
        <v>37627</v>
      </c>
      <c r="T26" s="133">
        <v>0</v>
      </c>
      <c r="U26" s="133">
        <v>0</v>
      </c>
      <c r="V26" s="133">
        <v>5985</v>
      </c>
      <c r="W26" s="133">
        <f t="shared" si="8"/>
        <v>166246</v>
      </c>
      <c r="X26" s="133">
        <v>21145</v>
      </c>
      <c r="Y26" s="133">
        <v>86776</v>
      </c>
      <c r="Z26" s="133">
        <v>50303</v>
      </c>
      <c r="AA26" s="133">
        <v>8022</v>
      </c>
      <c r="AB26" s="134">
        <v>0</v>
      </c>
      <c r="AC26" s="133">
        <v>0</v>
      </c>
      <c r="AD26" s="133">
        <v>5386</v>
      </c>
      <c r="AE26" s="133">
        <f t="shared" si="9"/>
        <v>297765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0</v>
      </c>
      <c r="AN26" s="133">
        <f t="shared" si="12"/>
        <v>191781</v>
      </c>
      <c r="AO26" s="133">
        <f t="shared" si="13"/>
        <v>51268</v>
      </c>
      <c r="AP26" s="133">
        <v>9484</v>
      </c>
      <c r="AQ26" s="133">
        <v>0</v>
      </c>
      <c r="AR26" s="133">
        <v>41784</v>
      </c>
      <c r="AS26" s="133">
        <v>0</v>
      </c>
      <c r="AT26" s="133">
        <f t="shared" si="14"/>
        <v>75145</v>
      </c>
      <c r="AU26" s="133">
        <v>0</v>
      </c>
      <c r="AV26" s="133">
        <v>75145</v>
      </c>
      <c r="AW26" s="133">
        <v>0</v>
      </c>
      <c r="AX26" s="133">
        <v>0</v>
      </c>
      <c r="AY26" s="133">
        <f t="shared" si="15"/>
        <v>65368</v>
      </c>
      <c r="AZ26" s="133">
        <v>0</v>
      </c>
      <c r="BA26" s="133">
        <v>65368</v>
      </c>
      <c r="BB26" s="133">
        <v>0</v>
      </c>
      <c r="BC26" s="133">
        <v>0</v>
      </c>
      <c r="BD26" s="134">
        <v>0</v>
      </c>
      <c r="BE26" s="133">
        <v>0</v>
      </c>
      <c r="BF26" s="133">
        <v>3870</v>
      </c>
      <c r="BG26" s="133">
        <f t="shared" si="16"/>
        <v>195651</v>
      </c>
      <c r="BH26" s="133">
        <f t="shared" si="31"/>
        <v>0</v>
      </c>
      <c r="BI26" s="133">
        <f t="shared" si="32"/>
        <v>0</v>
      </c>
      <c r="BJ26" s="133">
        <f t="shared" si="33"/>
        <v>0</v>
      </c>
      <c r="BK26" s="133">
        <f t="shared" si="34"/>
        <v>0</v>
      </c>
      <c r="BL26" s="133">
        <f t="shared" si="35"/>
        <v>0</v>
      </c>
      <c r="BM26" s="133">
        <f t="shared" si="36"/>
        <v>0</v>
      </c>
      <c r="BN26" s="133">
        <f t="shared" si="37"/>
        <v>0</v>
      </c>
      <c r="BO26" s="134">
        <v>0</v>
      </c>
      <c r="BP26" s="133">
        <f t="shared" si="38"/>
        <v>484160</v>
      </c>
      <c r="BQ26" s="133">
        <f t="shared" si="39"/>
        <v>133789</v>
      </c>
      <c r="BR26" s="133">
        <f t="shared" si="40"/>
        <v>28453</v>
      </c>
      <c r="BS26" s="133">
        <f t="shared" si="41"/>
        <v>63552</v>
      </c>
      <c r="BT26" s="133">
        <f t="shared" si="42"/>
        <v>41784</v>
      </c>
      <c r="BU26" s="133">
        <f t="shared" si="43"/>
        <v>0</v>
      </c>
      <c r="BV26" s="133">
        <f t="shared" si="44"/>
        <v>112772</v>
      </c>
      <c r="BW26" s="133">
        <f t="shared" si="30"/>
        <v>37627</v>
      </c>
      <c r="BX26" s="133">
        <f t="shared" si="18"/>
        <v>75145</v>
      </c>
      <c r="BY26" s="133">
        <f t="shared" si="19"/>
        <v>0</v>
      </c>
      <c r="BZ26" s="133">
        <f t="shared" si="20"/>
        <v>5985</v>
      </c>
      <c r="CA26" s="133">
        <f t="shared" si="21"/>
        <v>231614</v>
      </c>
      <c r="CB26" s="133">
        <f t="shared" si="22"/>
        <v>21145</v>
      </c>
      <c r="CC26" s="133">
        <f t="shared" si="23"/>
        <v>152144</v>
      </c>
      <c r="CD26" s="133">
        <f t="shared" si="24"/>
        <v>50303</v>
      </c>
      <c r="CE26" s="133">
        <f t="shared" si="25"/>
        <v>8022</v>
      </c>
      <c r="CF26" s="134">
        <v>0</v>
      </c>
      <c r="CG26" s="133">
        <f t="shared" si="27"/>
        <v>0</v>
      </c>
      <c r="CH26" s="133">
        <f t="shared" si="28"/>
        <v>9256</v>
      </c>
      <c r="CI26" s="133">
        <f t="shared" si="29"/>
        <v>493416</v>
      </c>
    </row>
    <row r="27" spans="1:87" s="129" customFormat="1" ht="12" customHeight="1">
      <c r="A27" s="125" t="s">
        <v>334</v>
      </c>
      <c r="B27" s="126" t="s">
        <v>374</v>
      </c>
      <c r="C27" s="125" t="s">
        <v>375</v>
      </c>
      <c r="D27" s="133">
        <f t="shared" si="3"/>
        <v>0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4">
        <v>0</v>
      </c>
      <c r="L27" s="133">
        <f t="shared" si="5"/>
        <v>0</v>
      </c>
      <c r="M27" s="133">
        <f t="shared" si="6"/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f t="shared" si="7"/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f t="shared" si="8"/>
        <v>0</v>
      </c>
      <c r="X27" s="133">
        <v>0</v>
      </c>
      <c r="Y27" s="133">
        <v>0</v>
      </c>
      <c r="Z27" s="133">
        <v>0</v>
      </c>
      <c r="AA27" s="133">
        <v>0</v>
      </c>
      <c r="AB27" s="134">
        <v>0</v>
      </c>
      <c r="AC27" s="133">
        <v>0</v>
      </c>
      <c r="AD27" s="133">
        <v>0</v>
      </c>
      <c r="AE27" s="133">
        <f t="shared" si="9"/>
        <v>0</v>
      </c>
      <c r="AF27" s="133">
        <f t="shared" si="10"/>
        <v>495600</v>
      </c>
      <c r="AG27" s="133">
        <f t="shared" si="11"/>
        <v>495600</v>
      </c>
      <c r="AH27" s="133">
        <v>0</v>
      </c>
      <c r="AI27" s="133">
        <v>495600</v>
      </c>
      <c r="AJ27" s="133">
        <v>0</v>
      </c>
      <c r="AK27" s="133">
        <v>0</v>
      </c>
      <c r="AL27" s="133">
        <v>0</v>
      </c>
      <c r="AM27" s="134">
        <v>0</v>
      </c>
      <c r="AN27" s="133">
        <f t="shared" si="12"/>
        <v>215083</v>
      </c>
      <c r="AO27" s="133">
        <f t="shared" si="13"/>
        <v>62875</v>
      </c>
      <c r="AP27" s="133">
        <v>23137</v>
      </c>
      <c r="AQ27" s="133">
        <v>0</v>
      </c>
      <c r="AR27" s="133">
        <v>39738</v>
      </c>
      <c r="AS27" s="133">
        <v>0</v>
      </c>
      <c r="AT27" s="133">
        <f t="shared" si="14"/>
        <v>151825</v>
      </c>
      <c r="AU27" s="133">
        <v>0</v>
      </c>
      <c r="AV27" s="133">
        <v>151825</v>
      </c>
      <c r="AW27" s="133">
        <v>0</v>
      </c>
      <c r="AX27" s="133">
        <v>0</v>
      </c>
      <c r="AY27" s="133">
        <f t="shared" si="15"/>
        <v>0</v>
      </c>
      <c r="AZ27" s="133">
        <v>0</v>
      </c>
      <c r="BA27" s="133">
        <v>0</v>
      </c>
      <c r="BB27" s="133">
        <v>0</v>
      </c>
      <c r="BC27" s="133">
        <v>0</v>
      </c>
      <c r="BD27" s="134">
        <v>0</v>
      </c>
      <c r="BE27" s="133">
        <v>383</v>
      </c>
      <c r="BF27" s="133">
        <v>0</v>
      </c>
      <c r="BG27" s="133">
        <f t="shared" si="16"/>
        <v>710683</v>
      </c>
      <c r="BH27" s="133">
        <f t="shared" si="31"/>
        <v>495600</v>
      </c>
      <c r="BI27" s="133">
        <f t="shared" si="32"/>
        <v>495600</v>
      </c>
      <c r="BJ27" s="133">
        <f t="shared" si="33"/>
        <v>0</v>
      </c>
      <c r="BK27" s="133">
        <f t="shared" si="34"/>
        <v>495600</v>
      </c>
      <c r="BL27" s="133">
        <f t="shared" si="35"/>
        <v>0</v>
      </c>
      <c r="BM27" s="133">
        <f t="shared" si="36"/>
        <v>0</v>
      </c>
      <c r="BN27" s="133">
        <f t="shared" si="37"/>
        <v>0</v>
      </c>
      <c r="BO27" s="134">
        <v>0</v>
      </c>
      <c r="BP27" s="133">
        <f t="shared" si="38"/>
        <v>215083</v>
      </c>
      <c r="BQ27" s="133">
        <f t="shared" si="39"/>
        <v>62875</v>
      </c>
      <c r="BR27" s="133">
        <f t="shared" si="40"/>
        <v>23137</v>
      </c>
      <c r="BS27" s="133">
        <f t="shared" si="41"/>
        <v>0</v>
      </c>
      <c r="BT27" s="133">
        <f t="shared" si="42"/>
        <v>39738</v>
      </c>
      <c r="BU27" s="133">
        <f t="shared" si="43"/>
        <v>0</v>
      </c>
      <c r="BV27" s="133">
        <f t="shared" si="44"/>
        <v>151825</v>
      </c>
      <c r="BW27" s="133">
        <f t="shared" si="30"/>
        <v>0</v>
      </c>
      <c r="BX27" s="133">
        <f t="shared" si="18"/>
        <v>151825</v>
      </c>
      <c r="BY27" s="133">
        <f t="shared" si="19"/>
        <v>0</v>
      </c>
      <c r="BZ27" s="133">
        <f t="shared" si="20"/>
        <v>0</v>
      </c>
      <c r="CA27" s="133">
        <f t="shared" si="21"/>
        <v>0</v>
      </c>
      <c r="CB27" s="133">
        <f t="shared" si="22"/>
        <v>0</v>
      </c>
      <c r="CC27" s="133">
        <f t="shared" si="23"/>
        <v>0</v>
      </c>
      <c r="CD27" s="133">
        <f t="shared" si="24"/>
        <v>0</v>
      </c>
      <c r="CE27" s="133">
        <f t="shared" si="25"/>
        <v>0</v>
      </c>
      <c r="CF27" s="134">
        <v>0</v>
      </c>
      <c r="CG27" s="133">
        <f t="shared" si="27"/>
        <v>383</v>
      </c>
      <c r="CH27" s="133">
        <f t="shared" si="28"/>
        <v>0</v>
      </c>
      <c r="CI27" s="133">
        <f t="shared" si="29"/>
        <v>710683</v>
      </c>
    </row>
    <row r="28" spans="1:87" s="129" customFormat="1" ht="12" customHeight="1">
      <c r="A28" s="125" t="s">
        <v>334</v>
      </c>
      <c r="B28" s="126" t="s">
        <v>376</v>
      </c>
      <c r="C28" s="125" t="s">
        <v>377</v>
      </c>
      <c r="D28" s="133">
        <f t="shared" si="3"/>
        <v>4325895</v>
      </c>
      <c r="E28" s="133">
        <f t="shared" si="4"/>
        <v>4325895</v>
      </c>
      <c r="F28" s="133">
        <v>0</v>
      </c>
      <c r="G28" s="133">
        <v>4325895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783791</v>
      </c>
      <c r="M28" s="133">
        <f t="shared" si="6"/>
        <v>783791</v>
      </c>
      <c r="N28" s="133">
        <v>0</v>
      </c>
      <c r="O28" s="133">
        <v>0</v>
      </c>
      <c r="P28" s="133">
        <v>754545</v>
      </c>
      <c r="Q28" s="133">
        <v>29246</v>
      </c>
      <c r="R28" s="133">
        <f t="shared" si="7"/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f t="shared" si="8"/>
        <v>0</v>
      </c>
      <c r="X28" s="133">
        <v>0</v>
      </c>
      <c r="Y28" s="133">
        <v>0</v>
      </c>
      <c r="Z28" s="133">
        <v>0</v>
      </c>
      <c r="AA28" s="133">
        <v>0</v>
      </c>
      <c r="AB28" s="134">
        <v>0</v>
      </c>
      <c r="AC28" s="133">
        <v>0</v>
      </c>
      <c r="AD28" s="133">
        <v>2000</v>
      </c>
      <c r="AE28" s="133">
        <f t="shared" si="9"/>
        <v>5111686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0</v>
      </c>
      <c r="AO28" s="133">
        <f t="shared" si="13"/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0</v>
      </c>
      <c r="AZ28" s="133">
        <v>0</v>
      </c>
      <c r="BA28" s="133">
        <v>0</v>
      </c>
      <c r="BB28" s="133">
        <v>0</v>
      </c>
      <c r="BC28" s="133">
        <v>0</v>
      </c>
      <c r="BD28" s="134">
        <v>0</v>
      </c>
      <c r="BE28" s="133">
        <v>0</v>
      </c>
      <c r="BF28" s="133">
        <v>0</v>
      </c>
      <c r="BG28" s="133">
        <f t="shared" si="16"/>
        <v>0</v>
      </c>
      <c r="BH28" s="133">
        <f t="shared" si="31"/>
        <v>4325895</v>
      </c>
      <c r="BI28" s="133">
        <f t="shared" si="32"/>
        <v>4325895</v>
      </c>
      <c r="BJ28" s="133">
        <f t="shared" si="33"/>
        <v>0</v>
      </c>
      <c r="BK28" s="133">
        <f t="shared" si="34"/>
        <v>4325895</v>
      </c>
      <c r="BL28" s="133">
        <f t="shared" si="35"/>
        <v>0</v>
      </c>
      <c r="BM28" s="133">
        <f t="shared" si="36"/>
        <v>0</v>
      </c>
      <c r="BN28" s="133">
        <f t="shared" si="37"/>
        <v>0</v>
      </c>
      <c r="BO28" s="134">
        <v>0</v>
      </c>
      <c r="BP28" s="133">
        <f t="shared" si="38"/>
        <v>783791</v>
      </c>
      <c r="BQ28" s="133">
        <f t="shared" si="39"/>
        <v>783791</v>
      </c>
      <c r="BR28" s="133">
        <f t="shared" si="40"/>
        <v>0</v>
      </c>
      <c r="BS28" s="133">
        <f t="shared" si="41"/>
        <v>0</v>
      </c>
      <c r="BT28" s="133">
        <f t="shared" si="42"/>
        <v>754545</v>
      </c>
      <c r="BU28" s="133">
        <f t="shared" si="43"/>
        <v>29246</v>
      </c>
      <c r="BV28" s="133">
        <f t="shared" si="44"/>
        <v>0</v>
      </c>
      <c r="BW28" s="133">
        <f t="shared" si="30"/>
        <v>0</v>
      </c>
      <c r="BX28" s="133">
        <f t="shared" si="18"/>
        <v>0</v>
      </c>
      <c r="BY28" s="133">
        <f t="shared" si="19"/>
        <v>0</v>
      </c>
      <c r="BZ28" s="133">
        <f t="shared" si="20"/>
        <v>0</v>
      </c>
      <c r="CA28" s="133">
        <f t="shared" si="21"/>
        <v>0</v>
      </c>
      <c r="CB28" s="133">
        <f t="shared" si="22"/>
        <v>0</v>
      </c>
      <c r="CC28" s="133">
        <f t="shared" si="23"/>
        <v>0</v>
      </c>
      <c r="CD28" s="133">
        <f t="shared" si="24"/>
        <v>0</v>
      </c>
      <c r="CE28" s="133">
        <f t="shared" si="25"/>
        <v>0</v>
      </c>
      <c r="CF28" s="134">
        <v>0</v>
      </c>
      <c r="CG28" s="133">
        <f t="shared" si="27"/>
        <v>0</v>
      </c>
      <c r="CH28" s="133">
        <f t="shared" si="28"/>
        <v>2000</v>
      </c>
      <c r="CI28" s="133">
        <f t="shared" si="29"/>
        <v>5111686</v>
      </c>
    </row>
    <row r="29" spans="1:87" s="129" customFormat="1" ht="12" customHeight="1">
      <c r="A29" s="125" t="s">
        <v>334</v>
      </c>
      <c r="B29" s="126" t="s">
        <v>378</v>
      </c>
      <c r="C29" s="125" t="s">
        <v>379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0</v>
      </c>
      <c r="L29" s="133">
        <f t="shared" si="5"/>
        <v>208334</v>
      </c>
      <c r="M29" s="133">
        <f t="shared" si="6"/>
        <v>9687</v>
      </c>
      <c r="N29" s="133">
        <v>9687</v>
      </c>
      <c r="O29" s="133">
        <v>0</v>
      </c>
      <c r="P29" s="133">
        <v>0</v>
      </c>
      <c r="Q29" s="133">
        <v>0</v>
      </c>
      <c r="R29" s="133">
        <f t="shared" si="7"/>
        <v>4329</v>
      </c>
      <c r="S29" s="133">
        <v>0</v>
      </c>
      <c r="T29" s="133">
        <v>4259</v>
      </c>
      <c r="U29" s="133">
        <v>70</v>
      </c>
      <c r="V29" s="133">
        <v>0</v>
      </c>
      <c r="W29" s="133">
        <f t="shared" si="8"/>
        <v>189509</v>
      </c>
      <c r="X29" s="133">
        <v>0</v>
      </c>
      <c r="Y29" s="133">
        <v>177509</v>
      </c>
      <c r="Z29" s="133">
        <v>12000</v>
      </c>
      <c r="AA29" s="133">
        <v>0</v>
      </c>
      <c r="AB29" s="134">
        <v>0</v>
      </c>
      <c r="AC29" s="133">
        <v>4809</v>
      </c>
      <c r="AD29" s="133">
        <v>26</v>
      </c>
      <c r="AE29" s="133">
        <f t="shared" si="9"/>
        <v>208360</v>
      </c>
      <c r="AF29" s="133">
        <f t="shared" si="10"/>
        <v>22588</v>
      </c>
      <c r="AG29" s="133">
        <f t="shared" si="11"/>
        <v>22588</v>
      </c>
      <c r="AH29" s="133">
        <v>0</v>
      </c>
      <c r="AI29" s="133">
        <v>22588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107881</v>
      </c>
      <c r="AO29" s="133">
        <f t="shared" si="13"/>
        <v>26666</v>
      </c>
      <c r="AP29" s="133">
        <v>26666</v>
      </c>
      <c r="AQ29" s="133">
        <v>0</v>
      </c>
      <c r="AR29" s="133">
        <v>0</v>
      </c>
      <c r="AS29" s="133">
        <v>0</v>
      </c>
      <c r="AT29" s="133">
        <f t="shared" si="14"/>
        <v>58214</v>
      </c>
      <c r="AU29" s="133">
        <v>0</v>
      </c>
      <c r="AV29" s="133">
        <v>58214</v>
      </c>
      <c r="AW29" s="133">
        <v>0</v>
      </c>
      <c r="AX29" s="133">
        <v>0</v>
      </c>
      <c r="AY29" s="133">
        <f t="shared" si="15"/>
        <v>22151</v>
      </c>
      <c r="AZ29" s="133">
        <v>0</v>
      </c>
      <c r="BA29" s="133">
        <v>22151</v>
      </c>
      <c r="BB29" s="133">
        <v>0</v>
      </c>
      <c r="BC29" s="133">
        <v>0</v>
      </c>
      <c r="BD29" s="134">
        <v>0</v>
      </c>
      <c r="BE29" s="133">
        <v>850</v>
      </c>
      <c r="BF29" s="133">
        <v>535</v>
      </c>
      <c r="BG29" s="133">
        <f t="shared" si="16"/>
        <v>131004</v>
      </c>
      <c r="BH29" s="133">
        <f t="shared" si="31"/>
        <v>22588</v>
      </c>
      <c r="BI29" s="133">
        <f t="shared" si="32"/>
        <v>22588</v>
      </c>
      <c r="BJ29" s="133">
        <f t="shared" si="33"/>
        <v>0</v>
      </c>
      <c r="BK29" s="133">
        <f t="shared" si="34"/>
        <v>22588</v>
      </c>
      <c r="BL29" s="133">
        <f t="shared" si="35"/>
        <v>0</v>
      </c>
      <c r="BM29" s="133">
        <f t="shared" si="36"/>
        <v>0</v>
      </c>
      <c r="BN29" s="133">
        <f t="shared" si="37"/>
        <v>0</v>
      </c>
      <c r="BO29" s="134">
        <v>0</v>
      </c>
      <c r="BP29" s="133">
        <f t="shared" si="38"/>
        <v>316215</v>
      </c>
      <c r="BQ29" s="133">
        <f t="shared" si="39"/>
        <v>36353</v>
      </c>
      <c r="BR29" s="133">
        <f t="shared" si="40"/>
        <v>36353</v>
      </c>
      <c r="BS29" s="133">
        <f t="shared" si="41"/>
        <v>0</v>
      </c>
      <c r="BT29" s="133">
        <f t="shared" si="42"/>
        <v>0</v>
      </c>
      <c r="BU29" s="133">
        <f t="shared" si="43"/>
        <v>0</v>
      </c>
      <c r="BV29" s="133">
        <f t="shared" si="44"/>
        <v>62543</v>
      </c>
      <c r="BW29" s="133">
        <f t="shared" si="30"/>
        <v>0</v>
      </c>
      <c r="BX29" s="133">
        <f t="shared" si="18"/>
        <v>62473</v>
      </c>
      <c r="BY29" s="133">
        <f t="shared" si="19"/>
        <v>70</v>
      </c>
      <c r="BZ29" s="133">
        <f t="shared" si="20"/>
        <v>0</v>
      </c>
      <c r="CA29" s="133">
        <f t="shared" si="21"/>
        <v>211660</v>
      </c>
      <c r="CB29" s="133">
        <f t="shared" si="22"/>
        <v>0</v>
      </c>
      <c r="CC29" s="133">
        <f t="shared" si="23"/>
        <v>199660</v>
      </c>
      <c r="CD29" s="133">
        <f t="shared" si="24"/>
        <v>12000</v>
      </c>
      <c r="CE29" s="133">
        <f t="shared" si="25"/>
        <v>0</v>
      </c>
      <c r="CF29" s="134">
        <v>0</v>
      </c>
      <c r="CG29" s="133">
        <f t="shared" si="27"/>
        <v>5659</v>
      </c>
      <c r="CH29" s="133">
        <f t="shared" si="28"/>
        <v>561</v>
      </c>
      <c r="CI29" s="133">
        <f t="shared" si="29"/>
        <v>339364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380</v>
      </c>
      <c r="B7" s="122">
        <v>44000</v>
      </c>
      <c r="C7" s="121" t="s">
        <v>333</v>
      </c>
      <c r="D7" s="123">
        <f aca="true" t="shared" si="0" ref="D7:I7">SUM(D8:D25)</f>
        <v>0</v>
      </c>
      <c r="E7" s="123">
        <f t="shared" si="0"/>
        <v>1504234</v>
      </c>
      <c r="F7" s="123">
        <f t="shared" si="0"/>
        <v>1504234</v>
      </c>
      <c r="G7" s="123">
        <f t="shared" si="0"/>
        <v>0</v>
      </c>
      <c r="H7" s="123">
        <f t="shared" si="0"/>
        <v>522943</v>
      </c>
      <c r="I7" s="123">
        <f t="shared" si="0"/>
        <v>522943</v>
      </c>
      <c r="J7" s="146">
        <f>COUNTIF(J8:J25,"&lt;&gt;")</f>
        <v>7</v>
      </c>
      <c r="K7" s="146">
        <f>COUNTIF(K8:K25,"&lt;&gt;")</f>
        <v>7</v>
      </c>
      <c r="L7" s="123">
        <f aca="true" t="shared" si="1" ref="L7:Q7">SUM(L8:L25)</f>
        <v>0</v>
      </c>
      <c r="M7" s="123">
        <f t="shared" si="1"/>
        <v>1504234</v>
      </c>
      <c r="N7" s="123">
        <f t="shared" si="1"/>
        <v>1504234</v>
      </c>
      <c r="O7" s="123">
        <f t="shared" si="1"/>
        <v>0</v>
      </c>
      <c r="P7" s="123">
        <f t="shared" si="1"/>
        <v>310859</v>
      </c>
      <c r="Q7" s="123">
        <f t="shared" si="1"/>
        <v>310859</v>
      </c>
      <c r="R7" s="146">
        <f>COUNTIF(R8:R25,"&lt;&gt;")</f>
        <v>2</v>
      </c>
      <c r="S7" s="146">
        <f>COUNTIF(S8:S25,"&lt;&gt;")</f>
        <v>2</v>
      </c>
      <c r="T7" s="123">
        <f aca="true" t="shared" si="2" ref="T7:Y7">SUM(T8:T25)</f>
        <v>0</v>
      </c>
      <c r="U7" s="123">
        <f t="shared" si="2"/>
        <v>0</v>
      </c>
      <c r="V7" s="123">
        <f t="shared" si="2"/>
        <v>0</v>
      </c>
      <c r="W7" s="123">
        <f t="shared" si="2"/>
        <v>0</v>
      </c>
      <c r="X7" s="123">
        <f t="shared" si="2"/>
        <v>212084</v>
      </c>
      <c r="Y7" s="123">
        <f t="shared" si="2"/>
        <v>212084</v>
      </c>
      <c r="Z7" s="146">
        <f>COUNTIF(Z8:Z25,"&lt;&gt;")</f>
        <v>0</v>
      </c>
      <c r="AA7" s="146">
        <f>COUNTIF(AA8:AA25,"&lt;&gt;")</f>
        <v>0</v>
      </c>
      <c r="AB7" s="123">
        <f aca="true" t="shared" si="3" ref="AB7:AG7">SUM(AB8:AB25)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6">
        <f>COUNTIF(AH8:AH25,"&lt;&gt;")</f>
        <v>0</v>
      </c>
      <c r="AI7" s="146">
        <f>COUNTIF(AI8:AI25,"&lt;&gt;")</f>
        <v>0</v>
      </c>
      <c r="AJ7" s="123">
        <f aca="true" t="shared" si="4" ref="AJ7:AO7">SUM(AJ8:AJ25)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6">
        <f>COUNTIF(AP8:AP25,"&lt;&gt;")</f>
        <v>0</v>
      </c>
      <c r="AQ7" s="146">
        <f>COUNTIF(AQ8:AQ25,"&lt;&gt;")</f>
        <v>0</v>
      </c>
      <c r="AR7" s="123">
        <f aca="true" t="shared" si="5" ref="AR7:AW7">SUM(AR8:AR25)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COUNTIF(AX8:AX25,"&lt;&gt;")</f>
        <v>0</v>
      </c>
      <c r="AY7" s="146">
        <f>COUNTIF(AY8:AY25,"&lt;&gt;")</f>
        <v>0</v>
      </c>
      <c r="AZ7" s="123">
        <f aca="true" t="shared" si="6" ref="AZ7:BE7">SUM(AZ8:AZ25)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380</v>
      </c>
      <c r="B8" s="126" t="s">
        <v>381</v>
      </c>
      <c r="C8" s="125" t="s">
        <v>382</v>
      </c>
      <c r="D8" s="127">
        <f aca="true" t="shared" si="7" ref="D8:D25">SUM(L8,T8,AB8,AJ8,AR8,AZ8)</f>
        <v>0</v>
      </c>
      <c r="E8" s="127">
        <f aca="true" t="shared" si="8" ref="E8:E25">SUM(M8,U8,AC8,AK8,AS8,BA8)</f>
        <v>47348</v>
      </c>
      <c r="F8" s="127">
        <f aca="true" t="shared" si="9" ref="F8:F25">SUM(D8:E8)</f>
        <v>47348</v>
      </c>
      <c r="G8" s="127">
        <f aca="true" t="shared" si="10" ref="G8:G25">SUM(O8,W8,AE8,AM8,AU8,BC8)</f>
        <v>0</v>
      </c>
      <c r="H8" s="127">
        <f aca="true" t="shared" si="11" ref="H8:H25">SUM(P8,X8,AF8,AN8,AV8,BD8)</f>
        <v>32015</v>
      </c>
      <c r="I8" s="127">
        <f aca="true" t="shared" si="12" ref="I8:I25">SUM(G8:H8)</f>
        <v>32015</v>
      </c>
      <c r="J8" s="130" t="s">
        <v>383</v>
      </c>
      <c r="K8" s="131" t="s">
        <v>384</v>
      </c>
      <c r="L8" s="127">
        <v>0</v>
      </c>
      <c r="M8" s="127">
        <v>47348</v>
      </c>
      <c r="N8" s="127">
        <f aca="true" t="shared" si="13" ref="N8:N25">SUM(L8,+M8)</f>
        <v>47348</v>
      </c>
      <c r="O8" s="127">
        <v>0</v>
      </c>
      <c r="P8" s="127">
        <v>32015</v>
      </c>
      <c r="Q8" s="127">
        <f aca="true" t="shared" si="14" ref="Q8:Q25">SUM(O8,+P8)</f>
        <v>32015</v>
      </c>
      <c r="R8" s="130"/>
      <c r="S8" s="131"/>
      <c r="T8" s="127">
        <v>0</v>
      </c>
      <c r="U8" s="127">
        <v>0</v>
      </c>
      <c r="V8" s="127">
        <f aca="true" t="shared" si="15" ref="V8:V25">+SUM(T8,U8)</f>
        <v>0</v>
      </c>
      <c r="W8" s="127">
        <v>0</v>
      </c>
      <c r="X8" s="127">
        <v>0</v>
      </c>
      <c r="Y8" s="127">
        <f aca="true" t="shared" si="16" ref="Y8:Y25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25">+SUM(AB8,AC8)</f>
        <v>0</v>
      </c>
      <c r="AE8" s="127">
        <v>0</v>
      </c>
      <c r="AF8" s="127">
        <v>0</v>
      </c>
      <c r="AG8" s="127">
        <f aca="true" t="shared" si="18" ref="AG8:AG25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25">SUM(AJ8,+AK8)</f>
        <v>0</v>
      </c>
      <c r="AM8" s="127">
        <v>0</v>
      </c>
      <c r="AN8" s="127">
        <v>0</v>
      </c>
      <c r="AO8" s="127">
        <f aca="true" t="shared" si="20" ref="AO8:AO25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25">SUM(AR8,+AS8)</f>
        <v>0</v>
      </c>
      <c r="AU8" s="127">
        <v>0</v>
      </c>
      <c r="AV8" s="127">
        <v>0</v>
      </c>
      <c r="AW8" s="127">
        <f aca="true" t="shared" si="22" ref="AW8:AW25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25">SUM(AZ8,BA8)</f>
        <v>0</v>
      </c>
      <c r="BC8" s="127">
        <v>0</v>
      </c>
      <c r="BD8" s="127">
        <v>0</v>
      </c>
      <c r="BE8" s="127">
        <f aca="true" t="shared" si="24" ref="BE8:BE25">SUM(BC8,+BD8)</f>
        <v>0</v>
      </c>
    </row>
    <row r="9" spans="1:57" s="129" customFormat="1" ht="12" customHeight="1">
      <c r="A9" s="125" t="s">
        <v>380</v>
      </c>
      <c r="B9" s="126" t="s">
        <v>385</v>
      </c>
      <c r="C9" s="125" t="s">
        <v>386</v>
      </c>
      <c r="D9" s="127">
        <f t="shared" si="7"/>
        <v>0</v>
      </c>
      <c r="E9" s="127">
        <f t="shared" si="8"/>
        <v>722270</v>
      </c>
      <c r="F9" s="127">
        <f t="shared" si="9"/>
        <v>722270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 t="s">
        <v>387</v>
      </c>
      <c r="K9" s="131" t="s">
        <v>388</v>
      </c>
      <c r="L9" s="127">
        <v>0</v>
      </c>
      <c r="M9" s="127">
        <v>722270</v>
      </c>
      <c r="N9" s="127">
        <f t="shared" si="13"/>
        <v>722270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380</v>
      </c>
      <c r="B10" s="126" t="s">
        <v>414</v>
      </c>
      <c r="C10" s="125" t="s">
        <v>389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380</v>
      </c>
      <c r="B11" s="126" t="s">
        <v>415</v>
      </c>
      <c r="C11" s="125" t="s">
        <v>390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380</v>
      </c>
      <c r="B12" s="126" t="s">
        <v>416</v>
      </c>
      <c r="C12" s="125" t="s">
        <v>391</v>
      </c>
      <c r="D12" s="133">
        <f t="shared" si="7"/>
        <v>0</v>
      </c>
      <c r="E12" s="133">
        <f t="shared" si="8"/>
        <v>0</v>
      </c>
      <c r="F12" s="133">
        <f t="shared" si="9"/>
        <v>0</v>
      </c>
      <c r="G12" s="133">
        <f t="shared" si="10"/>
        <v>0</v>
      </c>
      <c r="H12" s="133">
        <f t="shared" si="11"/>
        <v>0</v>
      </c>
      <c r="I12" s="133">
        <f t="shared" si="12"/>
        <v>0</v>
      </c>
      <c r="J12" s="126"/>
      <c r="K12" s="125"/>
      <c r="L12" s="133">
        <v>0</v>
      </c>
      <c r="M12" s="133">
        <v>0</v>
      </c>
      <c r="N12" s="133">
        <f t="shared" si="13"/>
        <v>0</v>
      </c>
      <c r="O12" s="133">
        <v>0</v>
      </c>
      <c r="P12" s="133">
        <v>0</v>
      </c>
      <c r="Q12" s="133">
        <f t="shared" si="14"/>
        <v>0</v>
      </c>
      <c r="R12" s="126"/>
      <c r="S12" s="125"/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0</v>
      </c>
      <c r="Y12" s="133">
        <f t="shared" si="16"/>
        <v>0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380</v>
      </c>
      <c r="B13" s="126" t="s">
        <v>417</v>
      </c>
      <c r="C13" s="125" t="s">
        <v>392</v>
      </c>
      <c r="D13" s="133">
        <f t="shared" si="7"/>
        <v>0</v>
      </c>
      <c r="E13" s="133">
        <f t="shared" si="8"/>
        <v>0</v>
      </c>
      <c r="F13" s="133">
        <f t="shared" si="9"/>
        <v>0</v>
      </c>
      <c r="G13" s="133">
        <f t="shared" si="10"/>
        <v>0</v>
      </c>
      <c r="H13" s="133">
        <f t="shared" si="11"/>
        <v>0</v>
      </c>
      <c r="I13" s="133">
        <f t="shared" si="12"/>
        <v>0</v>
      </c>
      <c r="J13" s="126"/>
      <c r="K13" s="125"/>
      <c r="L13" s="133">
        <v>0</v>
      </c>
      <c r="M13" s="133">
        <v>0</v>
      </c>
      <c r="N13" s="133">
        <f t="shared" si="13"/>
        <v>0</v>
      </c>
      <c r="O13" s="133">
        <v>0</v>
      </c>
      <c r="P13" s="133">
        <v>0</v>
      </c>
      <c r="Q13" s="133">
        <f t="shared" si="14"/>
        <v>0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380</v>
      </c>
      <c r="B14" s="126" t="s">
        <v>418</v>
      </c>
      <c r="C14" s="125" t="s">
        <v>393</v>
      </c>
      <c r="D14" s="133">
        <f t="shared" si="7"/>
        <v>0</v>
      </c>
      <c r="E14" s="133">
        <f t="shared" si="8"/>
        <v>0</v>
      </c>
      <c r="F14" s="133">
        <f t="shared" si="9"/>
        <v>0</v>
      </c>
      <c r="G14" s="133">
        <f t="shared" si="10"/>
        <v>0</v>
      </c>
      <c r="H14" s="133">
        <f t="shared" si="11"/>
        <v>0</v>
      </c>
      <c r="I14" s="133">
        <f t="shared" si="12"/>
        <v>0</v>
      </c>
      <c r="J14" s="126"/>
      <c r="K14" s="125"/>
      <c r="L14" s="133">
        <v>0</v>
      </c>
      <c r="M14" s="133">
        <v>0</v>
      </c>
      <c r="N14" s="133">
        <f t="shared" si="13"/>
        <v>0</v>
      </c>
      <c r="O14" s="133">
        <v>0</v>
      </c>
      <c r="P14" s="133">
        <v>0</v>
      </c>
      <c r="Q14" s="133">
        <f t="shared" si="14"/>
        <v>0</v>
      </c>
      <c r="R14" s="126"/>
      <c r="S14" s="125"/>
      <c r="T14" s="133">
        <v>0</v>
      </c>
      <c r="U14" s="133">
        <v>0</v>
      </c>
      <c r="V14" s="133">
        <f t="shared" si="15"/>
        <v>0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380</v>
      </c>
      <c r="B15" s="126" t="s">
        <v>419</v>
      </c>
      <c r="C15" s="125" t="s">
        <v>394</v>
      </c>
      <c r="D15" s="133">
        <f t="shared" si="7"/>
        <v>0</v>
      </c>
      <c r="E15" s="133">
        <f t="shared" si="8"/>
        <v>0</v>
      </c>
      <c r="F15" s="133">
        <f t="shared" si="9"/>
        <v>0</v>
      </c>
      <c r="G15" s="133">
        <f t="shared" si="10"/>
        <v>0</v>
      </c>
      <c r="H15" s="133">
        <f t="shared" si="11"/>
        <v>0</v>
      </c>
      <c r="I15" s="133">
        <f t="shared" si="12"/>
        <v>0</v>
      </c>
      <c r="J15" s="126"/>
      <c r="K15" s="125"/>
      <c r="L15" s="133">
        <v>0</v>
      </c>
      <c r="M15" s="133">
        <v>0</v>
      </c>
      <c r="N15" s="133">
        <f t="shared" si="13"/>
        <v>0</v>
      </c>
      <c r="O15" s="133">
        <v>0</v>
      </c>
      <c r="P15" s="133">
        <v>0</v>
      </c>
      <c r="Q15" s="133">
        <f t="shared" si="14"/>
        <v>0</v>
      </c>
      <c r="R15" s="126"/>
      <c r="S15" s="125"/>
      <c r="T15" s="133">
        <v>0</v>
      </c>
      <c r="U15" s="133">
        <v>0</v>
      </c>
      <c r="V15" s="133">
        <f t="shared" si="15"/>
        <v>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380</v>
      </c>
      <c r="B16" s="126" t="s">
        <v>420</v>
      </c>
      <c r="C16" s="125" t="s">
        <v>395</v>
      </c>
      <c r="D16" s="133">
        <f t="shared" si="7"/>
        <v>0</v>
      </c>
      <c r="E16" s="133">
        <f t="shared" si="8"/>
        <v>0</v>
      </c>
      <c r="F16" s="133">
        <f t="shared" si="9"/>
        <v>0</v>
      </c>
      <c r="G16" s="133">
        <f t="shared" si="10"/>
        <v>0</v>
      </c>
      <c r="H16" s="133">
        <f t="shared" si="11"/>
        <v>0</v>
      </c>
      <c r="I16" s="133">
        <f t="shared" si="12"/>
        <v>0</v>
      </c>
      <c r="J16" s="126"/>
      <c r="K16" s="125"/>
      <c r="L16" s="133">
        <v>0</v>
      </c>
      <c r="M16" s="133">
        <v>0</v>
      </c>
      <c r="N16" s="133">
        <f t="shared" si="13"/>
        <v>0</v>
      </c>
      <c r="O16" s="133">
        <v>0</v>
      </c>
      <c r="P16" s="133">
        <v>0</v>
      </c>
      <c r="Q16" s="133">
        <f t="shared" si="14"/>
        <v>0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380</v>
      </c>
      <c r="B17" s="126" t="s">
        <v>396</v>
      </c>
      <c r="C17" s="125" t="s">
        <v>397</v>
      </c>
      <c r="D17" s="133">
        <f t="shared" si="7"/>
        <v>0</v>
      </c>
      <c r="E17" s="133">
        <f t="shared" si="8"/>
        <v>189687</v>
      </c>
      <c r="F17" s="133">
        <f t="shared" si="9"/>
        <v>189687</v>
      </c>
      <c r="G17" s="133">
        <f t="shared" si="10"/>
        <v>0</v>
      </c>
      <c r="H17" s="133">
        <f t="shared" si="11"/>
        <v>125297</v>
      </c>
      <c r="I17" s="133">
        <f t="shared" si="12"/>
        <v>125297</v>
      </c>
      <c r="J17" s="126" t="s">
        <v>387</v>
      </c>
      <c r="K17" s="125" t="s">
        <v>388</v>
      </c>
      <c r="L17" s="133">
        <v>0</v>
      </c>
      <c r="M17" s="133">
        <v>189687</v>
      </c>
      <c r="N17" s="133">
        <f t="shared" si="13"/>
        <v>189687</v>
      </c>
      <c r="O17" s="133">
        <v>0</v>
      </c>
      <c r="P17" s="133">
        <v>0</v>
      </c>
      <c r="Q17" s="133">
        <f t="shared" si="14"/>
        <v>0</v>
      </c>
      <c r="R17" s="126" t="s">
        <v>398</v>
      </c>
      <c r="S17" s="125" t="s">
        <v>399</v>
      </c>
      <c r="T17" s="133">
        <v>0</v>
      </c>
      <c r="U17" s="133">
        <v>0</v>
      </c>
      <c r="V17" s="133">
        <f t="shared" si="15"/>
        <v>0</v>
      </c>
      <c r="W17" s="133">
        <v>0</v>
      </c>
      <c r="X17" s="133">
        <v>125297</v>
      </c>
      <c r="Y17" s="133">
        <f t="shared" si="16"/>
        <v>125297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380</v>
      </c>
      <c r="B18" s="126" t="s">
        <v>421</v>
      </c>
      <c r="C18" s="125" t="s">
        <v>400</v>
      </c>
      <c r="D18" s="133">
        <f t="shared" si="7"/>
        <v>0</v>
      </c>
      <c r="E18" s="133">
        <f t="shared" si="8"/>
        <v>0</v>
      </c>
      <c r="F18" s="133">
        <f t="shared" si="9"/>
        <v>0</v>
      </c>
      <c r="G18" s="133">
        <f t="shared" si="10"/>
        <v>0</v>
      </c>
      <c r="H18" s="133">
        <f t="shared" si="11"/>
        <v>0</v>
      </c>
      <c r="I18" s="133">
        <f t="shared" si="12"/>
        <v>0</v>
      </c>
      <c r="J18" s="126"/>
      <c r="K18" s="125"/>
      <c r="L18" s="133">
        <v>0</v>
      </c>
      <c r="M18" s="133">
        <v>0</v>
      </c>
      <c r="N18" s="133">
        <f t="shared" si="13"/>
        <v>0</v>
      </c>
      <c r="O18" s="133">
        <v>0</v>
      </c>
      <c r="P18" s="133">
        <v>0</v>
      </c>
      <c r="Q18" s="133">
        <f t="shared" si="14"/>
        <v>0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380</v>
      </c>
      <c r="B19" s="126" t="s">
        <v>422</v>
      </c>
      <c r="C19" s="125" t="s">
        <v>401</v>
      </c>
      <c r="D19" s="133">
        <f t="shared" si="7"/>
        <v>0</v>
      </c>
      <c r="E19" s="133">
        <f t="shared" si="8"/>
        <v>0</v>
      </c>
      <c r="F19" s="133">
        <f t="shared" si="9"/>
        <v>0</v>
      </c>
      <c r="G19" s="133">
        <f t="shared" si="10"/>
        <v>0</v>
      </c>
      <c r="H19" s="133">
        <f t="shared" si="11"/>
        <v>0</v>
      </c>
      <c r="I19" s="133">
        <f t="shared" si="12"/>
        <v>0</v>
      </c>
      <c r="J19" s="126"/>
      <c r="K19" s="125"/>
      <c r="L19" s="133">
        <v>0</v>
      </c>
      <c r="M19" s="133">
        <v>0</v>
      </c>
      <c r="N19" s="133">
        <f t="shared" si="13"/>
        <v>0</v>
      </c>
      <c r="O19" s="133">
        <v>0</v>
      </c>
      <c r="P19" s="133">
        <v>0</v>
      </c>
      <c r="Q19" s="133">
        <f t="shared" si="14"/>
        <v>0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380</v>
      </c>
      <c r="B20" s="126" t="s">
        <v>402</v>
      </c>
      <c r="C20" s="125" t="s">
        <v>403</v>
      </c>
      <c r="D20" s="133">
        <f t="shared" si="7"/>
        <v>0</v>
      </c>
      <c r="E20" s="133">
        <f t="shared" si="8"/>
        <v>228170</v>
      </c>
      <c r="F20" s="133">
        <f t="shared" si="9"/>
        <v>228170</v>
      </c>
      <c r="G20" s="133">
        <f t="shared" si="10"/>
        <v>0</v>
      </c>
      <c r="H20" s="133">
        <f t="shared" si="11"/>
        <v>154281</v>
      </c>
      <c r="I20" s="133">
        <f t="shared" si="12"/>
        <v>154281</v>
      </c>
      <c r="J20" s="126" t="s">
        <v>383</v>
      </c>
      <c r="K20" s="125" t="s">
        <v>384</v>
      </c>
      <c r="L20" s="133">
        <v>0</v>
      </c>
      <c r="M20" s="133">
        <v>228170</v>
      </c>
      <c r="N20" s="133">
        <f t="shared" si="13"/>
        <v>228170</v>
      </c>
      <c r="O20" s="133">
        <v>0</v>
      </c>
      <c r="P20" s="133">
        <v>154281</v>
      </c>
      <c r="Q20" s="133">
        <f t="shared" si="14"/>
        <v>154281</v>
      </c>
      <c r="R20" s="126"/>
      <c r="S20" s="125"/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380</v>
      </c>
      <c r="B21" s="126" t="s">
        <v>423</v>
      </c>
      <c r="C21" s="125" t="s">
        <v>404</v>
      </c>
      <c r="D21" s="133">
        <f t="shared" si="7"/>
        <v>0</v>
      </c>
      <c r="E21" s="133">
        <f t="shared" si="8"/>
        <v>0</v>
      </c>
      <c r="F21" s="133">
        <f t="shared" si="9"/>
        <v>0</v>
      </c>
      <c r="G21" s="133">
        <f t="shared" si="10"/>
        <v>0</v>
      </c>
      <c r="H21" s="133">
        <f t="shared" si="11"/>
        <v>0</v>
      </c>
      <c r="I21" s="133">
        <f t="shared" si="12"/>
        <v>0</v>
      </c>
      <c r="J21" s="126"/>
      <c r="K21" s="125"/>
      <c r="L21" s="133">
        <v>0</v>
      </c>
      <c r="M21" s="133">
        <v>0</v>
      </c>
      <c r="N21" s="133">
        <f t="shared" si="13"/>
        <v>0</v>
      </c>
      <c r="O21" s="133">
        <v>0</v>
      </c>
      <c r="P21" s="133">
        <v>0</v>
      </c>
      <c r="Q21" s="133">
        <f t="shared" si="14"/>
        <v>0</v>
      </c>
      <c r="R21" s="126"/>
      <c r="S21" s="125"/>
      <c r="T21" s="133">
        <v>0</v>
      </c>
      <c r="U21" s="133">
        <v>0</v>
      </c>
      <c r="V21" s="133">
        <f t="shared" si="15"/>
        <v>0</v>
      </c>
      <c r="W21" s="133">
        <v>0</v>
      </c>
      <c r="X21" s="133">
        <v>0</v>
      </c>
      <c r="Y21" s="133">
        <f t="shared" si="16"/>
        <v>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380</v>
      </c>
      <c r="B22" s="126" t="s">
        <v>424</v>
      </c>
      <c r="C22" s="125" t="s">
        <v>405</v>
      </c>
      <c r="D22" s="133">
        <f t="shared" si="7"/>
        <v>0</v>
      </c>
      <c r="E22" s="133">
        <f t="shared" si="8"/>
        <v>0</v>
      </c>
      <c r="F22" s="133">
        <f t="shared" si="9"/>
        <v>0</v>
      </c>
      <c r="G22" s="133">
        <f t="shared" si="10"/>
        <v>0</v>
      </c>
      <c r="H22" s="133">
        <f t="shared" si="11"/>
        <v>0</v>
      </c>
      <c r="I22" s="133">
        <f t="shared" si="12"/>
        <v>0</v>
      </c>
      <c r="J22" s="126"/>
      <c r="K22" s="125"/>
      <c r="L22" s="133">
        <v>0</v>
      </c>
      <c r="M22" s="133">
        <v>0</v>
      </c>
      <c r="N22" s="133">
        <f t="shared" si="13"/>
        <v>0</v>
      </c>
      <c r="O22" s="133">
        <v>0</v>
      </c>
      <c r="P22" s="133">
        <v>0</v>
      </c>
      <c r="Q22" s="133">
        <f t="shared" si="14"/>
        <v>0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380</v>
      </c>
      <c r="B23" s="126" t="s">
        <v>406</v>
      </c>
      <c r="C23" s="125" t="s">
        <v>407</v>
      </c>
      <c r="D23" s="133">
        <f t="shared" si="7"/>
        <v>0</v>
      </c>
      <c r="E23" s="133">
        <f t="shared" si="8"/>
        <v>135787</v>
      </c>
      <c r="F23" s="133">
        <f t="shared" si="9"/>
        <v>135787</v>
      </c>
      <c r="G23" s="133">
        <f t="shared" si="10"/>
        <v>0</v>
      </c>
      <c r="H23" s="133">
        <f t="shared" si="11"/>
        <v>86787</v>
      </c>
      <c r="I23" s="133">
        <f t="shared" si="12"/>
        <v>86787</v>
      </c>
      <c r="J23" s="126" t="s">
        <v>387</v>
      </c>
      <c r="K23" s="125" t="s">
        <v>388</v>
      </c>
      <c r="L23" s="133">
        <v>0</v>
      </c>
      <c r="M23" s="133">
        <v>135787</v>
      </c>
      <c r="N23" s="133">
        <f t="shared" si="13"/>
        <v>135787</v>
      </c>
      <c r="O23" s="133">
        <v>0</v>
      </c>
      <c r="P23" s="133">
        <v>0</v>
      </c>
      <c r="Q23" s="133">
        <f t="shared" si="14"/>
        <v>0</v>
      </c>
      <c r="R23" s="126" t="s">
        <v>398</v>
      </c>
      <c r="S23" s="125" t="s">
        <v>399</v>
      </c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86787</v>
      </c>
      <c r="Y23" s="133">
        <f t="shared" si="16"/>
        <v>86787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380</v>
      </c>
      <c r="B24" s="126" t="s">
        <v>408</v>
      </c>
      <c r="C24" s="125" t="s">
        <v>409</v>
      </c>
      <c r="D24" s="133">
        <f t="shared" si="7"/>
        <v>0</v>
      </c>
      <c r="E24" s="133">
        <f t="shared" si="8"/>
        <v>70579</v>
      </c>
      <c r="F24" s="133">
        <f t="shared" si="9"/>
        <v>70579</v>
      </c>
      <c r="G24" s="133">
        <f t="shared" si="10"/>
        <v>0</v>
      </c>
      <c r="H24" s="133">
        <f t="shared" si="11"/>
        <v>54808</v>
      </c>
      <c r="I24" s="133">
        <f t="shared" si="12"/>
        <v>54808</v>
      </c>
      <c r="J24" s="126" t="s">
        <v>410</v>
      </c>
      <c r="K24" s="125" t="s">
        <v>411</v>
      </c>
      <c r="L24" s="133">
        <v>0</v>
      </c>
      <c r="M24" s="133">
        <v>70579</v>
      </c>
      <c r="N24" s="133">
        <f t="shared" si="13"/>
        <v>70579</v>
      </c>
      <c r="O24" s="133">
        <v>0</v>
      </c>
      <c r="P24" s="133">
        <v>54808</v>
      </c>
      <c r="Q24" s="133">
        <f t="shared" si="14"/>
        <v>54808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380</v>
      </c>
      <c r="B25" s="126" t="s">
        <v>412</v>
      </c>
      <c r="C25" s="125" t="s">
        <v>413</v>
      </c>
      <c r="D25" s="133">
        <f t="shared" si="7"/>
        <v>0</v>
      </c>
      <c r="E25" s="133">
        <f t="shared" si="8"/>
        <v>110393</v>
      </c>
      <c r="F25" s="133">
        <f t="shared" si="9"/>
        <v>110393</v>
      </c>
      <c r="G25" s="133">
        <f t="shared" si="10"/>
        <v>0</v>
      </c>
      <c r="H25" s="133">
        <f t="shared" si="11"/>
        <v>69755</v>
      </c>
      <c r="I25" s="133">
        <f t="shared" si="12"/>
        <v>69755</v>
      </c>
      <c r="J25" s="126" t="s">
        <v>410</v>
      </c>
      <c r="K25" s="125" t="s">
        <v>411</v>
      </c>
      <c r="L25" s="133">
        <v>0</v>
      </c>
      <c r="M25" s="133">
        <v>110393</v>
      </c>
      <c r="N25" s="133">
        <f t="shared" si="13"/>
        <v>110393</v>
      </c>
      <c r="O25" s="133">
        <v>0</v>
      </c>
      <c r="P25" s="133">
        <v>69755</v>
      </c>
      <c r="Q25" s="133">
        <f t="shared" si="14"/>
        <v>69755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380</v>
      </c>
      <c r="B7" s="122">
        <v>44000</v>
      </c>
      <c r="C7" s="121" t="s">
        <v>333</v>
      </c>
      <c r="D7" s="123">
        <f>SUM(D8:D11)</f>
        <v>1504234</v>
      </c>
      <c r="E7" s="123">
        <f>SUM(E8:E11)</f>
        <v>522943</v>
      </c>
      <c r="F7" s="146">
        <f>COUNTIF(F8:F11,"&lt;&gt;")</f>
        <v>4</v>
      </c>
      <c r="G7" s="146">
        <f>COUNTIF(G8:G11,"&lt;&gt;")</f>
        <v>4</v>
      </c>
      <c r="H7" s="123">
        <f>SUM(H8:H11)</f>
        <v>840197</v>
      </c>
      <c r="I7" s="123">
        <f>SUM(I8:I11)</f>
        <v>212120</v>
      </c>
      <c r="J7" s="146">
        <f>COUNTIF(J8:J11,"&lt;&gt;")</f>
        <v>4</v>
      </c>
      <c r="K7" s="146">
        <f>COUNTIF(K8:K11,"&lt;&gt;")</f>
        <v>4</v>
      </c>
      <c r="L7" s="123">
        <f>SUM(L8:L11)</f>
        <v>528250</v>
      </c>
      <c r="M7" s="123">
        <f>SUM(M8:M11)</f>
        <v>310823</v>
      </c>
      <c r="N7" s="146">
        <f>COUNTIF(N8:N11,"&lt;&gt;")</f>
        <v>1</v>
      </c>
      <c r="O7" s="146">
        <f>COUNTIF(O8:O11,"&lt;&gt;")</f>
        <v>1</v>
      </c>
      <c r="P7" s="123">
        <f>SUM(P8:P11)</f>
        <v>135787</v>
      </c>
      <c r="Q7" s="123">
        <f>SUM(Q8:Q11)</f>
        <v>0</v>
      </c>
      <c r="R7" s="146">
        <f>COUNTIF(R8:R11,"&lt;&gt;")</f>
        <v>0</v>
      </c>
      <c r="S7" s="146">
        <f>COUNTIF(S8:S11,"&lt;&gt;")</f>
        <v>0</v>
      </c>
      <c r="T7" s="123">
        <f>SUM(T8:T11)</f>
        <v>0</v>
      </c>
      <c r="U7" s="123">
        <f>SUM(U8:U11)</f>
        <v>0</v>
      </c>
      <c r="V7" s="146">
        <f>COUNTIF(V8:V11,"&lt;&gt;")</f>
        <v>0</v>
      </c>
      <c r="W7" s="146">
        <f>COUNTIF(W8:W11,"&lt;&gt;")</f>
        <v>0</v>
      </c>
      <c r="X7" s="123">
        <f>SUM(X8:X11)</f>
        <v>0</v>
      </c>
      <c r="Y7" s="123">
        <f>SUM(Y8:Y11)</f>
        <v>0</v>
      </c>
      <c r="Z7" s="146">
        <f>COUNTIF(Z8:Z11,"&lt;&gt;")</f>
        <v>0</v>
      </c>
      <c r="AA7" s="146">
        <f>COUNTIF(AA8:AA11,"&lt;&gt;")</f>
        <v>0</v>
      </c>
      <c r="AB7" s="123">
        <f>SUM(AB8:AB11)</f>
        <v>0</v>
      </c>
      <c r="AC7" s="123">
        <f>SUM(AC8:AC11)</f>
        <v>0</v>
      </c>
      <c r="AD7" s="146">
        <f>COUNTIF(AD8:AD11,"&lt;&gt;")</f>
        <v>0</v>
      </c>
      <c r="AE7" s="146">
        <f>COUNTIF(AE8:AE11,"&lt;&gt;")</f>
        <v>0</v>
      </c>
      <c r="AF7" s="123">
        <f>SUM(AF8:AF11)</f>
        <v>0</v>
      </c>
      <c r="AG7" s="123">
        <f>SUM(AG8:AG11)</f>
        <v>0</v>
      </c>
      <c r="AH7" s="146">
        <f>COUNTIF(AH8:AH11,"&lt;&gt;")</f>
        <v>0</v>
      </c>
      <c r="AI7" s="146">
        <f>COUNTIF(AI8:AI11,"&lt;&gt;")</f>
        <v>0</v>
      </c>
      <c r="AJ7" s="123">
        <f>SUM(AJ8:AJ11)</f>
        <v>0</v>
      </c>
      <c r="AK7" s="123">
        <f>SUM(AK8:AK11)</f>
        <v>0</v>
      </c>
      <c r="AL7" s="146">
        <f>COUNTIF(AL8:AL11,"&lt;&gt;")</f>
        <v>0</v>
      </c>
      <c r="AM7" s="146">
        <f>COUNTIF(AM8:AM11,"&lt;&gt;")</f>
        <v>0</v>
      </c>
      <c r="AN7" s="123">
        <f>SUM(AN8:AN11)</f>
        <v>0</v>
      </c>
      <c r="AO7" s="123">
        <f>SUM(AO8:AO11)</f>
        <v>0</v>
      </c>
      <c r="AP7" s="146">
        <f>COUNTIF(AP8:AP11,"&lt;&gt;")</f>
        <v>0</v>
      </c>
      <c r="AQ7" s="146">
        <f>COUNTIF(AQ8:AQ11,"&lt;&gt;")</f>
        <v>0</v>
      </c>
      <c r="AR7" s="123">
        <f>SUM(AR8:AR11)</f>
        <v>0</v>
      </c>
      <c r="AS7" s="123">
        <f>SUM(AS8:AS11)</f>
        <v>0</v>
      </c>
      <c r="AT7" s="146">
        <f>COUNTIF(AT8:AT11,"&lt;&gt;")</f>
        <v>0</v>
      </c>
      <c r="AU7" s="146">
        <f>COUNTIF(AU8:AU11,"&lt;&gt;")</f>
        <v>0</v>
      </c>
      <c r="AV7" s="123">
        <f>SUM(AV8:AV11)</f>
        <v>0</v>
      </c>
      <c r="AW7" s="123">
        <f>SUM(AW8:AW11)</f>
        <v>0</v>
      </c>
      <c r="AX7" s="146">
        <f>COUNTIF(AX8:AX11,"&lt;&gt;")</f>
        <v>0</v>
      </c>
      <c r="AY7" s="146">
        <f>COUNTIF(AY8:AY11,"&lt;&gt;")</f>
        <v>0</v>
      </c>
      <c r="AZ7" s="123">
        <f>SUM(AZ8:AZ11)</f>
        <v>0</v>
      </c>
      <c r="BA7" s="123">
        <f>SUM(BA8:BA11)</f>
        <v>0</v>
      </c>
      <c r="BB7" s="146">
        <f>COUNTIF(BB8:BB11,"&lt;&gt;")</f>
        <v>0</v>
      </c>
      <c r="BC7" s="146">
        <f>COUNTIF(BC8:BC11,"&lt;&gt;")</f>
        <v>0</v>
      </c>
      <c r="BD7" s="123">
        <f>SUM(BD8:BD11)</f>
        <v>0</v>
      </c>
      <c r="BE7" s="123">
        <f>SUM(BE8:BE11)</f>
        <v>0</v>
      </c>
      <c r="BF7" s="146">
        <f>COUNTIF(BF8:BF11,"&lt;&gt;")</f>
        <v>0</v>
      </c>
      <c r="BG7" s="146">
        <f>COUNTIF(BG8:BG11,"&lt;&gt;")</f>
        <v>0</v>
      </c>
      <c r="BH7" s="123">
        <f>SUM(BH8:BH11)</f>
        <v>0</v>
      </c>
      <c r="BI7" s="123">
        <f>SUM(BI8:BI11)</f>
        <v>0</v>
      </c>
      <c r="BJ7" s="146">
        <f>COUNTIF(BJ8:BJ11,"&lt;&gt;")</f>
        <v>0</v>
      </c>
      <c r="BK7" s="146">
        <f>COUNTIF(BK8:BK11,"&lt;&gt;")</f>
        <v>0</v>
      </c>
      <c r="BL7" s="123">
        <f>SUM(BL8:BL11)</f>
        <v>0</v>
      </c>
      <c r="BM7" s="123">
        <f>SUM(BM8:BM11)</f>
        <v>0</v>
      </c>
      <c r="BN7" s="146">
        <f>COUNTIF(BN8:BN11,"&lt;&gt;")</f>
        <v>0</v>
      </c>
      <c r="BO7" s="146">
        <f>COUNTIF(BO8:BO11,"&lt;&gt;")</f>
        <v>0</v>
      </c>
      <c r="BP7" s="123">
        <f>SUM(BP8:BP11)</f>
        <v>0</v>
      </c>
      <c r="BQ7" s="123">
        <f>SUM(BQ8:BQ11)</f>
        <v>0</v>
      </c>
      <c r="BR7" s="146">
        <f>COUNTIF(BR8:BR11,"&lt;&gt;")</f>
        <v>0</v>
      </c>
      <c r="BS7" s="146">
        <f>COUNTIF(BS8:BS11,"&lt;&gt;")</f>
        <v>0</v>
      </c>
      <c r="BT7" s="123">
        <f>SUM(BT8:BT11)</f>
        <v>0</v>
      </c>
      <c r="BU7" s="123">
        <f>SUM(BU8:BU11)</f>
        <v>0</v>
      </c>
      <c r="BV7" s="146">
        <f>COUNTIF(BV8:BV11,"&lt;&gt;")</f>
        <v>0</v>
      </c>
      <c r="BW7" s="146">
        <f>COUNTIF(BW8:BW11,"&lt;&gt;")</f>
        <v>0</v>
      </c>
      <c r="BX7" s="123">
        <f>SUM(BX8:BX11)</f>
        <v>0</v>
      </c>
      <c r="BY7" s="123">
        <f>SUM(BY8:BY11)</f>
        <v>0</v>
      </c>
      <c r="BZ7" s="146">
        <f>COUNTIF(BZ8:BZ11,"&lt;&gt;")</f>
        <v>0</v>
      </c>
      <c r="CA7" s="146">
        <f>COUNTIF(CA8:CA11,"&lt;&gt;")</f>
        <v>0</v>
      </c>
      <c r="CB7" s="123">
        <f>SUM(CB8:CB11)</f>
        <v>0</v>
      </c>
      <c r="CC7" s="123">
        <f>SUM(CC8:CC11)</f>
        <v>0</v>
      </c>
      <c r="CD7" s="146">
        <f>COUNTIF(CD8:CD11,"&lt;&gt;")</f>
        <v>0</v>
      </c>
      <c r="CE7" s="146">
        <f>COUNTIF(CE8:CE11,"&lt;&gt;")</f>
        <v>0</v>
      </c>
      <c r="CF7" s="123">
        <f>SUM(CF8:CF11)</f>
        <v>0</v>
      </c>
      <c r="CG7" s="123">
        <f>SUM(CG8:CG11)</f>
        <v>0</v>
      </c>
      <c r="CH7" s="146">
        <f>COUNTIF(CH8:CH11,"&lt;&gt;")</f>
        <v>0</v>
      </c>
      <c r="CI7" s="146">
        <f>COUNTIF(CI8:CI11,"&lt;&gt;")</f>
        <v>0</v>
      </c>
      <c r="CJ7" s="123">
        <f>SUM(CJ8:CJ11)</f>
        <v>0</v>
      </c>
      <c r="CK7" s="123">
        <f>SUM(CK8:CK11)</f>
        <v>0</v>
      </c>
      <c r="CL7" s="146">
        <f>COUNTIF(CL8:CL11,"&lt;&gt;")</f>
        <v>0</v>
      </c>
      <c r="CM7" s="146">
        <f>COUNTIF(CM8:CM11,"&lt;&gt;")</f>
        <v>0</v>
      </c>
      <c r="CN7" s="123">
        <f>SUM(CN8:CN11)</f>
        <v>0</v>
      </c>
      <c r="CO7" s="123">
        <f>SUM(CO8:CO11)</f>
        <v>0</v>
      </c>
      <c r="CP7" s="146">
        <f>COUNTIF(CP8:CP11,"&lt;&gt;")</f>
        <v>0</v>
      </c>
      <c r="CQ7" s="146">
        <f>COUNTIF(CQ8:CQ11,"&lt;&gt;")</f>
        <v>0</v>
      </c>
      <c r="CR7" s="123">
        <f>SUM(CR8:CR11)</f>
        <v>0</v>
      </c>
      <c r="CS7" s="123">
        <f>SUM(CS8:CS11)</f>
        <v>0</v>
      </c>
      <c r="CT7" s="146">
        <f>COUNTIF(CT8:CT11,"&lt;&gt;")</f>
        <v>0</v>
      </c>
      <c r="CU7" s="146">
        <f>COUNTIF(CU8:CU11,"&lt;&gt;")</f>
        <v>0</v>
      </c>
      <c r="CV7" s="123">
        <f>SUM(CV8:CV11)</f>
        <v>0</v>
      </c>
      <c r="CW7" s="123">
        <f>SUM(CW8:CW11)</f>
        <v>0</v>
      </c>
      <c r="CX7" s="146">
        <f>COUNTIF(CX8:CX11,"&lt;&gt;")</f>
        <v>0</v>
      </c>
      <c r="CY7" s="146">
        <f>COUNTIF(CY8:CY11,"&lt;&gt;")</f>
        <v>0</v>
      </c>
      <c r="CZ7" s="123">
        <f>SUM(CZ8:CZ11)</f>
        <v>0</v>
      </c>
      <c r="DA7" s="123">
        <f>SUM(DA8:DA11)</f>
        <v>0</v>
      </c>
      <c r="DB7" s="146">
        <f>COUNTIF(DB8:DB11,"&lt;&gt;")</f>
        <v>0</v>
      </c>
      <c r="DC7" s="146">
        <f>COUNTIF(DC8:DC11,"&lt;&gt;")</f>
        <v>0</v>
      </c>
      <c r="DD7" s="123">
        <f>SUM(DD8:DD11)</f>
        <v>0</v>
      </c>
      <c r="DE7" s="123">
        <f>SUM(DE8:DE11)</f>
        <v>0</v>
      </c>
      <c r="DF7" s="146">
        <f>COUNTIF(DF8:DF11,"&lt;&gt;")</f>
        <v>0</v>
      </c>
      <c r="DG7" s="146">
        <f>COUNTIF(DG8:DG11,"&lt;&gt;")</f>
        <v>0</v>
      </c>
      <c r="DH7" s="123">
        <f>SUM(DH8:DH11)</f>
        <v>0</v>
      </c>
      <c r="DI7" s="123">
        <f>SUM(DI8:DI11)</f>
        <v>0</v>
      </c>
      <c r="DJ7" s="146">
        <f>COUNTIF(DJ8:DJ11,"&lt;&gt;")</f>
        <v>0</v>
      </c>
      <c r="DK7" s="146">
        <f>COUNTIF(DK8:DK11,"&lt;&gt;")</f>
        <v>0</v>
      </c>
      <c r="DL7" s="123">
        <f>SUM(DL8:DL11)</f>
        <v>0</v>
      </c>
      <c r="DM7" s="123">
        <f>SUM(DM8:DM11)</f>
        <v>0</v>
      </c>
      <c r="DN7" s="146">
        <f>COUNTIF(DN8:DN11,"&lt;&gt;")</f>
        <v>0</v>
      </c>
      <c r="DO7" s="146">
        <f>COUNTIF(DO8:DO11,"&lt;&gt;")</f>
        <v>0</v>
      </c>
      <c r="DP7" s="123">
        <f>SUM(DP8:DP11)</f>
        <v>0</v>
      </c>
      <c r="DQ7" s="123">
        <f>SUM(DQ8:DQ11)</f>
        <v>0</v>
      </c>
      <c r="DR7" s="146">
        <f>COUNTIF(DR8:DR11,"&lt;&gt;")</f>
        <v>0</v>
      </c>
      <c r="DS7" s="146">
        <f>COUNTIF(DS8:DS11,"&lt;&gt;")</f>
        <v>0</v>
      </c>
      <c r="DT7" s="123">
        <f>SUM(DT8:DT11)</f>
        <v>0</v>
      </c>
      <c r="DU7" s="123">
        <f>SUM(DU8:DU11)</f>
        <v>0</v>
      </c>
    </row>
    <row r="8" spans="1:125" s="129" customFormat="1" ht="12" customHeight="1">
      <c r="A8" s="125" t="s">
        <v>380</v>
      </c>
      <c r="B8" s="126" t="s">
        <v>383</v>
      </c>
      <c r="C8" s="125" t="s">
        <v>384</v>
      </c>
      <c r="D8" s="127">
        <f aca="true" t="shared" si="0" ref="D8:E11">SUM(H8,L8,P8,T8,X8,AB8,AF8,AJ8,AN8,AR8,AV8,AZ8,BD8,BH8,BL8,BP8,BT8,BX8,CB8,CF8,CJ8,CN8,CR8,CV8,CZ8,DD8,DH8,DL8,DP8,DT8)</f>
        <v>275518</v>
      </c>
      <c r="E8" s="127">
        <f t="shared" si="0"/>
        <v>186296</v>
      </c>
      <c r="F8" s="132" t="s">
        <v>381</v>
      </c>
      <c r="G8" s="131" t="s">
        <v>382</v>
      </c>
      <c r="H8" s="127">
        <v>47348</v>
      </c>
      <c r="I8" s="127">
        <v>32015</v>
      </c>
      <c r="J8" s="132" t="s">
        <v>402</v>
      </c>
      <c r="K8" s="131" t="s">
        <v>403</v>
      </c>
      <c r="L8" s="127">
        <v>228170</v>
      </c>
      <c r="M8" s="127">
        <v>154281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380</v>
      </c>
      <c r="B9" s="126" t="s">
        <v>398</v>
      </c>
      <c r="C9" s="125" t="s">
        <v>399</v>
      </c>
      <c r="D9" s="127">
        <f t="shared" si="0"/>
        <v>0</v>
      </c>
      <c r="E9" s="127">
        <f t="shared" si="0"/>
        <v>212084</v>
      </c>
      <c r="F9" s="132" t="s">
        <v>396</v>
      </c>
      <c r="G9" s="131" t="s">
        <v>397</v>
      </c>
      <c r="H9" s="127">
        <v>0</v>
      </c>
      <c r="I9" s="127">
        <v>125297</v>
      </c>
      <c r="J9" s="132" t="s">
        <v>406</v>
      </c>
      <c r="K9" s="131" t="s">
        <v>407</v>
      </c>
      <c r="L9" s="127">
        <v>0</v>
      </c>
      <c r="M9" s="127">
        <v>86787</v>
      </c>
      <c r="N9" s="132"/>
      <c r="O9" s="131"/>
      <c r="P9" s="127">
        <v>0</v>
      </c>
      <c r="Q9" s="127">
        <v>0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380</v>
      </c>
      <c r="B10" s="126" t="s">
        <v>387</v>
      </c>
      <c r="C10" s="125" t="s">
        <v>388</v>
      </c>
      <c r="D10" s="127">
        <f t="shared" si="0"/>
        <v>1047744</v>
      </c>
      <c r="E10" s="127">
        <f t="shared" si="0"/>
        <v>0</v>
      </c>
      <c r="F10" s="132" t="s">
        <v>385</v>
      </c>
      <c r="G10" s="131" t="s">
        <v>386</v>
      </c>
      <c r="H10" s="127">
        <v>722270</v>
      </c>
      <c r="I10" s="127">
        <v>0</v>
      </c>
      <c r="J10" s="132" t="s">
        <v>396</v>
      </c>
      <c r="K10" s="131" t="s">
        <v>397</v>
      </c>
      <c r="L10" s="127">
        <v>189687</v>
      </c>
      <c r="M10" s="127">
        <v>0</v>
      </c>
      <c r="N10" s="132" t="s">
        <v>406</v>
      </c>
      <c r="O10" s="131" t="s">
        <v>407</v>
      </c>
      <c r="P10" s="127">
        <v>135787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380</v>
      </c>
      <c r="B11" s="126" t="s">
        <v>410</v>
      </c>
      <c r="C11" s="125" t="s">
        <v>411</v>
      </c>
      <c r="D11" s="127">
        <f t="shared" si="0"/>
        <v>180972</v>
      </c>
      <c r="E11" s="127">
        <f t="shared" si="0"/>
        <v>124563</v>
      </c>
      <c r="F11" s="132" t="s">
        <v>408</v>
      </c>
      <c r="G11" s="131" t="s">
        <v>409</v>
      </c>
      <c r="H11" s="127">
        <v>70579</v>
      </c>
      <c r="I11" s="127">
        <v>54808</v>
      </c>
      <c r="J11" s="132" t="s">
        <v>412</v>
      </c>
      <c r="K11" s="131" t="s">
        <v>413</v>
      </c>
      <c r="L11" s="127">
        <v>110393</v>
      </c>
      <c r="M11" s="127">
        <v>69755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425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44</v>
      </c>
      <c r="M2" s="3" t="str">
        <f>IF(L2&lt;&gt;"",VLOOKUP(L2,$AK$6:$AL$52,2,FALSE),"-")</f>
        <v>大分県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1491848</v>
      </c>
      <c r="F7" s="18">
        <f aca="true" t="shared" si="2" ref="F7:F12">AF14</f>
        <v>29980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47316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1491848</v>
      </c>
      <c r="AG7" s="40"/>
      <c r="AH7" s="2" t="str">
        <f ca="1" t="shared" si="0"/>
        <v>44000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28258</v>
      </c>
      <c r="F8" s="18">
        <f t="shared" si="2"/>
        <v>1879</v>
      </c>
      <c r="H8" s="190"/>
      <c r="I8" s="190"/>
      <c r="J8" s="194" t="s">
        <v>39</v>
      </c>
      <c r="K8" s="195"/>
      <c r="L8" s="18">
        <f t="shared" si="3"/>
        <v>5746782</v>
      </c>
      <c r="M8" s="18">
        <f t="shared" si="4"/>
        <v>1149646</v>
      </c>
      <c r="AC8" s="16" t="s">
        <v>38</v>
      </c>
      <c r="AD8" s="41" t="s">
        <v>59</v>
      </c>
      <c r="AE8" s="40" t="s">
        <v>61</v>
      </c>
      <c r="AF8" s="36">
        <f ca="1" t="shared" si="5"/>
        <v>28258</v>
      </c>
      <c r="AG8" s="40"/>
      <c r="AH8" s="2" t="str">
        <f ca="1" t="shared" si="0"/>
        <v>44201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3405000</v>
      </c>
      <c r="F9" s="18">
        <f t="shared" si="2"/>
        <v>706400</v>
      </c>
      <c r="H9" s="190"/>
      <c r="I9" s="190"/>
      <c r="J9" s="180" t="s">
        <v>41</v>
      </c>
      <c r="K9" s="182"/>
      <c r="L9" s="18">
        <f t="shared" si="3"/>
        <v>99681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3405000</v>
      </c>
      <c r="AG9" s="40"/>
      <c r="AH9" s="2" t="str">
        <f ca="1" t="shared" si="0"/>
        <v>44202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1707917</v>
      </c>
      <c r="F10" s="18">
        <f t="shared" si="2"/>
        <v>294011</v>
      </c>
      <c r="H10" s="190"/>
      <c r="I10" s="191"/>
      <c r="J10" s="180" t="s">
        <v>43</v>
      </c>
      <c r="K10" s="182"/>
      <c r="L10" s="18">
        <f t="shared" si="3"/>
        <v>2542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1707917</v>
      </c>
      <c r="AG10" s="40"/>
      <c r="AH10" s="2" t="str">
        <f ca="1" t="shared" si="0"/>
        <v>44203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1504234</v>
      </c>
      <c r="F11" s="18">
        <f t="shared" si="2"/>
        <v>522943</v>
      </c>
      <c r="H11" s="190"/>
      <c r="I11" s="206" t="s">
        <v>44</v>
      </c>
      <c r="J11" s="206"/>
      <c r="K11" s="206"/>
      <c r="L11" s="18">
        <f t="shared" si="3"/>
        <v>4043</v>
      </c>
      <c r="M11" s="18">
        <f t="shared" si="4"/>
        <v>6269</v>
      </c>
      <c r="AC11" s="16" t="s">
        <v>190</v>
      </c>
      <c r="AD11" s="41" t="s">
        <v>59</v>
      </c>
      <c r="AE11" s="40" t="s">
        <v>64</v>
      </c>
      <c r="AF11" s="36">
        <f ca="1" t="shared" si="5"/>
        <v>1504234</v>
      </c>
      <c r="AG11" s="40"/>
      <c r="AH11" s="2" t="str">
        <f ca="1" t="shared" si="0"/>
        <v>44204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711577</v>
      </c>
      <c r="F12" s="18">
        <f t="shared" si="2"/>
        <v>90608</v>
      </c>
      <c r="H12" s="190"/>
      <c r="I12" s="206" t="s">
        <v>45</v>
      </c>
      <c r="J12" s="206"/>
      <c r="K12" s="206"/>
      <c r="L12" s="18">
        <f t="shared" si="3"/>
        <v>0</v>
      </c>
      <c r="M12" s="18">
        <f t="shared" si="4"/>
        <v>0</v>
      </c>
      <c r="AC12" s="16" t="s">
        <v>43</v>
      </c>
      <c r="AD12" s="41" t="s">
        <v>59</v>
      </c>
      <c r="AE12" s="40" t="s">
        <v>65</v>
      </c>
      <c r="AF12" s="36">
        <f ca="1" t="shared" si="5"/>
        <v>711577</v>
      </c>
      <c r="AG12" s="40"/>
      <c r="AH12" s="2" t="str">
        <f ca="1" t="shared" si="0"/>
        <v>44205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8848834</v>
      </c>
      <c r="F13" s="19">
        <f>SUM(F7:F12)</f>
        <v>1645821</v>
      </c>
      <c r="H13" s="190"/>
      <c r="I13" s="183" t="s">
        <v>30</v>
      </c>
      <c r="J13" s="184"/>
      <c r="K13" s="185"/>
      <c r="L13" s="20">
        <f>SUM(L7:L12)</f>
        <v>5900364</v>
      </c>
      <c r="M13" s="20">
        <f>SUM(M7:M12)</f>
        <v>1155915</v>
      </c>
      <c r="AC13" s="16" t="s">
        <v>48</v>
      </c>
      <c r="AD13" s="41" t="s">
        <v>59</v>
      </c>
      <c r="AE13" s="40" t="s">
        <v>66</v>
      </c>
      <c r="AF13" s="36">
        <f ca="1" t="shared" si="5"/>
        <v>12426233</v>
      </c>
      <c r="AG13" s="40"/>
      <c r="AH13" s="2" t="str">
        <f ca="1" t="shared" si="0"/>
        <v>44206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7344600</v>
      </c>
      <c r="F14" s="23">
        <f>F13-F11</f>
        <v>1122878</v>
      </c>
      <c r="H14" s="191"/>
      <c r="I14" s="21"/>
      <c r="J14" s="25"/>
      <c r="K14" s="22" t="s">
        <v>47</v>
      </c>
      <c r="L14" s="24">
        <f>L13-L12</f>
        <v>5900364</v>
      </c>
      <c r="M14" s="24">
        <f>M13-M12</f>
        <v>1155915</v>
      </c>
      <c r="AC14" s="16" t="s">
        <v>34</v>
      </c>
      <c r="AD14" s="41" t="s">
        <v>59</v>
      </c>
      <c r="AE14" s="40" t="s">
        <v>67</v>
      </c>
      <c r="AF14" s="36">
        <f ca="1" t="shared" si="5"/>
        <v>29980</v>
      </c>
      <c r="AG14" s="40"/>
      <c r="AH14" s="2" t="str">
        <f ca="1" t="shared" si="0"/>
        <v>44207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12426233</v>
      </c>
      <c r="F15" s="18">
        <f>AF20</f>
        <v>2668906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1817239</v>
      </c>
      <c r="M15" s="18">
        <f aca="true" t="shared" si="7" ref="M15:M28">AF48</f>
        <v>352614</v>
      </c>
      <c r="AC15" s="16" t="s">
        <v>38</v>
      </c>
      <c r="AD15" s="41" t="s">
        <v>59</v>
      </c>
      <c r="AE15" s="40" t="s">
        <v>68</v>
      </c>
      <c r="AF15" s="36">
        <f ca="1" t="shared" si="5"/>
        <v>1879</v>
      </c>
      <c r="AG15" s="40"/>
      <c r="AH15" s="2" t="str">
        <f ca="1" t="shared" si="0"/>
        <v>44208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21275067</v>
      </c>
      <c r="F16" s="19">
        <f>SUM(F13,F15)</f>
        <v>4314727</v>
      </c>
      <c r="H16" s="187"/>
      <c r="I16" s="190"/>
      <c r="J16" s="190" t="s">
        <v>138</v>
      </c>
      <c r="K16" s="14" t="s">
        <v>107</v>
      </c>
      <c r="L16" s="18">
        <f t="shared" si="6"/>
        <v>1341607</v>
      </c>
      <c r="M16" s="18">
        <f t="shared" si="7"/>
        <v>94981</v>
      </c>
      <c r="AC16" s="16" t="s">
        <v>40</v>
      </c>
      <c r="AD16" s="41" t="s">
        <v>59</v>
      </c>
      <c r="AE16" s="40" t="s">
        <v>69</v>
      </c>
      <c r="AF16" s="36">
        <f ca="1" t="shared" si="5"/>
        <v>706400</v>
      </c>
      <c r="AG16" s="40"/>
      <c r="AH16" s="2" t="str">
        <f ca="1" t="shared" si="0"/>
        <v>44209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19770833</v>
      </c>
      <c r="F17" s="23">
        <f>SUM(F14:F15)</f>
        <v>3791784</v>
      </c>
      <c r="H17" s="187"/>
      <c r="I17" s="190"/>
      <c r="J17" s="190"/>
      <c r="K17" s="14" t="s">
        <v>108</v>
      </c>
      <c r="L17" s="18">
        <f t="shared" si="6"/>
        <v>1314340</v>
      </c>
      <c r="M17" s="18">
        <f t="shared" si="7"/>
        <v>210148</v>
      </c>
      <c r="AC17" s="16" t="s">
        <v>42</v>
      </c>
      <c r="AD17" s="41" t="s">
        <v>59</v>
      </c>
      <c r="AE17" s="40" t="s">
        <v>70</v>
      </c>
      <c r="AF17" s="36">
        <f ca="1" t="shared" si="5"/>
        <v>294011</v>
      </c>
      <c r="AG17" s="40"/>
      <c r="AH17" s="2" t="str">
        <f ca="1" t="shared" si="0"/>
        <v>44210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85686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522943</v>
      </c>
      <c r="AG18" s="40"/>
      <c r="AH18" s="2" t="str">
        <f ca="1" t="shared" si="0"/>
        <v>44211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475415</v>
      </c>
      <c r="M19" s="18">
        <f t="shared" si="7"/>
        <v>49063</v>
      </c>
      <c r="AC19" s="16" t="s">
        <v>43</v>
      </c>
      <c r="AD19" s="41" t="s">
        <v>59</v>
      </c>
      <c r="AE19" s="40" t="s">
        <v>72</v>
      </c>
      <c r="AF19" s="36">
        <f ca="1" t="shared" si="5"/>
        <v>90608</v>
      </c>
      <c r="AG19" s="40"/>
      <c r="AH19" s="2" t="str">
        <f ca="1" t="shared" si="0"/>
        <v>44212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1504234</v>
      </c>
      <c r="F20" s="30">
        <f>F11</f>
        <v>522943</v>
      </c>
      <c r="H20" s="187"/>
      <c r="I20" s="190"/>
      <c r="J20" s="180" t="s">
        <v>53</v>
      </c>
      <c r="K20" s="182"/>
      <c r="L20" s="18">
        <f t="shared" si="6"/>
        <v>2186011</v>
      </c>
      <c r="M20" s="18">
        <f t="shared" si="7"/>
        <v>989340</v>
      </c>
      <c r="AC20" s="16" t="s">
        <v>48</v>
      </c>
      <c r="AD20" s="41" t="s">
        <v>59</v>
      </c>
      <c r="AE20" s="40" t="s">
        <v>73</v>
      </c>
      <c r="AF20" s="36">
        <f ca="1" t="shared" si="5"/>
        <v>2668906</v>
      </c>
      <c r="AG20" s="40"/>
      <c r="AH20" s="2" t="str">
        <f ca="1" t="shared" si="0"/>
        <v>44213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1504234</v>
      </c>
      <c r="F21" s="30">
        <f>M12+M27</f>
        <v>522943</v>
      </c>
      <c r="H21" s="187"/>
      <c r="I21" s="191"/>
      <c r="J21" s="180" t="s">
        <v>54</v>
      </c>
      <c r="K21" s="182"/>
      <c r="L21" s="18">
        <f t="shared" si="6"/>
        <v>123629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47316</v>
      </c>
      <c r="AG21" s="40"/>
      <c r="AH21" s="2" t="str">
        <f ca="1" t="shared" si="0"/>
        <v>44214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14488</v>
      </c>
      <c r="M22" s="18">
        <f t="shared" si="7"/>
        <v>5670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5746782</v>
      </c>
      <c r="AH22" s="2" t="str">
        <f ca="1" t="shared" si="0"/>
        <v>44322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2393568</v>
      </c>
      <c r="M23" s="18">
        <f t="shared" si="7"/>
        <v>353005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99681</v>
      </c>
      <c r="AH23" s="2" t="str">
        <f ca="1" t="shared" si="0"/>
        <v>44341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3161226</v>
      </c>
      <c r="M24" s="18">
        <f t="shared" si="7"/>
        <v>508096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2542</v>
      </c>
      <c r="AH24" s="2" t="str">
        <f ca="1" t="shared" si="0"/>
        <v>44461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369722</v>
      </c>
      <c r="M25" s="18">
        <f t="shared" si="7"/>
        <v>7098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4043</v>
      </c>
      <c r="AH25" s="2" t="str">
        <f ca="1" t="shared" si="0"/>
        <v>44462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183763</v>
      </c>
      <c r="M26" s="18">
        <f t="shared" si="7"/>
        <v>42744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0</v>
      </c>
      <c r="AH26" s="2" t="str">
        <f ca="1" t="shared" si="0"/>
        <v>44826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1504234</v>
      </c>
      <c r="M27" s="18">
        <f t="shared" si="7"/>
        <v>522943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1817239</v>
      </c>
      <c r="AH27" s="2" t="str">
        <f ca="1" t="shared" si="0"/>
        <v>44835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7697</v>
      </c>
      <c r="M28" s="18">
        <f t="shared" si="7"/>
        <v>1233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1341607</v>
      </c>
      <c r="AH28" s="2" t="str">
        <f ca="1" t="shared" si="0"/>
        <v>44836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14978625</v>
      </c>
      <c r="M29" s="20">
        <f>SUM(M15:M28)</f>
        <v>3136935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1314340</v>
      </c>
      <c r="AH29" s="2" t="str">
        <f ca="1" t="shared" si="0"/>
        <v>44861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13474391</v>
      </c>
      <c r="M30" s="24">
        <f>M29-M27</f>
        <v>2613992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85686</v>
      </c>
      <c r="AH30" s="2">
        <f ca="1" t="shared" si="0"/>
        <v>0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396078</v>
      </c>
      <c r="M31" s="18">
        <f>AF62</f>
        <v>21877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475415</v>
      </c>
      <c r="AH31" s="2">
        <f ca="1" t="shared" si="0"/>
        <v>0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21275067</v>
      </c>
      <c r="M32" s="20">
        <f>SUM(M13,M29,M31)</f>
        <v>4314727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2186011</v>
      </c>
      <c r="AH32" s="2">
        <f ca="1" t="shared" si="0"/>
        <v>0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19770833</v>
      </c>
      <c r="M33" s="24">
        <f>SUM(M14,M30,M31)</f>
        <v>3791784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123629</v>
      </c>
      <c r="AH33" s="2">
        <f ca="1" t="shared" si="0"/>
        <v>0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14488</v>
      </c>
      <c r="AH34" s="2">
        <f ca="1" t="shared" si="0"/>
        <v>0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2393568</v>
      </c>
      <c r="AH35" s="2">
        <f ca="1" t="shared" si="0"/>
        <v>0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3161226</v>
      </c>
      <c r="AH36" s="2">
        <f ca="1" t="shared" si="0"/>
        <v>0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369722</v>
      </c>
      <c r="AH37" s="2">
        <f ca="1" t="shared" si="0"/>
        <v>0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183763</v>
      </c>
      <c r="AH38" s="2">
        <f ca="1" t="shared" si="0"/>
        <v>0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1504234</v>
      </c>
      <c r="AH39" s="2">
        <f ca="1" t="shared" si="0"/>
        <v>0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7697</v>
      </c>
      <c r="AH40" s="2">
        <f ca="1" t="shared" si="0"/>
        <v>0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396078</v>
      </c>
      <c r="AH41" s="2">
        <f ca="1" t="shared" si="0"/>
        <v>0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1149646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6269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0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352614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94981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210148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49063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989340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5670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353005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508096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7098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42744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522943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1233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21877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2015-02-17T03:21:23Z</dcterms:modified>
  <cp:category/>
  <cp:version/>
  <cp:contentType/>
  <cp:contentStatus/>
</cp:coreProperties>
</file>