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'市町村分担金内訳'!$A$7:$DU$23</definedName>
    <definedName name="_xlnm.Print_Area" localSheetId="4">'組合分担金内訳'!$A$7:$BE$37</definedName>
    <definedName name="_xlnm.Print_Area" localSheetId="3">'廃棄物事業経費（歳出）'!$A$7:$CI$53</definedName>
    <definedName name="_xlnm.Print_Area" localSheetId="2">'廃棄物事業経費（歳入）'!$A$7:$AD$53</definedName>
    <definedName name="_xlnm.Print_Area" localSheetId="0">'廃棄物事業経費（市町村）'!$A$7:$DJ$37</definedName>
    <definedName name="_xlnm.Print_Area" localSheetId="1">'廃棄物事業経費（組合）'!$A$7:$DJ$23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<sst xmlns="http://schemas.openxmlformats.org/spreadsheetml/2006/main" count="2423" uniqueCount="589">
  <si>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</si>
  <si>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</si>
  <si>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</si>
  <si>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</si>
  <si>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</si>
  <si>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</si>
  <si>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</si>
  <si>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</si>
  <si>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</si>
  <si>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</si>
  <si>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</si>
  <si>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</si>
  <si>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</si>
  <si>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</si>
  <si>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</si>
  <si>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</si>
  <si>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</si>
  <si>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</si>
  <si>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</si>
  <si>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</si>
  <si>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</si>
  <si>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</si>
  <si>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</si>
  <si>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</si>
  <si>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</si>
  <si>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</si>
  <si>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</si>
  <si>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</si>
  <si>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</si>
  <si>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</si>
  <si>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</si>
  <si>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</si>
  <si>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</si>
  <si>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</si>
  <si>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</si>
  <si>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</si>
  <si>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</si>
  <si>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</si>
  <si>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</si>
  <si>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</si>
  <si>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</si>
  <si>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</si>
  <si>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</si>
  <si>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</si>
  <si>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</si>
  <si>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</si>
  <si>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</si>
  <si>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</si>
  <si>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</si>
  <si>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</si>
  <si>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</si>
  <si>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</si>
  <si>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</si>
  <si>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</si>
  <si>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</si>
  <si>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</si>
  <si>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</si>
  <si>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</si>
  <si>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</si>
  <si>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</si>
  <si>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</si>
  <si>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</si>
  <si>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</si>
  <si>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</si>
  <si>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</si>
  <si>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</si>
  <si>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</si>
  <si>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</si>
  <si>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</si>
  <si>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</si>
  <si>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</si>
  <si>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</si>
  <si>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</si>
  <si>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</si>
  <si>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</si>
  <si>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</si>
  <si>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</si>
  <si>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</si>
  <si>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</si>
  <si>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</si>
  <si>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</si>
  <si>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</si>
  <si>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</si>
  <si>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</si>
  <si>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</si>
  <si>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</si>
  <si>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</si>
  <si>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</si>
  <si>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</si>
  <si>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</si>
  <si>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</si>
  <si>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</si>
  <si>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</si>
  <si>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</si>
  <si>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</si>
  <si>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</si>
  <si>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</si>
  <si>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</si>
  <si>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</si>
  <si>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</si>
  <si>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</si>
  <si>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</si>
  <si>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</si>
  <si>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</si>
  <si>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</si>
  <si>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</si>
  <si>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</si>
  <si>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</si>
  <si>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</si>
  <si>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</si>
  <si>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</si>
  <si>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</si>
  <si>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</si>
  <si>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</si>
  <si>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</si>
  <si>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</si>
  <si>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</si>
  <si>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</si>
  <si>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</si>
  <si>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</si>
  <si>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</si>
  <si>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</si>
  <si>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</si>
  <si>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</si>
  <si>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</si>
  <si>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</si>
  <si>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</si>
  <si>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</si>
  <si>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</si>
  <si>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</si>
  <si>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</si>
  <si>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</si>
  <si>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</si>
  <si>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</si>
  <si>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</si>
  <si>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</si>
  <si>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</si>
  <si>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</si>
  <si>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</si>
  <si>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</si>
  <si>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</si>
  <si>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</si>
  <si>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</si>
  <si>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</si>
  <si>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</si>
  <si>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</si>
  <si>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</si>
  <si>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</si>
  <si>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</si>
  <si>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</si>
  <si>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</si>
  <si>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</si>
  <si>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</si>
  <si>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</si>
  <si>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</si>
  <si>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</si>
  <si>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</si>
  <si>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</si>
  <si>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</si>
  <si>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</si>
  <si>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</si>
  <si>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</si>
  <si>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</si>
  <si>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</si>
  <si>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</si>
  <si>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</si>
  <si>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</si>
  <si>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</si>
  <si>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</si>
  <si>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</si>
  <si>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</si>
  <si>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</si>
  <si>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</si>
  <si>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</si>
  <si>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</si>
  <si>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</si>
  <si>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</si>
  <si>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</si>
  <si>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</si>
  <si>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</si>
  <si>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</si>
  <si>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</si>
  <si>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</si>
  <si>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</si>
  <si>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</si>
  <si>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</si>
  <si>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</si>
  <si>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</si>
  <si>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</si>
  <si>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</si>
  <si>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</si>
  <si>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</si>
  <si>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</si>
  <si>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</si>
  <si>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</si>
  <si>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</si>
  <si>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</si>
  <si>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</si>
  <si>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</si>
  <si>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</si>
  <si>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</si>
  <si>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</si>
  <si>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</si>
  <si>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</si>
  <si>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</si>
  <si>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</si>
  <si>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</si>
  <si>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</si>
  <si>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</si>
  <si>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</si>
  <si>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</si>
  <si>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</si>
  <si>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</si>
  <si>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</si>
  <si>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</si>
  <si>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</si>
  <si>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</si>
  <si>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</si>
  <si>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</si>
  <si>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</si>
  <si>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</si>
  <si>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</si>
  <si>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</si>
  <si>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</si>
  <si>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</si>
  <si>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</si>
  <si>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</si>
  <si>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</si>
  <si>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</si>
  <si>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</si>
  <si>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</si>
  <si>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</si>
  <si>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</si>
  <si>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</si>
  <si>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</si>
  <si>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</si>
  <si>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</si>
  <si>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</si>
  <si>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</si>
  <si>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</si>
  <si>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</si>
  <si>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</si>
  <si>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</si>
  <si>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</si>
  <si>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</si>
  <si>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</si>
  <si>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</si>
  <si>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</si>
  <si>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</si>
  <si>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</si>
  <si>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</si>
  <si>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</si>
  <si>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</si>
  <si>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</si>
  <si>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</si>
  <si>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</si>
  <si>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</si>
  <si>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</si>
  <si>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</si>
  <si>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</si>
  <si>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</si>
  <si>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</si>
  <si>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</si>
  <si>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</si>
  <si>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</si>
  <si>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</si>
  <si>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</si>
  <si>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</si>
  <si>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</si>
  <si>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</si>
  <si>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</si>
  <si>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</si>
  <si>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</si>
  <si>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</si>
  <si>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</si>
  <si>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</si>
  <si>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</si>
  <si>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</si>
  <si>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</si>
  <si>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</si>
  <si>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</si>
  <si>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</si>
  <si>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</si>
  <si>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</si>
  <si>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</si>
  <si>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</si>
  <si>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</si>
  <si>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</si>
  <si>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</si>
  <si>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</si>
  <si>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</si>
  <si>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</si>
  <si>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</si>
  <si>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</si>
  <si>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</si>
  <si>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</si>
  <si>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</si>
  <si>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</si>
  <si>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</si>
  <si>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</si>
  <si>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</si>
  <si>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</si>
  <si>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</si>
  <si>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</si>
  <si>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</si>
  <si>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</si>
  <si>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</si>
  <si>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</si>
  <si>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</si>
  <si>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</si>
  <si>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</si>
  <si>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</si>
  <si>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</si>
  <si>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</si>
  <si>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</si>
  <si>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</si>
  <si>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</si>
  <si>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</si>
  <si>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</si>
  <si>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</si>
  <si>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</si>
  <si>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</si>
  <si>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</si>
  <si>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</si>
  <si>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</si>
  <si>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</si>
  <si>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</si>
  <si>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</si>
  <si>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</si>
  <si>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</si>
  <si>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</si>
  <si>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</si>
  <si>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</si>
  <si>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</si>
  <si>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日高町</t>
  </si>
  <si>
    <t>日高町</t>
  </si>
  <si>
    <t>美浜町</t>
  </si>
  <si>
    <t>美浜町</t>
  </si>
  <si>
    <t>24561</t>
  </si>
  <si>
    <t>御浜町</t>
  </si>
  <si>
    <t>30850</t>
  </si>
  <si>
    <t>紀南環境衛生施設事務組合</t>
  </si>
  <si>
    <t>24562</t>
  </si>
  <si>
    <t>紀宝町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</si>
  <si>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</si>
  <si>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</si>
  <si>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</si>
  <si>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</si>
  <si>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</si>
  <si>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</si>
  <si>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</si>
  <si>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</si>
  <si>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</si>
  <si>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</si>
  <si>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</si>
  <si>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</si>
  <si>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</si>
  <si>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</si>
  <si>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</si>
  <si>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</si>
  <si>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</si>
  <si>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</si>
  <si>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</si>
  <si>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</si>
  <si>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</si>
  <si>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</si>
  <si>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</si>
  <si>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</si>
  <si>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</si>
  <si>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</si>
  <si>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</si>
  <si>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</si>
  <si>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</si>
  <si>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</si>
  <si>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</si>
  <si>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</si>
  <si>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</si>
  <si>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</si>
  <si>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</si>
  <si>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</si>
  <si>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</si>
  <si>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</si>
  <si>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</si>
  <si>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</si>
  <si>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</si>
  <si>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</si>
  <si>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</si>
  <si>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</si>
  <si>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</si>
  <si>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</si>
  <si>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</si>
  <si>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</si>
  <si>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</si>
  <si>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</si>
  <si>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</si>
  <si>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</si>
  <si>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</si>
  <si>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</si>
  <si>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</si>
  <si>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</si>
  <si>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</si>
  <si>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</si>
  <si>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</si>
  <si>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</si>
  <si>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</si>
  <si>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</si>
  <si>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</si>
  <si>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</si>
  <si>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</si>
  <si>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</si>
  <si>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</si>
  <si>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</si>
  <si>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</si>
  <si>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</si>
  <si>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</si>
  <si>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</si>
  <si>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</si>
  <si>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</si>
  <si>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</si>
  <si>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</si>
  <si>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</si>
  <si>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</si>
  <si>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</si>
  <si>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</si>
  <si>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</si>
  <si>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</si>
  <si>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</si>
  <si>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</si>
  <si>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</si>
  <si>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</si>
  <si>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</si>
  <si>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</si>
  <si>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</si>
  <si>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</si>
  <si>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30898</t>
  </si>
  <si>
    <t>紀南環境広域施設組合</t>
  </si>
  <si>
    <t>和歌山県</t>
  </si>
  <si>
    <t>和歌山市</t>
  </si>
  <si>
    <t>30202</t>
  </si>
  <si>
    <t>海南市</t>
  </si>
  <si>
    <t>30886</t>
  </si>
  <si>
    <t>海南海草環境衛生施設組合</t>
  </si>
  <si>
    <t>30897</t>
  </si>
  <si>
    <t>紀の海広域施設組合</t>
  </si>
  <si>
    <t>30203</t>
  </si>
  <si>
    <t>橋本市</t>
  </si>
  <si>
    <t>30893</t>
  </si>
  <si>
    <t>橋本周辺広域市町村圏組合</t>
  </si>
  <si>
    <t>30813</t>
  </si>
  <si>
    <t>橋本伊都衛生施設組合</t>
  </si>
  <si>
    <t>30204</t>
  </si>
  <si>
    <t>有田市</t>
  </si>
  <si>
    <t>30880</t>
  </si>
  <si>
    <t>有田周辺広域圏事務組合</t>
  </si>
  <si>
    <t>30205</t>
  </si>
  <si>
    <t>御坊市</t>
  </si>
  <si>
    <t>30864</t>
  </si>
  <si>
    <t>御坊広域行政事務組合</t>
  </si>
  <si>
    <t>30206</t>
  </si>
  <si>
    <t>田辺市</t>
  </si>
  <si>
    <t>30868</t>
  </si>
  <si>
    <t>上大中清掃施設組合</t>
  </si>
  <si>
    <t>30881</t>
  </si>
  <si>
    <t>田辺市周辺衛生施設組合</t>
  </si>
  <si>
    <t>30884</t>
  </si>
  <si>
    <t>富田川衛生施設組合</t>
  </si>
  <si>
    <t>30898</t>
  </si>
  <si>
    <t>紀南環境広域施設組合</t>
  </si>
  <si>
    <t>30207</t>
  </si>
  <si>
    <t>新宮市</t>
  </si>
  <si>
    <t>30208</t>
  </si>
  <si>
    <t>紀の川市</t>
  </si>
  <si>
    <t>30811</t>
  </si>
  <si>
    <t>那賀衛生環境整備組合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</si>
  <si>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</si>
  <si>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</si>
  <si>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</si>
  <si>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</si>
  <si>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</si>
  <si>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</si>
  <si>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</si>
  <si>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</si>
  <si>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</si>
  <si>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</si>
  <si>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</si>
  <si>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</si>
  <si>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30816</t>
  </si>
  <si>
    <t>有田衛生施設事務組合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</si>
  <si>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</si>
  <si>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</si>
  <si>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</si>
  <si>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</si>
  <si>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</si>
  <si>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</si>
  <si>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</si>
  <si>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</si>
  <si>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</si>
  <si>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</si>
  <si>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</si>
  <si>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</si>
  <si>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</si>
  <si>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</si>
  <si>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</si>
  <si>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</si>
  <si>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30846</t>
  </si>
  <si>
    <t>大辺路衛生施設組合</t>
  </si>
  <si>
    <t>30404</t>
  </si>
  <si>
    <t>上富田町</t>
  </si>
  <si>
    <t>30406</t>
  </si>
  <si>
    <t>すさみ町</t>
  </si>
  <si>
    <t>30421</t>
  </si>
  <si>
    <t>那智勝浦町</t>
  </si>
  <si>
    <t>30856</t>
  </si>
  <si>
    <t>那智勝浦町・太地町環境衛生施設一部事務組合</t>
  </si>
  <si>
    <t>30422</t>
  </si>
  <si>
    <t>太地町</t>
  </si>
  <si>
    <t>那智勝浦町太地町</t>
  </si>
  <si>
    <t>30424</t>
  </si>
  <si>
    <t>古座川町</t>
  </si>
  <si>
    <t>30845</t>
  </si>
  <si>
    <t>串本町古座川町衛生施設事務組合</t>
  </si>
  <si>
    <t>30427</t>
  </si>
  <si>
    <t>北山村</t>
  </si>
  <si>
    <t>30428</t>
  </si>
  <si>
    <t>串本町</t>
  </si>
  <si>
    <t>30201</t>
  </si>
  <si>
    <t>30000</t>
  </si>
  <si>
    <t>30201</t>
  </si>
  <si>
    <t>和歌山市</t>
  </si>
  <si>
    <t>-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</si>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</sst>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3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0"/>
      <color indexed="10"/>
      <name val="MS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MS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3" fontId="52" fillId="37" borderId="1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tabSelected="1" zoomScalePageLayoutView="0" workbookViewId="0" topLeftCell="A1">
      <pane xSplit="3" ySplit="6" topLeftCell="CI19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CM34" sqref="CM34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I7">SUM(D8:D37)</f>
        <v>17525976</v>
      </c>
      <c r="E7" s="123">
        <f t="shared" si="0"/>
        <v>4593279</v>
      </c>
      <c r="F7" s="123">
        <f t="shared" si="0"/>
        <v>484212</v>
      </c>
      <c r="G7" s="123">
        <f t="shared" si="0"/>
        <v>5</v>
      </c>
      <c r="H7" s="123">
        <f t="shared" si="0"/>
        <v>1863200</v>
      </c>
      <c r="I7" s="123">
        <f t="shared" si="0"/>
        <v>1650092</v>
      </c>
      <c r="J7" s="123" t="s">
        <v>332</v>
      </c>
      <c r="K7" s="123">
        <f aca="true" t="shared" si="1" ref="K7:R7">SUM(K8:K37)</f>
        <v>595770</v>
      </c>
      <c r="L7" s="123">
        <f t="shared" si="1"/>
        <v>12932697</v>
      </c>
      <c r="M7" s="123">
        <f t="shared" si="1"/>
        <v>3746342</v>
      </c>
      <c r="N7" s="123">
        <f t="shared" si="1"/>
        <v>267757</v>
      </c>
      <c r="O7" s="123">
        <f t="shared" si="1"/>
        <v>105891</v>
      </c>
      <c r="P7" s="123">
        <f t="shared" si="1"/>
        <v>111061</v>
      </c>
      <c r="Q7" s="123">
        <f t="shared" si="1"/>
        <v>0</v>
      </c>
      <c r="R7" s="123">
        <f t="shared" si="1"/>
        <v>38329</v>
      </c>
      <c r="S7" s="123" t="s">
        <v>332</v>
      </c>
      <c r="T7" s="123">
        <f aca="true" t="shared" si="2" ref="T7:AA7">SUM(T8:T37)</f>
        <v>12476</v>
      </c>
      <c r="U7" s="123">
        <f t="shared" si="2"/>
        <v>3478585</v>
      </c>
      <c r="V7" s="123">
        <f t="shared" si="2"/>
        <v>21272318</v>
      </c>
      <c r="W7" s="123">
        <f t="shared" si="2"/>
        <v>4861036</v>
      </c>
      <c r="X7" s="123">
        <f t="shared" si="2"/>
        <v>590103</v>
      </c>
      <c r="Y7" s="123">
        <f t="shared" si="2"/>
        <v>111066</v>
      </c>
      <c r="Z7" s="123">
        <f t="shared" si="2"/>
        <v>1863200</v>
      </c>
      <c r="AA7" s="123">
        <f t="shared" si="2"/>
        <v>1688421</v>
      </c>
      <c r="AB7" s="123" t="s">
        <v>332</v>
      </c>
      <c r="AC7" s="123">
        <f aca="true" t="shared" si="3" ref="AC7:BH7">SUM(AC8:AC37)</f>
        <v>608246</v>
      </c>
      <c r="AD7" s="123">
        <f t="shared" si="3"/>
        <v>16411282</v>
      </c>
      <c r="AE7" s="123">
        <f t="shared" si="3"/>
        <v>1728129</v>
      </c>
      <c r="AF7" s="123">
        <f t="shared" si="3"/>
        <v>1704021</v>
      </c>
      <c r="AG7" s="123">
        <f t="shared" si="3"/>
        <v>287146</v>
      </c>
      <c r="AH7" s="123">
        <f t="shared" si="3"/>
        <v>1362562</v>
      </c>
      <c r="AI7" s="123">
        <f t="shared" si="3"/>
        <v>54244</v>
      </c>
      <c r="AJ7" s="123">
        <f t="shared" si="3"/>
        <v>69</v>
      </c>
      <c r="AK7" s="123">
        <f t="shared" si="3"/>
        <v>24108</v>
      </c>
      <c r="AL7" s="123">
        <f t="shared" si="3"/>
        <v>1583667</v>
      </c>
      <c r="AM7" s="123">
        <f t="shared" si="3"/>
        <v>11205586</v>
      </c>
      <c r="AN7" s="123">
        <f t="shared" si="3"/>
        <v>4068494</v>
      </c>
      <c r="AO7" s="123">
        <f t="shared" si="3"/>
        <v>1492451</v>
      </c>
      <c r="AP7" s="123">
        <f t="shared" si="3"/>
        <v>1816970</v>
      </c>
      <c r="AQ7" s="123">
        <f t="shared" si="3"/>
        <v>717268</v>
      </c>
      <c r="AR7" s="123">
        <f t="shared" si="3"/>
        <v>41805</v>
      </c>
      <c r="AS7" s="123">
        <f t="shared" si="3"/>
        <v>2720009</v>
      </c>
      <c r="AT7" s="123">
        <f t="shared" si="3"/>
        <v>355676</v>
      </c>
      <c r="AU7" s="123">
        <f t="shared" si="3"/>
        <v>2250520</v>
      </c>
      <c r="AV7" s="123">
        <f t="shared" si="3"/>
        <v>113813</v>
      </c>
      <c r="AW7" s="123">
        <f t="shared" si="3"/>
        <v>55344</v>
      </c>
      <c r="AX7" s="123">
        <f t="shared" si="3"/>
        <v>4341202</v>
      </c>
      <c r="AY7" s="123">
        <f t="shared" si="3"/>
        <v>2386738</v>
      </c>
      <c r="AZ7" s="123">
        <f t="shared" si="3"/>
        <v>1520493</v>
      </c>
      <c r="BA7" s="123">
        <f t="shared" si="3"/>
        <v>325618</v>
      </c>
      <c r="BB7" s="123">
        <f t="shared" si="3"/>
        <v>108353</v>
      </c>
      <c r="BC7" s="123">
        <f t="shared" si="3"/>
        <v>2600043</v>
      </c>
      <c r="BD7" s="123">
        <f t="shared" si="3"/>
        <v>20537</v>
      </c>
      <c r="BE7" s="123">
        <f t="shared" si="3"/>
        <v>408551</v>
      </c>
      <c r="BF7" s="123">
        <f t="shared" si="3"/>
        <v>13342266</v>
      </c>
      <c r="BG7" s="123">
        <f t="shared" si="3"/>
        <v>228711</v>
      </c>
      <c r="BH7" s="123">
        <f t="shared" si="3"/>
        <v>228711</v>
      </c>
      <c r="BI7" s="123">
        <f aca="true" t="shared" si="4" ref="BI7:CN7">SUM(BI8:BI37)</f>
        <v>0</v>
      </c>
      <c r="BJ7" s="123">
        <f t="shared" si="4"/>
        <v>228711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186264</v>
      </c>
      <c r="BO7" s="123">
        <f t="shared" si="4"/>
        <v>413742</v>
      </c>
      <c r="BP7" s="123">
        <f t="shared" si="4"/>
        <v>249805</v>
      </c>
      <c r="BQ7" s="123">
        <f t="shared" si="4"/>
        <v>161454</v>
      </c>
      <c r="BR7" s="123">
        <f t="shared" si="4"/>
        <v>48497</v>
      </c>
      <c r="BS7" s="123">
        <f t="shared" si="4"/>
        <v>39854</v>
      </c>
      <c r="BT7" s="123">
        <f t="shared" si="4"/>
        <v>0</v>
      </c>
      <c r="BU7" s="123">
        <f t="shared" si="4"/>
        <v>107058</v>
      </c>
      <c r="BV7" s="123">
        <f t="shared" si="4"/>
        <v>11186</v>
      </c>
      <c r="BW7" s="123">
        <f t="shared" si="4"/>
        <v>95872</v>
      </c>
      <c r="BX7" s="123">
        <f t="shared" si="4"/>
        <v>0</v>
      </c>
      <c r="BY7" s="123">
        <f t="shared" si="4"/>
        <v>18354</v>
      </c>
      <c r="BZ7" s="123">
        <f t="shared" si="4"/>
        <v>38525</v>
      </c>
      <c r="CA7" s="123">
        <f t="shared" si="4"/>
        <v>5099</v>
      </c>
      <c r="CB7" s="123">
        <f t="shared" si="4"/>
        <v>33426</v>
      </c>
      <c r="CC7" s="123">
        <f t="shared" si="4"/>
        <v>0</v>
      </c>
      <c r="CD7" s="123">
        <f t="shared" si="4"/>
        <v>0</v>
      </c>
      <c r="CE7" s="123">
        <f t="shared" si="4"/>
        <v>2516717</v>
      </c>
      <c r="CF7" s="123">
        <f t="shared" si="4"/>
        <v>0</v>
      </c>
      <c r="CG7" s="123">
        <f t="shared" si="4"/>
        <v>400908</v>
      </c>
      <c r="CH7" s="123">
        <f t="shared" si="4"/>
        <v>1043361</v>
      </c>
      <c r="CI7" s="123">
        <f t="shared" si="4"/>
        <v>1956840</v>
      </c>
      <c r="CJ7" s="123">
        <f t="shared" si="4"/>
        <v>1932732</v>
      </c>
      <c r="CK7" s="123">
        <f t="shared" si="4"/>
        <v>287146</v>
      </c>
      <c r="CL7" s="123">
        <f t="shared" si="4"/>
        <v>1591273</v>
      </c>
      <c r="CM7" s="123">
        <f t="shared" si="4"/>
        <v>54244</v>
      </c>
      <c r="CN7" s="123">
        <f t="shared" si="4"/>
        <v>69</v>
      </c>
      <c r="CO7" s="123">
        <f aca="true" t="shared" si="5" ref="CO7:DJ7">SUM(CO8:CO37)</f>
        <v>24108</v>
      </c>
      <c r="CP7" s="123">
        <f t="shared" si="5"/>
        <v>1769931</v>
      </c>
      <c r="CQ7" s="123">
        <f t="shared" si="5"/>
        <v>11619328</v>
      </c>
      <c r="CR7" s="123">
        <f t="shared" si="5"/>
        <v>4318299</v>
      </c>
      <c r="CS7" s="123">
        <f t="shared" si="5"/>
        <v>1653905</v>
      </c>
      <c r="CT7" s="123">
        <f t="shared" si="5"/>
        <v>1865467</v>
      </c>
      <c r="CU7" s="123">
        <f t="shared" si="5"/>
        <v>757122</v>
      </c>
      <c r="CV7" s="123">
        <f t="shared" si="5"/>
        <v>41805</v>
      </c>
      <c r="CW7" s="123">
        <f t="shared" si="5"/>
        <v>2827067</v>
      </c>
      <c r="CX7" s="123">
        <f t="shared" si="5"/>
        <v>366862</v>
      </c>
      <c r="CY7" s="123">
        <f t="shared" si="5"/>
        <v>2346392</v>
      </c>
      <c r="CZ7" s="123">
        <f t="shared" si="5"/>
        <v>113813</v>
      </c>
      <c r="DA7" s="123">
        <f t="shared" si="5"/>
        <v>73698</v>
      </c>
      <c r="DB7" s="123">
        <f t="shared" si="5"/>
        <v>4379727</v>
      </c>
      <c r="DC7" s="123">
        <f t="shared" si="5"/>
        <v>2391837</v>
      </c>
      <c r="DD7" s="123">
        <f t="shared" si="5"/>
        <v>1553919</v>
      </c>
      <c r="DE7" s="123">
        <f t="shared" si="5"/>
        <v>325618</v>
      </c>
      <c r="DF7" s="123">
        <f t="shared" si="5"/>
        <v>108353</v>
      </c>
      <c r="DG7" s="123">
        <f t="shared" si="5"/>
        <v>5116760</v>
      </c>
      <c r="DH7" s="123">
        <f t="shared" si="5"/>
        <v>20537</v>
      </c>
      <c r="DI7" s="123">
        <f t="shared" si="5"/>
        <v>809459</v>
      </c>
      <c r="DJ7" s="123">
        <f t="shared" si="5"/>
        <v>14385627</v>
      </c>
    </row>
    <row r="8" spans="1:114" s="129" customFormat="1" ht="12" customHeight="1">
      <c r="A8" s="209" t="s">
        <v>288</v>
      </c>
      <c r="B8" s="126" t="s">
        <v>527</v>
      </c>
      <c r="C8" s="209" t="s">
        <v>528</v>
      </c>
      <c r="D8" s="127">
        <v>5536682</v>
      </c>
      <c r="E8" s="127">
        <v>2125951</v>
      </c>
      <c r="F8" s="127">
        <v>350639</v>
      </c>
      <c r="G8" s="127">
        <v>0</v>
      </c>
      <c r="H8" s="127">
        <v>942400</v>
      </c>
      <c r="I8" s="127">
        <v>630800</v>
      </c>
      <c r="J8" s="128" t="s">
        <v>529</v>
      </c>
      <c r="K8" s="127">
        <v>202112</v>
      </c>
      <c r="L8" s="127">
        <v>3410731</v>
      </c>
      <c r="M8" s="127">
        <v>777910</v>
      </c>
      <c r="N8" s="127">
        <v>175076</v>
      </c>
      <c r="O8" s="127">
        <v>85740</v>
      </c>
      <c r="P8" s="127">
        <v>87102</v>
      </c>
      <c r="Q8" s="127">
        <v>0</v>
      </c>
      <c r="R8" s="127">
        <v>0</v>
      </c>
      <c r="S8" s="128" t="s">
        <v>529</v>
      </c>
      <c r="T8" s="127">
        <v>2234</v>
      </c>
      <c r="U8" s="127">
        <v>602834</v>
      </c>
      <c r="V8" s="127">
        <v>6314592</v>
      </c>
      <c r="W8" s="127">
        <v>2301027</v>
      </c>
      <c r="X8" s="127">
        <v>436379</v>
      </c>
      <c r="Y8" s="127">
        <v>87102</v>
      </c>
      <c r="Z8" s="127">
        <v>942400</v>
      </c>
      <c r="AA8" s="127">
        <v>630800</v>
      </c>
      <c r="AB8" s="128" t="s">
        <v>529</v>
      </c>
      <c r="AC8" s="127">
        <v>204346</v>
      </c>
      <c r="AD8" s="127">
        <v>4013565</v>
      </c>
      <c r="AE8" s="127">
        <v>1310733</v>
      </c>
      <c r="AF8" s="127">
        <v>1287146</v>
      </c>
      <c r="AG8" s="127">
        <v>287146</v>
      </c>
      <c r="AH8" s="127">
        <v>1000000</v>
      </c>
      <c r="AI8" s="127">
        <v>0</v>
      </c>
      <c r="AJ8" s="127">
        <v>0</v>
      </c>
      <c r="AK8" s="127">
        <v>23587</v>
      </c>
      <c r="AL8" s="127">
        <v>0</v>
      </c>
      <c r="AM8" s="127">
        <v>4206798</v>
      </c>
      <c r="AN8" s="127">
        <v>2058830</v>
      </c>
      <c r="AO8" s="127">
        <v>424970</v>
      </c>
      <c r="AP8" s="127">
        <v>1177147</v>
      </c>
      <c r="AQ8" s="127">
        <v>456713</v>
      </c>
      <c r="AR8" s="127">
        <v>0</v>
      </c>
      <c r="AS8" s="127">
        <v>1052024</v>
      </c>
      <c r="AT8" s="127">
        <v>101264</v>
      </c>
      <c r="AU8" s="127">
        <v>949479</v>
      </c>
      <c r="AV8" s="127">
        <v>1281</v>
      </c>
      <c r="AW8" s="127">
        <v>13997</v>
      </c>
      <c r="AX8" s="127">
        <v>1081947</v>
      </c>
      <c r="AY8" s="127">
        <v>660504</v>
      </c>
      <c r="AZ8" s="127">
        <v>256400</v>
      </c>
      <c r="BA8" s="127">
        <v>164250</v>
      </c>
      <c r="BB8" s="127">
        <v>793</v>
      </c>
      <c r="BC8" s="127">
        <v>0</v>
      </c>
      <c r="BD8" s="127">
        <v>0</v>
      </c>
      <c r="BE8" s="127">
        <v>19151</v>
      </c>
      <c r="BF8" s="127">
        <v>5536682</v>
      </c>
      <c r="BG8" s="127">
        <v>225246</v>
      </c>
      <c r="BH8" s="127">
        <v>225246</v>
      </c>
      <c r="BI8" s="127">
        <v>0</v>
      </c>
      <c r="BJ8" s="127">
        <v>225246</v>
      </c>
      <c r="BK8" s="127">
        <v>0</v>
      </c>
      <c r="BL8" s="127">
        <v>0</v>
      </c>
      <c r="BM8" s="127">
        <v>0</v>
      </c>
      <c r="BN8" s="127">
        <v>0</v>
      </c>
      <c r="BO8" s="127">
        <v>270229</v>
      </c>
      <c r="BP8" s="127">
        <v>149379</v>
      </c>
      <c r="BQ8" s="127">
        <v>109525</v>
      </c>
      <c r="BR8" s="127">
        <v>0</v>
      </c>
      <c r="BS8" s="127">
        <v>39854</v>
      </c>
      <c r="BT8" s="127">
        <v>0</v>
      </c>
      <c r="BU8" s="127">
        <v>92962</v>
      </c>
      <c r="BV8" s="127">
        <v>557</v>
      </c>
      <c r="BW8" s="127">
        <v>92405</v>
      </c>
      <c r="BX8" s="127">
        <v>0</v>
      </c>
      <c r="BY8" s="127">
        <v>0</v>
      </c>
      <c r="BZ8" s="127">
        <v>27888</v>
      </c>
      <c r="CA8" s="127">
        <v>0</v>
      </c>
      <c r="CB8" s="127">
        <v>27888</v>
      </c>
      <c r="CC8" s="127">
        <v>0</v>
      </c>
      <c r="CD8" s="127">
        <v>0</v>
      </c>
      <c r="CE8" s="127">
        <v>0</v>
      </c>
      <c r="CF8" s="127">
        <v>0</v>
      </c>
      <c r="CG8" s="127">
        <v>282435</v>
      </c>
      <c r="CH8" s="127">
        <v>777910</v>
      </c>
      <c r="CI8" s="127">
        <v>1535979</v>
      </c>
      <c r="CJ8" s="127">
        <v>1512392</v>
      </c>
      <c r="CK8" s="127">
        <v>287146</v>
      </c>
      <c r="CL8" s="127">
        <v>1225246</v>
      </c>
      <c r="CM8" s="127">
        <v>0</v>
      </c>
      <c r="CN8" s="127">
        <v>0</v>
      </c>
      <c r="CO8" s="127">
        <v>23587</v>
      </c>
      <c r="CP8" s="127">
        <v>0</v>
      </c>
      <c r="CQ8" s="127">
        <v>4477027</v>
      </c>
      <c r="CR8" s="127">
        <v>2208209</v>
      </c>
      <c r="CS8" s="127">
        <v>534495</v>
      </c>
      <c r="CT8" s="127">
        <v>1177147</v>
      </c>
      <c r="CU8" s="127">
        <v>496567</v>
      </c>
      <c r="CV8" s="127">
        <v>0</v>
      </c>
      <c r="CW8" s="127">
        <v>1144986</v>
      </c>
      <c r="CX8" s="127">
        <v>101821</v>
      </c>
      <c r="CY8" s="127">
        <v>1041884</v>
      </c>
      <c r="CZ8" s="127">
        <v>1281</v>
      </c>
      <c r="DA8" s="127">
        <v>13997</v>
      </c>
      <c r="DB8" s="127">
        <v>1109835</v>
      </c>
      <c r="DC8" s="127">
        <v>660504</v>
      </c>
      <c r="DD8" s="127">
        <v>284288</v>
      </c>
      <c r="DE8" s="127">
        <v>164250</v>
      </c>
      <c r="DF8" s="127">
        <v>793</v>
      </c>
      <c r="DG8" s="127">
        <v>0</v>
      </c>
      <c r="DH8" s="127">
        <v>0</v>
      </c>
      <c r="DI8" s="127">
        <v>301586</v>
      </c>
      <c r="DJ8" s="127">
        <v>6314592</v>
      </c>
    </row>
    <row r="9" spans="1:114" s="129" customFormat="1" ht="12" customHeight="1">
      <c r="A9" s="209" t="s">
        <v>288</v>
      </c>
      <c r="B9" s="126" t="s">
        <v>530</v>
      </c>
      <c r="C9" s="209" t="s">
        <v>531</v>
      </c>
      <c r="D9" s="127">
        <v>1396008</v>
      </c>
      <c r="E9" s="127">
        <v>777104</v>
      </c>
      <c r="F9" s="127">
        <v>2394</v>
      </c>
      <c r="G9" s="127">
        <v>0</v>
      </c>
      <c r="H9" s="127">
        <v>561400</v>
      </c>
      <c r="I9" s="127">
        <v>99641</v>
      </c>
      <c r="J9" s="128" t="s">
        <v>529</v>
      </c>
      <c r="K9" s="127">
        <v>113669</v>
      </c>
      <c r="L9" s="127">
        <v>618904</v>
      </c>
      <c r="M9" s="127">
        <v>533576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8" t="s">
        <v>529</v>
      </c>
      <c r="T9" s="127">
        <v>0</v>
      </c>
      <c r="U9" s="127">
        <v>533576</v>
      </c>
      <c r="V9" s="127">
        <v>1929584</v>
      </c>
      <c r="W9" s="127">
        <v>777104</v>
      </c>
      <c r="X9" s="127">
        <v>2394</v>
      </c>
      <c r="Y9" s="127">
        <v>0</v>
      </c>
      <c r="Z9" s="127">
        <v>561400</v>
      </c>
      <c r="AA9" s="127">
        <v>99641</v>
      </c>
      <c r="AB9" s="128" t="s">
        <v>529</v>
      </c>
      <c r="AC9" s="127">
        <v>113669</v>
      </c>
      <c r="AD9" s="127">
        <v>1152480</v>
      </c>
      <c r="AE9" s="127">
        <v>42623</v>
      </c>
      <c r="AF9" s="127">
        <v>42623</v>
      </c>
      <c r="AG9" s="127">
        <v>0</v>
      </c>
      <c r="AH9" s="127">
        <v>19568</v>
      </c>
      <c r="AI9" s="127">
        <v>23055</v>
      </c>
      <c r="AJ9" s="127">
        <v>0</v>
      </c>
      <c r="AK9" s="127">
        <v>0</v>
      </c>
      <c r="AL9" s="127">
        <v>634369</v>
      </c>
      <c r="AM9" s="127">
        <v>712631</v>
      </c>
      <c r="AN9" s="127">
        <v>191199</v>
      </c>
      <c r="AO9" s="127">
        <v>191199</v>
      </c>
      <c r="AP9" s="127">
        <v>0</v>
      </c>
      <c r="AQ9" s="127">
        <v>0</v>
      </c>
      <c r="AR9" s="127">
        <v>0</v>
      </c>
      <c r="AS9" s="127">
        <v>169224</v>
      </c>
      <c r="AT9" s="127">
        <v>1353</v>
      </c>
      <c r="AU9" s="127">
        <v>164288</v>
      </c>
      <c r="AV9" s="127">
        <v>3583</v>
      </c>
      <c r="AW9" s="127">
        <v>0</v>
      </c>
      <c r="AX9" s="127">
        <v>352208</v>
      </c>
      <c r="AY9" s="127">
        <v>225492</v>
      </c>
      <c r="AZ9" s="127">
        <v>86602</v>
      </c>
      <c r="BA9" s="127">
        <v>31582</v>
      </c>
      <c r="BB9" s="127">
        <v>8532</v>
      </c>
      <c r="BC9" s="127">
        <v>0</v>
      </c>
      <c r="BD9" s="127">
        <v>0</v>
      </c>
      <c r="BE9" s="127">
        <v>6385</v>
      </c>
      <c r="BF9" s="127">
        <v>761639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524203</v>
      </c>
      <c r="CF9" s="127">
        <v>0</v>
      </c>
      <c r="CG9" s="127">
        <v>9373</v>
      </c>
      <c r="CH9" s="127">
        <v>9373</v>
      </c>
      <c r="CI9" s="127">
        <v>42623</v>
      </c>
      <c r="CJ9" s="127">
        <v>42623</v>
      </c>
      <c r="CK9" s="127">
        <v>0</v>
      </c>
      <c r="CL9" s="127">
        <v>19568</v>
      </c>
      <c r="CM9" s="127">
        <v>23055</v>
      </c>
      <c r="CN9" s="127">
        <v>0</v>
      </c>
      <c r="CO9" s="127">
        <v>0</v>
      </c>
      <c r="CP9" s="127">
        <v>634369</v>
      </c>
      <c r="CQ9" s="127">
        <v>712631</v>
      </c>
      <c r="CR9" s="127">
        <v>191199</v>
      </c>
      <c r="CS9" s="127">
        <v>191199</v>
      </c>
      <c r="CT9" s="127">
        <v>0</v>
      </c>
      <c r="CU9" s="127">
        <v>0</v>
      </c>
      <c r="CV9" s="127">
        <v>0</v>
      </c>
      <c r="CW9" s="127">
        <v>169224</v>
      </c>
      <c r="CX9" s="127">
        <v>1353</v>
      </c>
      <c r="CY9" s="127">
        <v>164288</v>
      </c>
      <c r="CZ9" s="127">
        <v>3583</v>
      </c>
      <c r="DA9" s="127">
        <v>0</v>
      </c>
      <c r="DB9" s="127">
        <v>352208</v>
      </c>
      <c r="DC9" s="127">
        <v>225492</v>
      </c>
      <c r="DD9" s="127">
        <v>86602</v>
      </c>
      <c r="DE9" s="127">
        <v>31582</v>
      </c>
      <c r="DF9" s="127">
        <v>8532</v>
      </c>
      <c r="DG9" s="127">
        <v>524203</v>
      </c>
      <c r="DH9" s="127">
        <v>0</v>
      </c>
      <c r="DI9" s="127">
        <v>15758</v>
      </c>
      <c r="DJ9" s="127">
        <v>771012</v>
      </c>
    </row>
    <row r="10" spans="1:114" s="129" customFormat="1" ht="12" customHeight="1">
      <c r="A10" s="209" t="s">
        <v>288</v>
      </c>
      <c r="B10" s="126" t="s">
        <v>532</v>
      </c>
      <c r="C10" s="209" t="s">
        <v>533</v>
      </c>
      <c r="D10" s="127">
        <v>991312</v>
      </c>
      <c r="E10" s="127">
        <v>248487</v>
      </c>
      <c r="F10" s="127">
        <v>0</v>
      </c>
      <c r="G10" s="127">
        <v>0</v>
      </c>
      <c r="H10" s="127">
        <v>0</v>
      </c>
      <c r="I10" s="127">
        <v>89774</v>
      </c>
      <c r="J10" s="128" t="s">
        <v>529</v>
      </c>
      <c r="K10" s="127">
        <v>158713</v>
      </c>
      <c r="L10" s="127">
        <v>742825</v>
      </c>
      <c r="M10" s="127">
        <v>150245</v>
      </c>
      <c r="N10" s="127">
        <v>14630</v>
      </c>
      <c r="O10" s="127">
        <v>6161</v>
      </c>
      <c r="P10" s="127">
        <v>6097</v>
      </c>
      <c r="Q10" s="127">
        <v>0</v>
      </c>
      <c r="R10" s="127">
        <v>595</v>
      </c>
      <c r="S10" s="128" t="s">
        <v>529</v>
      </c>
      <c r="T10" s="127">
        <v>1777</v>
      </c>
      <c r="U10" s="127">
        <v>135615</v>
      </c>
      <c r="V10" s="127">
        <v>1141557</v>
      </c>
      <c r="W10" s="127">
        <v>263117</v>
      </c>
      <c r="X10" s="127">
        <v>6161</v>
      </c>
      <c r="Y10" s="127">
        <v>6097</v>
      </c>
      <c r="Z10" s="127">
        <v>0</v>
      </c>
      <c r="AA10" s="127">
        <v>90369</v>
      </c>
      <c r="AB10" s="128" t="s">
        <v>529</v>
      </c>
      <c r="AC10" s="127">
        <v>160490</v>
      </c>
      <c r="AD10" s="127">
        <v>878440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403884</v>
      </c>
      <c r="AN10" s="127">
        <v>204021</v>
      </c>
      <c r="AO10" s="127">
        <v>75599</v>
      </c>
      <c r="AP10" s="127">
        <v>118458</v>
      </c>
      <c r="AQ10" s="127">
        <v>0</v>
      </c>
      <c r="AR10" s="127">
        <v>9964</v>
      </c>
      <c r="AS10" s="127">
        <v>32302</v>
      </c>
      <c r="AT10" s="127">
        <v>22423</v>
      </c>
      <c r="AU10" s="127">
        <v>0</v>
      </c>
      <c r="AV10" s="127">
        <v>9879</v>
      </c>
      <c r="AW10" s="127">
        <v>1438</v>
      </c>
      <c r="AX10" s="127">
        <v>166123</v>
      </c>
      <c r="AY10" s="127">
        <v>151758</v>
      </c>
      <c r="AZ10" s="127">
        <v>0</v>
      </c>
      <c r="BA10" s="127">
        <v>5060</v>
      </c>
      <c r="BB10" s="127">
        <v>9305</v>
      </c>
      <c r="BC10" s="127">
        <v>445361</v>
      </c>
      <c r="BD10" s="127">
        <v>0</v>
      </c>
      <c r="BE10" s="127">
        <v>142067</v>
      </c>
      <c r="BF10" s="127">
        <v>545951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8959</v>
      </c>
      <c r="BP10" s="127">
        <v>5104</v>
      </c>
      <c r="BQ10" s="127">
        <v>2038</v>
      </c>
      <c r="BR10" s="127">
        <v>3066</v>
      </c>
      <c r="BS10" s="127">
        <v>0</v>
      </c>
      <c r="BT10" s="127">
        <v>0</v>
      </c>
      <c r="BU10" s="127">
        <v>234</v>
      </c>
      <c r="BV10" s="127">
        <v>234</v>
      </c>
      <c r="BW10" s="127">
        <v>0</v>
      </c>
      <c r="BX10" s="127">
        <v>0</v>
      </c>
      <c r="BY10" s="127">
        <v>0</v>
      </c>
      <c r="BZ10" s="127">
        <v>3621</v>
      </c>
      <c r="CA10" s="127">
        <v>0</v>
      </c>
      <c r="CB10" s="127">
        <v>3621</v>
      </c>
      <c r="CC10" s="127">
        <v>0</v>
      </c>
      <c r="CD10" s="127">
        <v>0</v>
      </c>
      <c r="CE10" s="127">
        <v>115666</v>
      </c>
      <c r="CF10" s="127">
        <v>0</v>
      </c>
      <c r="CG10" s="127">
        <v>25620</v>
      </c>
      <c r="CH10" s="127">
        <v>34579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412843</v>
      </c>
      <c r="CR10" s="127">
        <v>209125</v>
      </c>
      <c r="CS10" s="127">
        <v>77637</v>
      </c>
      <c r="CT10" s="127">
        <v>121524</v>
      </c>
      <c r="CU10" s="127">
        <v>0</v>
      </c>
      <c r="CV10" s="127">
        <v>9964</v>
      </c>
      <c r="CW10" s="127">
        <v>32536</v>
      </c>
      <c r="CX10" s="127">
        <v>22657</v>
      </c>
      <c r="CY10" s="127">
        <v>0</v>
      </c>
      <c r="CZ10" s="127">
        <v>9879</v>
      </c>
      <c r="DA10" s="127">
        <v>1438</v>
      </c>
      <c r="DB10" s="127">
        <v>169744</v>
      </c>
      <c r="DC10" s="127">
        <v>151758</v>
      </c>
      <c r="DD10" s="127">
        <v>3621</v>
      </c>
      <c r="DE10" s="127">
        <v>5060</v>
      </c>
      <c r="DF10" s="127">
        <v>9305</v>
      </c>
      <c r="DG10" s="127">
        <v>561027</v>
      </c>
      <c r="DH10" s="127">
        <v>0</v>
      </c>
      <c r="DI10" s="127">
        <v>167687</v>
      </c>
      <c r="DJ10" s="127">
        <v>580530</v>
      </c>
    </row>
    <row r="11" spans="1:114" s="129" customFormat="1" ht="12" customHeight="1">
      <c r="A11" s="209" t="s">
        <v>288</v>
      </c>
      <c r="B11" s="126" t="s">
        <v>534</v>
      </c>
      <c r="C11" s="209" t="s">
        <v>535</v>
      </c>
      <c r="D11" s="127">
        <v>463777</v>
      </c>
      <c r="E11" s="127">
        <v>2091</v>
      </c>
      <c r="F11" s="127">
        <v>0</v>
      </c>
      <c r="G11" s="127">
        <v>0</v>
      </c>
      <c r="H11" s="127">
        <v>0</v>
      </c>
      <c r="I11" s="127">
        <v>2091</v>
      </c>
      <c r="J11" s="128" t="s">
        <v>529</v>
      </c>
      <c r="K11" s="127">
        <v>0</v>
      </c>
      <c r="L11" s="127">
        <v>461686</v>
      </c>
      <c r="M11" s="127">
        <v>164483</v>
      </c>
      <c r="N11" s="127">
        <v>27</v>
      </c>
      <c r="O11" s="127">
        <v>0</v>
      </c>
      <c r="P11" s="127">
        <v>0</v>
      </c>
      <c r="Q11" s="127">
        <v>0</v>
      </c>
      <c r="R11" s="127">
        <v>27</v>
      </c>
      <c r="S11" s="128" t="s">
        <v>529</v>
      </c>
      <c r="T11" s="127">
        <v>0</v>
      </c>
      <c r="U11" s="127">
        <v>164456</v>
      </c>
      <c r="V11" s="127">
        <v>628260</v>
      </c>
      <c r="W11" s="127">
        <v>2118</v>
      </c>
      <c r="X11" s="127">
        <v>0</v>
      </c>
      <c r="Y11" s="127">
        <v>0</v>
      </c>
      <c r="Z11" s="127">
        <v>0</v>
      </c>
      <c r="AA11" s="127">
        <v>2118</v>
      </c>
      <c r="AB11" s="128" t="s">
        <v>529</v>
      </c>
      <c r="AC11" s="127">
        <v>0</v>
      </c>
      <c r="AD11" s="127">
        <v>626142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152958</v>
      </c>
      <c r="AN11" s="127">
        <v>26975</v>
      </c>
      <c r="AO11" s="127">
        <v>19394</v>
      </c>
      <c r="AP11" s="127">
        <v>7581</v>
      </c>
      <c r="AQ11" s="127">
        <v>0</v>
      </c>
      <c r="AR11" s="127">
        <v>0</v>
      </c>
      <c r="AS11" s="127">
        <v>1721</v>
      </c>
      <c r="AT11" s="127">
        <v>1721</v>
      </c>
      <c r="AU11" s="127">
        <v>0</v>
      </c>
      <c r="AV11" s="127">
        <v>0</v>
      </c>
      <c r="AW11" s="127">
        <v>0</v>
      </c>
      <c r="AX11" s="127">
        <v>124262</v>
      </c>
      <c r="AY11" s="127">
        <v>79287</v>
      </c>
      <c r="AZ11" s="127">
        <v>44502</v>
      </c>
      <c r="BA11" s="127">
        <v>473</v>
      </c>
      <c r="BB11" s="127">
        <v>0</v>
      </c>
      <c r="BC11" s="127">
        <v>282684</v>
      </c>
      <c r="BD11" s="127">
        <v>0</v>
      </c>
      <c r="BE11" s="127">
        <v>28135</v>
      </c>
      <c r="BF11" s="127">
        <v>181093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55384</v>
      </c>
      <c r="BP11" s="127">
        <v>31100</v>
      </c>
      <c r="BQ11" s="127">
        <v>19394</v>
      </c>
      <c r="BR11" s="127">
        <v>11706</v>
      </c>
      <c r="BS11" s="127">
        <v>0</v>
      </c>
      <c r="BT11" s="127">
        <v>0</v>
      </c>
      <c r="BU11" s="127">
        <v>5930</v>
      </c>
      <c r="BV11" s="127">
        <v>5930</v>
      </c>
      <c r="BW11" s="127">
        <v>0</v>
      </c>
      <c r="BX11" s="127">
        <v>0</v>
      </c>
      <c r="BY11" s="127">
        <v>18354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101942</v>
      </c>
      <c r="CF11" s="127">
        <v>0</v>
      </c>
      <c r="CG11" s="127">
        <v>7157</v>
      </c>
      <c r="CH11" s="127">
        <v>62541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208342</v>
      </c>
      <c r="CR11" s="127">
        <v>58075</v>
      </c>
      <c r="CS11" s="127">
        <v>38788</v>
      </c>
      <c r="CT11" s="127">
        <v>19287</v>
      </c>
      <c r="CU11" s="127">
        <v>0</v>
      </c>
      <c r="CV11" s="127">
        <v>0</v>
      </c>
      <c r="CW11" s="127">
        <v>7651</v>
      </c>
      <c r="CX11" s="127">
        <v>7651</v>
      </c>
      <c r="CY11" s="127">
        <v>0</v>
      </c>
      <c r="CZ11" s="127">
        <v>0</v>
      </c>
      <c r="DA11" s="127">
        <v>18354</v>
      </c>
      <c r="DB11" s="127">
        <v>124262</v>
      </c>
      <c r="DC11" s="127">
        <v>79287</v>
      </c>
      <c r="DD11" s="127">
        <v>44502</v>
      </c>
      <c r="DE11" s="127">
        <v>473</v>
      </c>
      <c r="DF11" s="127">
        <v>0</v>
      </c>
      <c r="DG11" s="127">
        <v>384626</v>
      </c>
      <c r="DH11" s="127">
        <v>0</v>
      </c>
      <c r="DI11" s="127">
        <v>35292</v>
      </c>
      <c r="DJ11" s="127">
        <v>243634</v>
      </c>
    </row>
    <row r="12" spans="1:114" s="129" customFormat="1" ht="12" customHeight="1">
      <c r="A12" s="209" t="s">
        <v>288</v>
      </c>
      <c r="B12" s="126" t="s">
        <v>536</v>
      </c>
      <c r="C12" s="209" t="s">
        <v>537</v>
      </c>
      <c r="D12" s="133">
        <v>511634</v>
      </c>
      <c r="E12" s="133">
        <v>7203</v>
      </c>
      <c r="F12" s="133">
        <v>0</v>
      </c>
      <c r="G12" s="133">
        <v>0</v>
      </c>
      <c r="H12" s="133">
        <v>0</v>
      </c>
      <c r="I12" s="133">
        <v>7203</v>
      </c>
      <c r="J12" s="134" t="s">
        <v>529</v>
      </c>
      <c r="K12" s="133">
        <v>0</v>
      </c>
      <c r="L12" s="133">
        <v>504431</v>
      </c>
      <c r="M12" s="133">
        <v>75594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4" t="s">
        <v>529</v>
      </c>
      <c r="T12" s="133">
        <v>0</v>
      </c>
      <c r="U12" s="133">
        <v>75594</v>
      </c>
      <c r="V12" s="133">
        <v>587228</v>
      </c>
      <c r="W12" s="133">
        <v>7203</v>
      </c>
      <c r="X12" s="133">
        <v>0</v>
      </c>
      <c r="Y12" s="133">
        <v>0</v>
      </c>
      <c r="Z12" s="133">
        <v>0</v>
      </c>
      <c r="AA12" s="133">
        <v>7203</v>
      </c>
      <c r="AB12" s="134" t="s">
        <v>529</v>
      </c>
      <c r="AC12" s="133">
        <v>0</v>
      </c>
      <c r="AD12" s="133">
        <v>580025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8212</v>
      </c>
      <c r="AM12" s="133">
        <v>134520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v>134520</v>
      </c>
      <c r="AY12" s="133">
        <v>134520</v>
      </c>
      <c r="AZ12" s="133">
        <v>0</v>
      </c>
      <c r="BA12" s="133">
        <v>0</v>
      </c>
      <c r="BB12" s="133">
        <v>0</v>
      </c>
      <c r="BC12" s="133">
        <v>368902</v>
      </c>
      <c r="BD12" s="133">
        <v>0</v>
      </c>
      <c r="BE12" s="133">
        <v>0</v>
      </c>
      <c r="BF12" s="133">
        <v>134520</v>
      </c>
      <c r="BG12" s="133">
        <v>0</v>
      </c>
      <c r="BH12" s="133"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v>0</v>
      </c>
      <c r="BP12" s="133"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v>0</v>
      </c>
      <c r="CA12" s="133">
        <v>0</v>
      </c>
      <c r="CB12" s="133">
        <v>0</v>
      </c>
      <c r="CC12" s="133">
        <v>0</v>
      </c>
      <c r="CD12" s="133">
        <v>0</v>
      </c>
      <c r="CE12" s="133">
        <v>75594</v>
      </c>
      <c r="CF12" s="133">
        <v>0</v>
      </c>
      <c r="CG12" s="133">
        <v>0</v>
      </c>
      <c r="CH12" s="133">
        <v>0</v>
      </c>
      <c r="CI12" s="133">
        <v>0</v>
      </c>
      <c r="CJ12" s="133">
        <v>0</v>
      </c>
      <c r="CK12" s="133">
        <v>0</v>
      </c>
      <c r="CL12" s="133">
        <v>0</v>
      </c>
      <c r="CM12" s="133">
        <v>0</v>
      </c>
      <c r="CN12" s="133">
        <v>0</v>
      </c>
      <c r="CO12" s="133">
        <v>0</v>
      </c>
      <c r="CP12" s="133">
        <v>8212</v>
      </c>
      <c r="CQ12" s="133">
        <v>134520</v>
      </c>
      <c r="CR12" s="133">
        <v>0</v>
      </c>
      <c r="CS12" s="133">
        <v>0</v>
      </c>
      <c r="CT12" s="133">
        <v>0</v>
      </c>
      <c r="CU12" s="133">
        <v>0</v>
      </c>
      <c r="CV12" s="133">
        <v>0</v>
      </c>
      <c r="CW12" s="133">
        <v>0</v>
      </c>
      <c r="CX12" s="133">
        <v>0</v>
      </c>
      <c r="CY12" s="133">
        <v>0</v>
      </c>
      <c r="CZ12" s="133">
        <v>0</v>
      </c>
      <c r="DA12" s="133">
        <v>0</v>
      </c>
      <c r="DB12" s="133">
        <v>134520</v>
      </c>
      <c r="DC12" s="133">
        <v>134520</v>
      </c>
      <c r="DD12" s="133">
        <v>0</v>
      </c>
      <c r="DE12" s="133">
        <v>0</v>
      </c>
      <c r="DF12" s="133">
        <v>0</v>
      </c>
      <c r="DG12" s="133">
        <v>444496</v>
      </c>
      <c r="DH12" s="133">
        <v>0</v>
      </c>
      <c r="DI12" s="133">
        <v>0</v>
      </c>
      <c r="DJ12" s="133">
        <v>134520</v>
      </c>
    </row>
    <row r="13" spans="1:114" s="129" customFormat="1" ht="12" customHeight="1">
      <c r="A13" s="209" t="s">
        <v>288</v>
      </c>
      <c r="B13" s="126" t="s">
        <v>538</v>
      </c>
      <c r="C13" s="209" t="s">
        <v>539</v>
      </c>
      <c r="D13" s="133">
        <v>921701</v>
      </c>
      <c r="E13" s="133">
        <v>199368</v>
      </c>
      <c r="F13" s="133">
        <v>2266</v>
      </c>
      <c r="G13" s="133">
        <v>0</v>
      </c>
      <c r="H13" s="133">
        <v>0</v>
      </c>
      <c r="I13" s="133">
        <v>190778</v>
      </c>
      <c r="J13" s="134" t="s">
        <v>529</v>
      </c>
      <c r="K13" s="133">
        <v>6324</v>
      </c>
      <c r="L13" s="133">
        <v>722333</v>
      </c>
      <c r="M13" s="133">
        <v>236033</v>
      </c>
      <c r="N13" s="133">
        <v>2092</v>
      </c>
      <c r="O13" s="133">
        <v>0</v>
      </c>
      <c r="P13" s="133">
        <v>0</v>
      </c>
      <c r="Q13" s="133">
        <v>0</v>
      </c>
      <c r="R13" s="133">
        <v>137</v>
      </c>
      <c r="S13" s="134" t="s">
        <v>529</v>
      </c>
      <c r="T13" s="133">
        <v>1955</v>
      </c>
      <c r="U13" s="133">
        <v>233941</v>
      </c>
      <c r="V13" s="133">
        <v>1157734</v>
      </c>
      <c r="W13" s="133">
        <v>201460</v>
      </c>
      <c r="X13" s="133">
        <v>2266</v>
      </c>
      <c r="Y13" s="133">
        <v>0</v>
      </c>
      <c r="Z13" s="133">
        <v>0</v>
      </c>
      <c r="AA13" s="133">
        <v>190915</v>
      </c>
      <c r="AB13" s="134" t="s">
        <v>529</v>
      </c>
      <c r="AC13" s="133">
        <v>8279</v>
      </c>
      <c r="AD13" s="133">
        <v>956274</v>
      </c>
      <c r="AE13" s="133">
        <v>9247</v>
      </c>
      <c r="AF13" s="133">
        <v>9247</v>
      </c>
      <c r="AG13" s="133">
        <v>0</v>
      </c>
      <c r="AH13" s="133">
        <v>0</v>
      </c>
      <c r="AI13" s="133">
        <v>9247</v>
      </c>
      <c r="AJ13" s="133">
        <v>0</v>
      </c>
      <c r="AK13" s="133">
        <v>0</v>
      </c>
      <c r="AL13" s="133">
        <v>9774</v>
      </c>
      <c r="AM13" s="133">
        <v>808104</v>
      </c>
      <c r="AN13" s="133">
        <v>148929</v>
      </c>
      <c r="AO13" s="133">
        <v>83773</v>
      </c>
      <c r="AP13" s="133">
        <v>37232</v>
      </c>
      <c r="AQ13" s="133">
        <v>18616</v>
      </c>
      <c r="AR13" s="133">
        <v>9308</v>
      </c>
      <c r="AS13" s="133">
        <v>223672</v>
      </c>
      <c r="AT13" s="133">
        <v>16593</v>
      </c>
      <c r="AU13" s="133">
        <v>189139</v>
      </c>
      <c r="AV13" s="133">
        <v>17940</v>
      </c>
      <c r="AW13" s="133">
        <v>0</v>
      </c>
      <c r="AX13" s="133">
        <v>419464</v>
      </c>
      <c r="AY13" s="133">
        <v>251911</v>
      </c>
      <c r="AZ13" s="133">
        <v>124189</v>
      </c>
      <c r="BA13" s="133">
        <v>6532</v>
      </c>
      <c r="BB13" s="133">
        <v>36832</v>
      </c>
      <c r="BC13" s="133">
        <v>45054</v>
      </c>
      <c r="BD13" s="133">
        <v>16039</v>
      </c>
      <c r="BE13" s="133">
        <v>49522</v>
      </c>
      <c r="BF13" s="133">
        <v>866873</v>
      </c>
      <c r="BG13" s="133">
        <v>0</v>
      </c>
      <c r="BH13" s="133"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v>9308</v>
      </c>
      <c r="BP13" s="133">
        <v>9308</v>
      </c>
      <c r="BQ13" s="133">
        <v>9308</v>
      </c>
      <c r="BR13" s="133">
        <v>0</v>
      </c>
      <c r="BS13" s="133">
        <v>0</v>
      </c>
      <c r="BT13" s="133">
        <v>0</v>
      </c>
      <c r="BU13" s="133"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v>0</v>
      </c>
      <c r="CA13" s="133">
        <v>0</v>
      </c>
      <c r="CB13" s="133">
        <v>0</v>
      </c>
      <c r="CC13" s="133">
        <v>0</v>
      </c>
      <c r="CD13" s="133">
        <v>0</v>
      </c>
      <c r="CE13" s="133">
        <v>226696</v>
      </c>
      <c r="CF13" s="133">
        <v>0</v>
      </c>
      <c r="CG13" s="133">
        <v>29</v>
      </c>
      <c r="CH13" s="133">
        <v>9337</v>
      </c>
      <c r="CI13" s="133">
        <v>9247</v>
      </c>
      <c r="CJ13" s="133">
        <v>9247</v>
      </c>
      <c r="CK13" s="133">
        <v>0</v>
      </c>
      <c r="CL13" s="133">
        <v>0</v>
      </c>
      <c r="CM13" s="133">
        <v>9247</v>
      </c>
      <c r="CN13" s="133">
        <v>0</v>
      </c>
      <c r="CO13" s="133">
        <v>0</v>
      </c>
      <c r="CP13" s="133">
        <v>9774</v>
      </c>
      <c r="CQ13" s="133">
        <v>817412</v>
      </c>
      <c r="CR13" s="133">
        <v>158237</v>
      </c>
      <c r="CS13" s="133">
        <v>93081</v>
      </c>
      <c r="CT13" s="133">
        <v>37232</v>
      </c>
      <c r="CU13" s="133">
        <v>18616</v>
      </c>
      <c r="CV13" s="133">
        <v>9308</v>
      </c>
      <c r="CW13" s="133">
        <v>223672</v>
      </c>
      <c r="CX13" s="133">
        <v>16593</v>
      </c>
      <c r="CY13" s="133">
        <v>189139</v>
      </c>
      <c r="CZ13" s="133">
        <v>17940</v>
      </c>
      <c r="DA13" s="133">
        <v>0</v>
      </c>
      <c r="DB13" s="133">
        <v>419464</v>
      </c>
      <c r="DC13" s="133">
        <v>251911</v>
      </c>
      <c r="DD13" s="133">
        <v>124189</v>
      </c>
      <c r="DE13" s="133">
        <v>6532</v>
      </c>
      <c r="DF13" s="133">
        <v>36832</v>
      </c>
      <c r="DG13" s="133">
        <v>271750</v>
      </c>
      <c r="DH13" s="133">
        <v>16039</v>
      </c>
      <c r="DI13" s="133">
        <v>49551</v>
      </c>
      <c r="DJ13" s="133">
        <v>876210</v>
      </c>
    </row>
    <row r="14" spans="1:114" s="129" customFormat="1" ht="12" customHeight="1">
      <c r="A14" s="209" t="s">
        <v>288</v>
      </c>
      <c r="B14" s="126" t="s">
        <v>540</v>
      </c>
      <c r="C14" s="209" t="s">
        <v>541</v>
      </c>
      <c r="D14" s="133">
        <v>521397</v>
      </c>
      <c r="E14" s="133">
        <v>59135</v>
      </c>
      <c r="F14" s="133">
        <v>0</v>
      </c>
      <c r="G14" s="133">
        <v>0</v>
      </c>
      <c r="H14" s="133">
        <v>0</v>
      </c>
      <c r="I14" s="133">
        <v>43507</v>
      </c>
      <c r="J14" s="134" t="s">
        <v>529</v>
      </c>
      <c r="K14" s="133">
        <v>15628</v>
      </c>
      <c r="L14" s="133">
        <v>462262</v>
      </c>
      <c r="M14" s="133">
        <v>70536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4" t="s">
        <v>529</v>
      </c>
      <c r="T14" s="133">
        <v>0</v>
      </c>
      <c r="U14" s="133">
        <v>70536</v>
      </c>
      <c r="V14" s="133">
        <v>591933</v>
      </c>
      <c r="W14" s="133">
        <v>59135</v>
      </c>
      <c r="X14" s="133">
        <v>0</v>
      </c>
      <c r="Y14" s="133">
        <v>0</v>
      </c>
      <c r="Z14" s="133">
        <v>0</v>
      </c>
      <c r="AA14" s="133">
        <v>43507</v>
      </c>
      <c r="AB14" s="134" t="s">
        <v>529</v>
      </c>
      <c r="AC14" s="133">
        <v>15628</v>
      </c>
      <c r="AD14" s="133">
        <v>532798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518588</v>
      </c>
      <c r="AN14" s="133">
        <v>43454</v>
      </c>
      <c r="AO14" s="133">
        <v>43454</v>
      </c>
      <c r="AP14" s="133">
        <v>0</v>
      </c>
      <c r="AQ14" s="133">
        <v>0</v>
      </c>
      <c r="AR14" s="133">
        <v>0</v>
      </c>
      <c r="AS14" s="133">
        <v>269984</v>
      </c>
      <c r="AT14" s="133">
        <v>294</v>
      </c>
      <c r="AU14" s="133">
        <v>269690</v>
      </c>
      <c r="AV14" s="133">
        <v>0</v>
      </c>
      <c r="AW14" s="133">
        <v>0</v>
      </c>
      <c r="AX14" s="133">
        <v>205150</v>
      </c>
      <c r="AY14" s="133">
        <v>100157</v>
      </c>
      <c r="AZ14" s="133">
        <v>55023</v>
      </c>
      <c r="BA14" s="133">
        <v>49970</v>
      </c>
      <c r="BB14" s="133">
        <v>0</v>
      </c>
      <c r="BC14" s="133">
        <v>2809</v>
      </c>
      <c r="BD14" s="133">
        <v>0</v>
      </c>
      <c r="BE14" s="133">
        <v>0</v>
      </c>
      <c r="BF14" s="133">
        <v>518588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v>0</v>
      </c>
      <c r="BP14" s="133"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v>0</v>
      </c>
      <c r="CA14" s="133">
        <v>0</v>
      </c>
      <c r="CB14" s="133">
        <v>0</v>
      </c>
      <c r="CC14" s="133">
        <v>0</v>
      </c>
      <c r="CD14" s="133">
        <v>0</v>
      </c>
      <c r="CE14" s="133">
        <v>70536</v>
      </c>
      <c r="CF14" s="133">
        <v>0</v>
      </c>
      <c r="CG14" s="133">
        <v>0</v>
      </c>
      <c r="CH14" s="133">
        <v>0</v>
      </c>
      <c r="CI14" s="133">
        <v>0</v>
      </c>
      <c r="CJ14" s="133">
        <v>0</v>
      </c>
      <c r="CK14" s="133">
        <v>0</v>
      </c>
      <c r="CL14" s="133">
        <v>0</v>
      </c>
      <c r="CM14" s="133">
        <v>0</v>
      </c>
      <c r="CN14" s="133">
        <v>0</v>
      </c>
      <c r="CO14" s="133">
        <v>0</v>
      </c>
      <c r="CP14" s="133">
        <v>0</v>
      </c>
      <c r="CQ14" s="133">
        <v>518588</v>
      </c>
      <c r="CR14" s="133">
        <v>43454</v>
      </c>
      <c r="CS14" s="133">
        <v>43454</v>
      </c>
      <c r="CT14" s="133">
        <v>0</v>
      </c>
      <c r="CU14" s="133">
        <v>0</v>
      </c>
      <c r="CV14" s="133">
        <v>0</v>
      </c>
      <c r="CW14" s="133">
        <v>269984</v>
      </c>
      <c r="CX14" s="133">
        <v>294</v>
      </c>
      <c r="CY14" s="133">
        <v>269690</v>
      </c>
      <c r="CZ14" s="133">
        <v>0</v>
      </c>
      <c r="DA14" s="133">
        <v>0</v>
      </c>
      <c r="DB14" s="133">
        <v>205150</v>
      </c>
      <c r="DC14" s="133">
        <v>100157</v>
      </c>
      <c r="DD14" s="133">
        <v>55023</v>
      </c>
      <c r="DE14" s="133">
        <v>49970</v>
      </c>
      <c r="DF14" s="133">
        <v>0</v>
      </c>
      <c r="DG14" s="133">
        <v>73345</v>
      </c>
      <c r="DH14" s="133">
        <v>0</v>
      </c>
      <c r="DI14" s="133">
        <v>0</v>
      </c>
      <c r="DJ14" s="133">
        <v>518588</v>
      </c>
    </row>
    <row r="15" spans="1:114" s="129" customFormat="1" ht="12" customHeight="1">
      <c r="A15" s="209" t="s">
        <v>288</v>
      </c>
      <c r="B15" s="126" t="s">
        <v>542</v>
      </c>
      <c r="C15" s="209" t="s">
        <v>543</v>
      </c>
      <c r="D15" s="133">
        <v>1517908</v>
      </c>
      <c r="E15" s="133">
        <v>85206</v>
      </c>
      <c r="F15" s="133">
        <v>0</v>
      </c>
      <c r="G15" s="133">
        <v>0</v>
      </c>
      <c r="H15" s="133">
        <v>0</v>
      </c>
      <c r="I15" s="133">
        <v>85196</v>
      </c>
      <c r="J15" s="134" t="s">
        <v>529</v>
      </c>
      <c r="K15" s="133">
        <v>10</v>
      </c>
      <c r="L15" s="133">
        <v>1432702</v>
      </c>
      <c r="M15" s="133">
        <v>199937</v>
      </c>
      <c r="N15" s="133">
        <v>30595</v>
      </c>
      <c r="O15" s="133">
        <v>0</v>
      </c>
      <c r="P15" s="133">
        <v>0</v>
      </c>
      <c r="Q15" s="133">
        <v>0</v>
      </c>
      <c r="R15" s="133">
        <v>30595</v>
      </c>
      <c r="S15" s="134" t="s">
        <v>529</v>
      </c>
      <c r="T15" s="133">
        <v>0</v>
      </c>
      <c r="U15" s="133">
        <v>169342</v>
      </c>
      <c r="V15" s="133">
        <v>1717845</v>
      </c>
      <c r="W15" s="133">
        <v>115801</v>
      </c>
      <c r="X15" s="133">
        <v>0</v>
      </c>
      <c r="Y15" s="133">
        <v>0</v>
      </c>
      <c r="Z15" s="133">
        <v>0</v>
      </c>
      <c r="AA15" s="133">
        <v>115791</v>
      </c>
      <c r="AB15" s="134" t="s">
        <v>529</v>
      </c>
      <c r="AC15" s="133">
        <v>10</v>
      </c>
      <c r="AD15" s="133">
        <v>1602044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664770</v>
      </c>
      <c r="AM15" s="133">
        <v>848096</v>
      </c>
      <c r="AN15" s="133">
        <v>424864</v>
      </c>
      <c r="AO15" s="133">
        <v>45824</v>
      </c>
      <c r="AP15" s="133">
        <v>199808</v>
      </c>
      <c r="AQ15" s="133">
        <v>179232</v>
      </c>
      <c r="AR15" s="133">
        <v>0</v>
      </c>
      <c r="AS15" s="133">
        <v>194420</v>
      </c>
      <c r="AT15" s="133">
        <v>41417</v>
      </c>
      <c r="AU15" s="133">
        <v>153003</v>
      </c>
      <c r="AV15" s="133">
        <v>0</v>
      </c>
      <c r="AW15" s="133">
        <v>10332</v>
      </c>
      <c r="AX15" s="133">
        <v>218480</v>
      </c>
      <c r="AY15" s="133">
        <v>40683</v>
      </c>
      <c r="AZ15" s="133">
        <v>143236</v>
      </c>
      <c r="BA15" s="133">
        <v>21457</v>
      </c>
      <c r="BB15" s="133">
        <v>13104</v>
      </c>
      <c r="BC15" s="133">
        <v>0</v>
      </c>
      <c r="BD15" s="133">
        <v>0</v>
      </c>
      <c r="BE15" s="133">
        <v>5042</v>
      </c>
      <c r="BF15" s="133">
        <v>853138</v>
      </c>
      <c r="BG15" s="133">
        <v>0</v>
      </c>
      <c r="BH15" s="133"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v>39427</v>
      </c>
      <c r="BP15" s="133">
        <v>35412</v>
      </c>
      <c r="BQ15" s="133">
        <v>1687</v>
      </c>
      <c r="BR15" s="133">
        <v>33725</v>
      </c>
      <c r="BS15" s="133">
        <v>0</v>
      </c>
      <c r="BT15" s="133">
        <v>0</v>
      </c>
      <c r="BU15" s="133">
        <v>4015</v>
      </c>
      <c r="BV15" s="133">
        <v>4015</v>
      </c>
      <c r="BW15" s="133">
        <v>0</v>
      </c>
      <c r="BX15" s="133">
        <v>0</v>
      </c>
      <c r="BY15" s="133">
        <v>0</v>
      </c>
      <c r="BZ15" s="133">
        <v>0</v>
      </c>
      <c r="CA15" s="133">
        <v>0</v>
      </c>
      <c r="CB15" s="133">
        <v>0</v>
      </c>
      <c r="CC15" s="133">
        <v>0</v>
      </c>
      <c r="CD15" s="133">
        <v>0</v>
      </c>
      <c r="CE15" s="133">
        <v>160486</v>
      </c>
      <c r="CF15" s="133">
        <v>0</v>
      </c>
      <c r="CG15" s="133">
        <v>24</v>
      </c>
      <c r="CH15" s="133">
        <v>39451</v>
      </c>
      <c r="CI15" s="133">
        <v>0</v>
      </c>
      <c r="CJ15" s="133">
        <v>0</v>
      </c>
      <c r="CK15" s="133">
        <v>0</v>
      </c>
      <c r="CL15" s="133">
        <v>0</v>
      </c>
      <c r="CM15" s="133">
        <v>0</v>
      </c>
      <c r="CN15" s="133">
        <v>0</v>
      </c>
      <c r="CO15" s="133">
        <v>0</v>
      </c>
      <c r="CP15" s="133">
        <v>664770</v>
      </c>
      <c r="CQ15" s="133">
        <v>887523</v>
      </c>
      <c r="CR15" s="133">
        <v>460276</v>
      </c>
      <c r="CS15" s="133">
        <v>47511</v>
      </c>
      <c r="CT15" s="133">
        <v>233533</v>
      </c>
      <c r="CU15" s="133">
        <v>179232</v>
      </c>
      <c r="CV15" s="133">
        <v>0</v>
      </c>
      <c r="CW15" s="133">
        <v>198435</v>
      </c>
      <c r="CX15" s="133">
        <v>45432</v>
      </c>
      <c r="CY15" s="133">
        <v>153003</v>
      </c>
      <c r="CZ15" s="133">
        <v>0</v>
      </c>
      <c r="DA15" s="133">
        <v>10332</v>
      </c>
      <c r="DB15" s="133">
        <v>218480</v>
      </c>
      <c r="DC15" s="133">
        <v>40683</v>
      </c>
      <c r="DD15" s="133">
        <v>143236</v>
      </c>
      <c r="DE15" s="133">
        <v>21457</v>
      </c>
      <c r="DF15" s="133">
        <v>13104</v>
      </c>
      <c r="DG15" s="133">
        <v>160486</v>
      </c>
      <c r="DH15" s="133">
        <v>0</v>
      </c>
      <c r="DI15" s="133">
        <v>5066</v>
      </c>
      <c r="DJ15" s="133">
        <v>892589</v>
      </c>
    </row>
    <row r="16" spans="1:114" s="129" customFormat="1" ht="12" customHeight="1">
      <c r="A16" s="209" t="s">
        <v>288</v>
      </c>
      <c r="B16" s="126" t="s">
        <v>544</v>
      </c>
      <c r="C16" s="209" t="s">
        <v>545</v>
      </c>
      <c r="D16" s="133">
        <v>757409</v>
      </c>
      <c r="E16" s="133">
        <v>99592</v>
      </c>
      <c r="F16" s="133">
        <v>0</v>
      </c>
      <c r="G16" s="133">
        <v>0</v>
      </c>
      <c r="H16" s="133">
        <v>0</v>
      </c>
      <c r="I16" s="133">
        <v>99552</v>
      </c>
      <c r="J16" s="134" t="s">
        <v>529</v>
      </c>
      <c r="K16" s="133">
        <v>40</v>
      </c>
      <c r="L16" s="133">
        <v>657817</v>
      </c>
      <c r="M16" s="133">
        <v>94602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4" t="s">
        <v>529</v>
      </c>
      <c r="T16" s="133">
        <v>0</v>
      </c>
      <c r="U16" s="133">
        <v>94602</v>
      </c>
      <c r="V16" s="133">
        <v>852011</v>
      </c>
      <c r="W16" s="133">
        <v>99592</v>
      </c>
      <c r="X16" s="133">
        <v>0</v>
      </c>
      <c r="Y16" s="133">
        <v>0</v>
      </c>
      <c r="Z16" s="133">
        <v>0</v>
      </c>
      <c r="AA16" s="133">
        <v>99552</v>
      </c>
      <c r="AB16" s="134" t="s">
        <v>529</v>
      </c>
      <c r="AC16" s="133">
        <v>40</v>
      </c>
      <c r="AD16" s="133">
        <v>752419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757409</v>
      </c>
      <c r="AN16" s="133">
        <v>195809</v>
      </c>
      <c r="AO16" s="133">
        <v>21220</v>
      </c>
      <c r="AP16" s="133">
        <v>169864</v>
      </c>
      <c r="AQ16" s="133">
        <v>0</v>
      </c>
      <c r="AR16" s="133">
        <v>4725</v>
      </c>
      <c r="AS16" s="133">
        <v>23751</v>
      </c>
      <c r="AT16" s="133">
        <v>22289</v>
      </c>
      <c r="AU16" s="133">
        <v>1462</v>
      </c>
      <c r="AV16" s="133">
        <v>0</v>
      </c>
      <c r="AW16" s="133">
        <v>0</v>
      </c>
      <c r="AX16" s="133">
        <v>537849</v>
      </c>
      <c r="AY16" s="133">
        <v>71598</v>
      </c>
      <c r="AZ16" s="133">
        <v>452424</v>
      </c>
      <c r="BA16" s="133">
        <v>7639</v>
      </c>
      <c r="BB16" s="133">
        <v>6188</v>
      </c>
      <c r="BC16" s="133">
        <v>0</v>
      </c>
      <c r="BD16" s="133">
        <v>0</v>
      </c>
      <c r="BE16" s="133">
        <v>0</v>
      </c>
      <c r="BF16" s="133">
        <v>757409</v>
      </c>
      <c r="BG16" s="133">
        <v>0</v>
      </c>
      <c r="BH16" s="133"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v>0</v>
      </c>
      <c r="BP16" s="133"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v>0</v>
      </c>
      <c r="CA16" s="133">
        <v>0</v>
      </c>
      <c r="CB16" s="133">
        <v>0</v>
      </c>
      <c r="CC16" s="133">
        <v>0</v>
      </c>
      <c r="CD16" s="133">
        <v>0</v>
      </c>
      <c r="CE16" s="133">
        <v>94602</v>
      </c>
      <c r="CF16" s="133">
        <v>0</v>
      </c>
      <c r="CG16" s="133">
        <v>0</v>
      </c>
      <c r="CH16" s="133">
        <v>0</v>
      </c>
      <c r="CI16" s="133">
        <v>0</v>
      </c>
      <c r="CJ16" s="133">
        <v>0</v>
      </c>
      <c r="CK16" s="133">
        <v>0</v>
      </c>
      <c r="CL16" s="133">
        <v>0</v>
      </c>
      <c r="CM16" s="133">
        <v>0</v>
      </c>
      <c r="CN16" s="133">
        <v>0</v>
      </c>
      <c r="CO16" s="133">
        <v>0</v>
      </c>
      <c r="CP16" s="133">
        <v>0</v>
      </c>
      <c r="CQ16" s="133">
        <v>757409</v>
      </c>
      <c r="CR16" s="133">
        <v>195809</v>
      </c>
      <c r="CS16" s="133">
        <v>21220</v>
      </c>
      <c r="CT16" s="133">
        <v>169864</v>
      </c>
      <c r="CU16" s="133">
        <v>0</v>
      </c>
      <c r="CV16" s="133">
        <v>4725</v>
      </c>
      <c r="CW16" s="133">
        <v>23751</v>
      </c>
      <c r="CX16" s="133">
        <v>22289</v>
      </c>
      <c r="CY16" s="133">
        <v>1462</v>
      </c>
      <c r="CZ16" s="133">
        <v>0</v>
      </c>
      <c r="DA16" s="133">
        <v>0</v>
      </c>
      <c r="DB16" s="133">
        <v>537849</v>
      </c>
      <c r="DC16" s="133">
        <v>71598</v>
      </c>
      <c r="DD16" s="133">
        <v>452424</v>
      </c>
      <c r="DE16" s="133">
        <v>7639</v>
      </c>
      <c r="DF16" s="133">
        <v>6188</v>
      </c>
      <c r="DG16" s="133">
        <v>94602</v>
      </c>
      <c r="DH16" s="133">
        <v>0</v>
      </c>
      <c r="DI16" s="133">
        <v>0</v>
      </c>
      <c r="DJ16" s="133">
        <v>757409</v>
      </c>
    </row>
    <row r="17" spans="1:114" s="129" customFormat="1" ht="12" customHeight="1">
      <c r="A17" s="209" t="s">
        <v>288</v>
      </c>
      <c r="B17" s="126" t="s">
        <v>546</v>
      </c>
      <c r="C17" s="209" t="s">
        <v>547</v>
      </c>
      <c r="D17" s="133">
        <v>297817</v>
      </c>
      <c r="E17" s="133">
        <v>179364</v>
      </c>
      <c r="F17" s="133">
        <v>28500</v>
      </c>
      <c r="G17" s="133">
        <v>0</v>
      </c>
      <c r="H17" s="133">
        <v>135100</v>
      </c>
      <c r="I17" s="133">
        <v>13612</v>
      </c>
      <c r="J17" s="134" t="s">
        <v>529</v>
      </c>
      <c r="K17" s="133">
        <v>2152</v>
      </c>
      <c r="L17" s="133">
        <v>118453</v>
      </c>
      <c r="M17" s="133">
        <v>134184</v>
      </c>
      <c r="N17" s="133">
        <v>6026</v>
      </c>
      <c r="O17" s="133">
        <v>1658</v>
      </c>
      <c r="P17" s="133">
        <v>4368</v>
      </c>
      <c r="Q17" s="133">
        <v>0</v>
      </c>
      <c r="R17" s="133">
        <v>0</v>
      </c>
      <c r="S17" s="134" t="s">
        <v>529</v>
      </c>
      <c r="T17" s="133">
        <v>0</v>
      </c>
      <c r="U17" s="133">
        <v>128158</v>
      </c>
      <c r="V17" s="133">
        <v>432001</v>
      </c>
      <c r="W17" s="133">
        <v>185390</v>
      </c>
      <c r="X17" s="133">
        <v>30158</v>
      </c>
      <c r="Y17" s="133">
        <v>4368</v>
      </c>
      <c r="Z17" s="133">
        <v>135100</v>
      </c>
      <c r="AA17" s="133">
        <v>13612</v>
      </c>
      <c r="AB17" s="134" t="s">
        <v>529</v>
      </c>
      <c r="AC17" s="133">
        <v>2152</v>
      </c>
      <c r="AD17" s="133">
        <v>246611</v>
      </c>
      <c r="AE17" s="133">
        <v>19975</v>
      </c>
      <c r="AF17" s="133">
        <v>19975</v>
      </c>
      <c r="AG17" s="133">
        <v>0</v>
      </c>
      <c r="AH17" s="133">
        <v>0</v>
      </c>
      <c r="AI17" s="133">
        <v>19975</v>
      </c>
      <c r="AJ17" s="133">
        <v>0</v>
      </c>
      <c r="AK17" s="133">
        <v>0</v>
      </c>
      <c r="AL17" s="133">
        <v>150620</v>
      </c>
      <c r="AM17" s="133">
        <v>123981</v>
      </c>
      <c r="AN17" s="133">
        <v>9915</v>
      </c>
      <c r="AO17" s="133">
        <v>16</v>
      </c>
      <c r="AP17" s="133">
        <v>9899</v>
      </c>
      <c r="AQ17" s="133">
        <v>0</v>
      </c>
      <c r="AR17" s="133">
        <v>0</v>
      </c>
      <c r="AS17" s="133">
        <v>8729</v>
      </c>
      <c r="AT17" s="133">
        <v>7072</v>
      </c>
      <c r="AU17" s="133">
        <v>835</v>
      </c>
      <c r="AV17" s="133">
        <v>822</v>
      </c>
      <c r="AW17" s="133">
        <v>9235</v>
      </c>
      <c r="AX17" s="133">
        <v>96102</v>
      </c>
      <c r="AY17" s="133">
        <v>29597</v>
      </c>
      <c r="AZ17" s="133">
        <v>63718</v>
      </c>
      <c r="BA17" s="133">
        <v>1429</v>
      </c>
      <c r="BB17" s="133">
        <v>1358</v>
      </c>
      <c r="BC17" s="133">
        <v>0</v>
      </c>
      <c r="BD17" s="133">
        <v>0</v>
      </c>
      <c r="BE17" s="133">
        <v>3241</v>
      </c>
      <c r="BF17" s="133">
        <v>147197</v>
      </c>
      <c r="BG17" s="133">
        <v>0</v>
      </c>
      <c r="BH17" s="133"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43395</v>
      </c>
      <c r="BO17" s="133">
        <v>0</v>
      </c>
      <c r="BP17" s="133"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v>0</v>
      </c>
      <c r="BV17" s="133">
        <v>0</v>
      </c>
      <c r="BW17" s="133">
        <v>0</v>
      </c>
      <c r="BX17" s="133">
        <v>0</v>
      </c>
      <c r="BY17" s="133">
        <v>0</v>
      </c>
      <c r="BZ17" s="133">
        <v>0</v>
      </c>
      <c r="CA17" s="133">
        <v>0</v>
      </c>
      <c r="CB17" s="133">
        <v>0</v>
      </c>
      <c r="CC17" s="133">
        <v>0</v>
      </c>
      <c r="CD17" s="133">
        <v>0</v>
      </c>
      <c r="CE17" s="133">
        <v>75806</v>
      </c>
      <c r="CF17" s="133">
        <v>0</v>
      </c>
      <c r="CG17" s="133">
        <v>14983</v>
      </c>
      <c r="CH17" s="133">
        <v>14983</v>
      </c>
      <c r="CI17" s="133">
        <v>19975</v>
      </c>
      <c r="CJ17" s="133">
        <v>19975</v>
      </c>
      <c r="CK17" s="133">
        <v>0</v>
      </c>
      <c r="CL17" s="133">
        <v>0</v>
      </c>
      <c r="CM17" s="133">
        <v>19975</v>
      </c>
      <c r="CN17" s="133">
        <v>0</v>
      </c>
      <c r="CO17" s="133">
        <v>0</v>
      </c>
      <c r="CP17" s="133">
        <v>194015</v>
      </c>
      <c r="CQ17" s="133">
        <v>123981</v>
      </c>
      <c r="CR17" s="133">
        <v>9915</v>
      </c>
      <c r="CS17" s="133">
        <v>16</v>
      </c>
      <c r="CT17" s="133">
        <v>9899</v>
      </c>
      <c r="CU17" s="133">
        <v>0</v>
      </c>
      <c r="CV17" s="133">
        <v>0</v>
      </c>
      <c r="CW17" s="133">
        <v>8729</v>
      </c>
      <c r="CX17" s="133">
        <v>7072</v>
      </c>
      <c r="CY17" s="133">
        <v>835</v>
      </c>
      <c r="CZ17" s="133">
        <v>822</v>
      </c>
      <c r="DA17" s="133">
        <v>9235</v>
      </c>
      <c r="DB17" s="133">
        <v>96102</v>
      </c>
      <c r="DC17" s="133">
        <v>29597</v>
      </c>
      <c r="DD17" s="133">
        <v>63718</v>
      </c>
      <c r="DE17" s="133">
        <v>1429</v>
      </c>
      <c r="DF17" s="133">
        <v>1358</v>
      </c>
      <c r="DG17" s="133">
        <v>75806</v>
      </c>
      <c r="DH17" s="133">
        <v>0</v>
      </c>
      <c r="DI17" s="133">
        <v>18224</v>
      </c>
      <c r="DJ17" s="133">
        <v>162180</v>
      </c>
    </row>
    <row r="18" spans="1:114" s="129" customFormat="1" ht="12" customHeight="1">
      <c r="A18" s="209" t="s">
        <v>288</v>
      </c>
      <c r="B18" s="126" t="s">
        <v>548</v>
      </c>
      <c r="C18" s="209" t="s">
        <v>549</v>
      </c>
      <c r="D18" s="133">
        <v>254832</v>
      </c>
      <c r="E18" s="133">
        <v>54573</v>
      </c>
      <c r="F18" s="133">
        <v>0</v>
      </c>
      <c r="G18" s="133">
        <v>5</v>
      </c>
      <c r="H18" s="133">
        <v>0</v>
      </c>
      <c r="I18" s="133">
        <v>28926</v>
      </c>
      <c r="J18" s="134" t="s">
        <v>529</v>
      </c>
      <c r="K18" s="133">
        <v>25642</v>
      </c>
      <c r="L18" s="133">
        <v>200259</v>
      </c>
      <c r="M18" s="133">
        <v>84997</v>
      </c>
      <c r="N18" s="133">
        <v>10634</v>
      </c>
      <c r="O18" s="133">
        <v>5238</v>
      </c>
      <c r="P18" s="133">
        <v>5391</v>
      </c>
      <c r="Q18" s="133">
        <v>0</v>
      </c>
      <c r="R18" s="133">
        <v>5</v>
      </c>
      <c r="S18" s="134" t="s">
        <v>529</v>
      </c>
      <c r="T18" s="133">
        <v>0</v>
      </c>
      <c r="U18" s="133">
        <v>74363</v>
      </c>
      <c r="V18" s="133">
        <v>339829</v>
      </c>
      <c r="W18" s="133">
        <v>65207</v>
      </c>
      <c r="X18" s="133">
        <v>5238</v>
      </c>
      <c r="Y18" s="133">
        <v>5396</v>
      </c>
      <c r="Z18" s="133">
        <v>0</v>
      </c>
      <c r="AA18" s="133">
        <v>28931</v>
      </c>
      <c r="AB18" s="134" t="s">
        <v>529</v>
      </c>
      <c r="AC18" s="133">
        <v>25642</v>
      </c>
      <c r="AD18" s="133">
        <v>274622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124897</v>
      </c>
      <c r="AN18" s="133">
        <v>52790</v>
      </c>
      <c r="AO18" s="133">
        <v>48616</v>
      </c>
      <c r="AP18" s="133">
        <v>4174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3">
        <v>0</v>
      </c>
      <c r="AW18" s="133">
        <v>2774</v>
      </c>
      <c r="AX18" s="133">
        <v>69333</v>
      </c>
      <c r="AY18" s="133">
        <v>64351</v>
      </c>
      <c r="AZ18" s="133">
        <v>0</v>
      </c>
      <c r="BA18" s="133">
        <v>366</v>
      </c>
      <c r="BB18" s="133">
        <v>4616</v>
      </c>
      <c r="BC18" s="133">
        <v>114374</v>
      </c>
      <c r="BD18" s="133">
        <v>0</v>
      </c>
      <c r="BE18" s="133">
        <v>15561</v>
      </c>
      <c r="BF18" s="133">
        <v>140458</v>
      </c>
      <c r="BG18" s="133">
        <v>0</v>
      </c>
      <c r="BH18" s="133"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v>8103</v>
      </c>
      <c r="BP18" s="133">
        <v>8103</v>
      </c>
      <c r="BQ18" s="133">
        <v>8103</v>
      </c>
      <c r="BR18" s="133">
        <v>0</v>
      </c>
      <c r="BS18" s="133">
        <v>0</v>
      </c>
      <c r="BT18" s="133">
        <v>0</v>
      </c>
      <c r="BU18" s="133">
        <v>0</v>
      </c>
      <c r="BV18" s="133">
        <v>0</v>
      </c>
      <c r="BW18" s="133">
        <v>0</v>
      </c>
      <c r="BX18" s="133">
        <v>0</v>
      </c>
      <c r="BY18" s="133">
        <v>0</v>
      </c>
      <c r="BZ18" s="133">
        <v>0</v>
      </c>
      <c r="CA18" s="133">
        <v>0</v>
      </c>
      <c r="CB18" s="133">
        <v>0</v>
      </c>
      <c r="CC18" s="133">
        <v>0</v>
      </c>
      <c r="CD18" s="133">
        <v>0</v>
      </c>
      <c r="CE18" s="133">
        <v>43737</v>
      </c>
      <c r="CF18" s="133">
        <v>0</v>
      </c>
      <c r="CG18" s="133">
        <v>33157</v>
      </c>
      <c r="CH18" s="133">
        <v>41260</v>
      </c>
      <c r="CI18" s="133">
        <v>0</v>
      </c>
      <c r="CJ18" s="133">
        <v>0</v>
      </c>
      <c r="CK18" s="133">
        <v>0</v>
      </c>
      <c r="CL18" s="133">
        <v>0</v>
      </c>
      <c r="CM18" s="133">
        <v>0</v>
      </c>
      <c r="CN18" s="133">
        <v>0</v>
      </c>
      <c r="CO18" s="133">
        <v>0</v>
      </c>
      <c r="CP18" s="133">
        <v>0</v>
      </c>
      <c r="CQ18" s="133">
        <v>133000</v>
      </c>
      <c r="CR18" s="133">
        <v>60893</v>
      </c>
      <c r="CS18" s="133">
        <v>56719</v>
      </c>
      <c r="CT18" s="133">
        <v>4174</v>
      </c>
      <c r="CU18" s="133">
        <v>0</v>
      </c>
      <c r="CV18" s="133">
        <v>0</v>
      </c>
      <c r="CW18" s="133">
        <v>0</v>
      </c>
      <c r="CX18" s="133">
        <v>0</v>
      </c>
      <c r="CY18" s="133">
        <v>0</v>
      </c>
      <c r="CZ18" s="133">
        <v>0</v>
      </c>
      <c r="DA18" s="133">
        <v>2774</v>
      </c>
      <c r="DB18" s="133">
        <v>69333</v>
      </c>
      <c r="DC18" s="133">
        <v>64351</v>
      </c>
      <c r="DD18" s="133">
        <v>0</v>
      </c>
      <c r="DE18" s="133">
        <v>366</v>
      </c>
      <c r="DF18" s="133">
        <v>4616</v>
      </c>
      <c r="DG18" s="133">
        <v>158111</v>
      </c>
      <c r="DH18" s="133">
        <v>0</v>
      </c>
      <c r="DI18" s="133">
        <v>48718</v>
      </c>
      <c r="DJ18" s="133">
        <v>181718</v>
      </c>
    </row>
    <row r="19" spans="1:114" s="129" customFormat="1" ht="12" customHeight="1">
      <c r="A19" s="209" t="s">
        <v>288</v>
      </c>
      <c r="B19" s="126" t="s">
        <v>550</v>
      </c>
      <c r="C19" s="209" t="s">
        <v>551</v>
      </c>
      <c r="D19" s="133">
        <v>59801</v>
      </c>
      <c r="E19" s="133">
        <v>4108</v>
      </c>
      <c r="F19" s="133">
        <v>0</v>
      </c>
      <c r="G19" s="133">
        <v>0</v>
      </c>
      <c r="H19" s="133">
        <v>0</v>
      </c>
      <c r="I19" s="133">
        <v>0</v>
      </c>
      <c r="J19" s="134" t="s">
        <v>529</v>
      </c>
      <c r="K19" s="133">
        <v>4108</v>
      </c>
      <c r="L19" s="133">
        <v>55693</v>
      </c>
      <c r="M19" s="133">
        <v>17776</v>
      </c>
      <c r="N19" s="133">
        <v>5880</v>
      </c>
      <c r="O19" s="133">
        <v>0</v>
      </c>
      <c r="P19" s="133">
        <v>0</v>
      </c>
      <c r="Q19" s="133">
        <v>0</v>
      </c>
      <c r="R19" s="133">
        <v>0</v>
      </c>
      <c r="S19" s="134" t="s">
        <v>529</v>
      </c>
      <c r="T19" s="133">
        <v>5880</v>
      </c>
      <c r="U19" s="133">
        <v>11896</v>
      </c>
      <c r="V19" s="133">
        <v>77577</v>
      </c>
      <c r="W19" s="133">
        <v>9988</v>
      </c>
      <c r="X19" s="133">
        <v>0</v>
      </c>
      <c r="Y19" s="133">
        <v>0</v>
      </c>
      <c r="Z19" s="133">
        <v>0</v>
      </c>
      <c r="AA19" s="133">
        <v>0</v>
      </c>
      <c r="AB19" s="134" t="s">
        <v>529</v>
      </c>
      <c r="AC19" s="133">
        <v>9988</v>
      </c>
      <c r="AD19" s="133">
        <v>67589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31659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0</v>
      </c>
      <c r="AU19" s="133">
        <v>0</v>
      </c>
      <c r="AV19" s="133">
        <v>0</v>
      </c>
      <c r="AW19" s="133">
        <v>0</v>
      </c>
      <c r="AX19" s="133">
        <v>31659</v>
      </c>
      <c r="AY19" s="133">
        <v>30840</v>
      </c>
      <c r="AZ19" s="133">
        <v>0</v>
      </c>
      <c r="BA19" s="133">
        <v>0</v>
      </c>
      <c r="BB19" s="133">
        <v>819</v>
      </c>
      <c r="BC19" s="133">
        <v>28142</v>
      </c>
      <c r="BD19" s="133">
        <v>0</v>
      </c>
      <c r="BE19" s="133">
        <v>0</v>
      </c>
      <c r="BF19" s="133">
        <v>31659</v>
      </c>
      <c r="BG19" s="133">
        <v>0</v>
      </c>
      <c r="BH19" s="133"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v>5099</v>
      </c>
      <c r="BP19" s="133">
        <v>0</v>
      </c>
      <c r="BQ19" s="133">
        <v>0</v>
      </c>
      <c r="BR19" s="133">
        <v>0</v>
      </c>
      <c r="BS19" s="133">
        <v>0</v>
      </c>
      <c r="BT19" s="133">
        <v>0</v>
      </c>
      <c r="BU19" s="133">
        <v>0</v>
      </c>
      <c r="BV19" s="133">
        <v>0</v>
      </c>
      <c r="BW19" s="133">
        <v>0</v>
      </c>
      <c r="BX19" s="133">
        <v>0</v>
      </c>
      <c r="BY19" s="133">
        <v>0</v>
      </c>
      <c r="BZ19" s="133">
        <v>5099</v>
      </c>
      <c r="CA19" s="133">
        <v>5099</v>
      </c>
      <c r="CB19" s="133">
        <v>0</v>
      </c>
      <c r="CC19" s="133">
        <v>0</v>
      </c>
      <c r="CD19" s="133">
        <v>0</v>
      </c>
      <c r="CE19" s="133">
        <v>12677</v>
      </c>
      <c r="CF19" s="133">
        <v>0</v>
      </c>
      <c r="CG19" s="133">
        <v>0</v>
      </c>
      <c r="CH19" s="133">
        <v>5099</v>
      </c>
      <c r="CI19" s="133">
        <v>0</v>
      </c>
      <c r="CJ19" s="133">
        <v>0</v>
      </c>
      <c r="CK19" s="133">
        <v>0</v>
      </c>
      <c r="CL19" s="133">
        <v>0</v>
      </c>
      <c r="CM19" s="133">
        <v>0</v>
      </c>
      <c r="CN19" s="133">
        <v>0</v>
      </c>
      <c r="CO19" s="133">
        <v>0</v>
      </c>
      <c r="CP19" s="133">
        <v>0</v>
      </c>
      <c r="CQ19" s="133">
        <v>36758</v>
      </c>
      <c r="CR19" s="133">
        <v>0</v>
      </c>
      <c r="CS19" s="133">
        <v>0</v>
      </c>
      <c r="CT19" s="133">
        <v>0</v>
      </c>
      <c r="CU19" s="133">
        <v>0</v>
      </c>
      <c r="CV19" s="133">
        <v>0</v>
      </c>
      <c r="CW19" s="133">
        <v>0</v>
      </c>
      <c r="CX19" s="133">
        <v>0</v>
      </c>
      <c r="CY19" s="133">
        <v>0</v>
      </c>
      <c r="CZ19" s="133">
        <v>0</v>
      </c>
      <c r="DA19" s="133">
        <v>0</v>
      </c>
      <c r="DB19" s="133">
        <v>36758</v>
      </c>
      <c r="DC19" s="133">
        <v>35939</v>
      </c>
      <c r="DD19" s="133">
        <v>0</v>
      </c>
      <c r="DE19" s="133">
        <v>0</v>
      </c>
      <c r="DF19" s="133">
        <v>819</v>
      </c>
      <c r="DG19" s="133">
        <v>40819</v>
      </c>
      <c r="DH19" s="133">
        <v>0</v>
      </c>
      <c r="DI19" s="133">
        <v>0</v>
      </c>
      <c r="DJ19" s="133">
        <v>36758</v>
      </c>
    </row>
    <row r="20" spans="1:114" s="129" customFormat="1" ht="12" customHeight="1">
      <c r="A20" s="209" t="s">
        <v>288</v>
      </c>
      <c r="B20" s="126" t="s">
        <v>552</v>
      </c>
      <c r="C20" s="209" t="s">
        <v>553</v>
      </c>
      <c r="D20" s="133">
        <v>126649</v>
      </c>
      <c r="E20" s="133">
        <v>50331</v>
      </c>
      <c r="F20" s="133">
        <v>0</v>
      </c>
      <c r="G20" s="133">
        <v>0</v>
      </c>
      <c r="H20" s="133">
        <v>0</v>
      </c>
      <c r="I20" s="133">
        <v>17276</v>
      </c>
      <c r="J20" s="134" t="s">
        <v>529</v>
      </c>
      <c r="K20" s="133">
        <v>33055</v>
      </c>
      <c r="L20" s="133">
        <v>76318</v>
      </c>
      <c r="M20" s="133">
        <v>450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4" t="s">
        <v>529</v>
      </c>
      <c r="T20" s="133">
        <v>0</v>
      </c>
      <c r="U20" s="133">
        <v>450</v>
      </c>
      <c r="V20" s="133">
        <v>127099</v>
      </c>
      <c r="W20" s="133">
        <v>50331</v>
      </c>
      <c r="X20" s="133">
        <v>0</v>
      </c>
      <c r="Y20" s="133">
        <v>0</v>
      </c>
      <c r="Z20" s="133">
        <v>0</v>
      </c>
      <c r="AA20" s="133">
        <v>17276</v>
      </c>
      <c r="AB20" s="134" t="s">
        <v>529</v>
      </c>
      <c r="AC20" s="133">
        <v>33055</v>
      </c>
      <c r="AD20" s="133">
        <v>76768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74168</v>
      </c>
      <c r="AN20" s="133">
        <v>14275</v>
      </c>
      <c r="AO20" s="133">
        <v>8943</v>
      </c>
      <c r="AP20" s="133">
        <v>0</v>
      </c>
      <c r="AQ20" s="133">
        <v>0</v>
      </c>
      <c r="AR20" s="133">
        <v>5332</v>
      </c>
      <c r="AS20" s="133">
        <v>6857</v>
      </c>
      <c r="AT20" s="133">
        <v>0</v>
      </c>
      <c r="AU20" s="133">
        <v>6117</v>
      </c>
      <c r="AV20" s="133">
        <v>740</v>
      </c>
      <c r="AW20" s="133">
        <v>0</v>
      </c>
      <c r="AX20" s="133">
        <v>53036</v>
      </c>
      <c r="AY20" s="133">
        <v>49576</v>
      </c>
      <c r="AZ20" s="133">
        <v>0</v>
      </c>
      <c r="BA20" s="133">
        <v>3460</v>
      </c>
      <c r="BB20" s="133">
        <v>0</v>
      </c>
      <c r="BC20" s="133">
        <v>52481</v>
      </c>
      <c r="BD20" s="133">
        <v>0</v>
      </c>
      <c r="BE20" s="133">
        <v>0</v>
      </c>
      <c r="BF20" s="133">
        <v>74168</v>
      </c>
      <c r="BG20" s="133">
        <v>0</v>
      </c>
      <c r="BH20" s="133"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v>450</v>
      </c>
      <c r="BP20" s="133">
        <v>0</v>
      </c>
      <c r="BQ20" s="133">
        <v>0</v>
      </c>
      <c r="BR20" s="133">
        <v>0</v>
      </c>
      <c r="BS20" s="133">
        <v>0</v>
      </c>
      <c r="BT20" s="133">
        <v>0</v>
      </c>
      <c r="BU20" s="133">
        <v>450</v>
      </c>
      <c r="BV20" s="133">
        <v>450</v>
      </c>
      <c r="BW20" s="133">
        <v>0</v>
      </c>
      <c r="BX20" s="133">
        <v>0</v>
      </c>
      <c r="BY20" s="133">
        <v>0</v>
      </c>
      <c r="BZ20" s="133">
        <v>0</v>
      </c>
      <c r="CA20" s="133">
        <v>0</v>
      </c>
      <c r="CB20" s="133">
        <v>0</v>
      </c>
      <c r="CC20" s="133">
        <v>0</v>
      </c>
      <c r="CD20" s="133">
        <v>0</v>
      </c>
      <c r="CE20" s="133">
        <v>0</v>
      </c>
      <c r="CF20" s="133">
        <v>0</v>
      </c>
      <c r="CG20" s="133">
        <v>0</v>
      </c>
      <c r="CH20" s="133">
        <v>450</v>
      </c>
      <c r="CI20" s="133">
        <v>0</v>
      </c>
      <c r="CJ20" s="133">
        <v>0</v>
      </c>
      <c r="CK20" s="133">
        <v>0</v>
      </c>
      <c r="CL20" s="133">
        <v>0</v>
      </c>
      <c r="CM20" s="133">
        <v>0</v>
      </c>
      <c r="CN20" s="133">
        <v>0</v>
      </c>
      <c r="CO20" s="133">
        <v>0</v>
      </c>
      <c r="CP20" s="133">
        <v>0</v>
      </c>
      <c r="CQ20" s="133">
        <v>74618</v>
      </c>
      <c r="CR20" s="133">
        <v>14275</v>
      </c>
      <c r="CS20" s="133">
        <v>8943</v>
      </c>
      <c r="CT20" s="133">
        <v>0</v>
      </c>
      <c r="CU20" s="133">
        <v>0</v>
      </c>
      <c r="CV20" s="133">
        <v>5332</v>
      </c>
      <c r="CW20" s="133">
        <v>7307</v>
      </c>
      <c r="CX20" s="133">
        <v>450</v>
      </c>
      <c r="CY20" s="133">
        <v>6117</v>
      </c>
      <c r="CZ20" s="133">
        <v>740</v>
      </c>
      <c r="DA20" s="133">
        <v>0</v>
      </c>
      <c r="DB20" s="133">
        <v>53036</v>
      </c>
      <c r="DC20" s="133">
        <v>49576</v>
      </c>
      <c r="DD20" s="133">
        <v>0</v>
      </c>
      <c r="DE20" s="133">
        <v>3460</v>
      </c>
      <c r="DF20" s="133">
        <v>0</v>
      </c>
      <c r="DG20" s="133">
        <v>52481</v>
      </c>
      <c r="DH20" s="133">
        <v>0</v>
      </c>
      <c r="DI20" s="133">
        <v>0</v>
      </c>
      <c r="DJ20" s="133">
        <v>74618</v>
      </c>
    </row>
    <row r="21" spans="1:114" s="129" customFormat="1" ht="12" customHeight="1">
      <c r="A21" s="209" t="s">
        <v>288</v>
      </c>
      <c r="B21" s="126" t="s">
        <v>554</v>
      </c>
      <c r="C21" s="209" t="s">
        <v>555</v>
      </c>
      <c r="D21" s="133">
        <v>214941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4" t="s">
        <v>529</v>
      </c>
      <c r="K21" s="133">
        <v>0</v>
      </c>
      <c r="L21" s="133">
        <v>214941</v>
      </c>
      <c r="M21" s="133">
        <v>129416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4" t="s">
        <v>529</v>
      </c>
      <c r="T21" s="133">
        <v>0</v>
      </c>
      <c r="U21" s="133">
        <v>129416</v>
      </c>
      <c r="V21" s="133">
        <v>344357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4" t="s">
        <v>529</v>
      </c>
      <c r="AC21" s="133">
        <v>0</v>
      </c>
      <c r="AD21" s="133">
        <v>344357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84146</v>
      </c>
      <c r="AN21" s="133">
        <v>54065</v>
      </c>
      <c r="AO21" s="133">
        <v>7216</v>
      </c>
      <c r="AP21" s="133">
        <v>46849</v>
      </c>
      <c r="AQ21" s="133">
        <v>0</v>
      </c>
      <c r="AR21" s="133">
        <v>0</v>
      </c>
      <c r="AS21" s="133">
        <v>14460</v>
      </c>
      <c r="AT21" s="133">
        <v>14460</v>
      </c>
      <c r="AU21" s="133">
        <v>0</v>
      </c>
      <c r="AV21" s="133">
        <v>0</v>
      </c>
      <c r="AW21" s="133">
        <v>1276</v>
      </c>
      <c r="AX21" s="133">
        <v>14345</v>
      </c>
      <c r="AY21" s="133">
        <v>6031</v>
      </c>
      <c r="AZ21" s="133">
        <v>8314</v>
      </c>
      <c r="BA21" s="133">
        <v>0</v>
      </c>
      <c r="BB21" s="133">
        <v>0</v>
      </c>
      <c r="BC21" s="133">
        <v>128837</v>
      </c>
      <c r="BD21" s="133">
        <v>0</v>
      </c>
      <c r="BE21" s="133">
        <v>1958</v>
      </c>
      <c r="BF21" s="133">
        <v>86104</v>
      </c>
      <c r="BG21" s="133">
        <v>0</v>
      </c>
      <c r="BH21" s="133"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v>0</v>
      </c>
      <c r="CA21" s="133">
        <v>0</v>
      </c>
      <c r="CB21" s="133">
        <v>0</v>
      </c>
      <c r="CC21" s="133">
        <v>0</v>
      </c>
      <c r="CD21" s="133">
        <v>0</v>
      </c>
      <c r="CE21" s="133">
        <v>129416</v>
      </c>
      <c r="CF21" s="133">
        <v>0</v>
      </c>
      <c r="CG21" s="133">
        <v>0</v>
      </c>
      <c r="CH21" s="133">
        <v>0</v>
      </c>
      <c r="CI21" s="133">
        <v>0</v>
      </c>
      <c r="CJ21" s="133">
        <v>0</v>
      </c>
      <c r="CK21" s="133">
        <v>0</v>
      </c>
      <c r="CL21" s="133">
        <v>0</v>
      </c>
      <c r="CM21" s="133">
        <v>0</v>
      </c>
      <c r="CN21" s="133">
        <v>0</v>
      </c>
      <c r="CO21" s="133">
        <v>0</v>
      </c>
      <c r="CP21" s="133">
        <v>0</v>
      </c>
      <c r="CQ21" s="133">
        <v>84146</v>
      </c>
      <c r="CR21" s="133">
        <v>54065</v>
      </c>
      <c r="CS21" s="133">
        <v>7216</v>
      </c>
      <c r="CT21" s="133">
        <v>46849</v>
      </c>
      <c r="CU21" s="133">
        <v>0</v>
      </c>
      <c r="CV21" s="133">
        <v>0</v>
      </c>
      <c r="CW21" s="133">
        <v>14460</v>
      </c>
      <c r="CX21" s="133">
        <v>14460</v>
      </c>
      <c r="CY21" s="133">
        <v>0</v>
      </c>
      <c r="CZ21" s="133">
        <v>0</v>
      </c>
      <c r="DA21" s="133">
        <v>1276</v>
      </c>
      <c r="DB21" s="133">
        <v>14345</v>
      </c>
      <c r="DC21" s="133">
        <v>6031</v>
      </c>
      <c r="DD21" s="133">
        <v>8314</v>
      </c>
      <c r="DE21" s="133">
        <v>0</v>
      </c>
      <c r="DF21" s="133">
        <v>0</v>
      </c>
      <c r="DG21" s="133">
        <v>258253</v>
      </c>
      <c r="DH21" s="133">
        <v>0</v>
      </c>
      <c r="DI21" s="133">
        <v>1958</v>
      </c>
      <c r="DJ21" s="133">
        <v>86104</v>
      </c>
    </row>
    <row r="22" spans="1:114" s="129" customFormat="1" ht="12" customHeight="1">
      <c r="A22" s="209" t="s">
        <v>288</v>
      </c>
      <c r="B22" s="126" t="s">
        <v>556</v>
      </c>
      <c r="C22" s="209" t="s">
        <v>557</v>
      </c>
      <c r="D22" s="133">
        <v>98398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4" t="s">
        <v>529</v>
      </c>
      <c r="K22" s="133">
        <v>0</v>
      </c>
      <c r="L22" s="133">
        <v>98398</v>
      </c>
      <c r="M22" s="133">
        <v>79320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4" t="s">
        <v>529</v>
      </c>
      <c r="T22" s="133">
        <v>0</v>
      </c>
      <c r="U22" s="133">
        <v>79320</v>
      </c>
      <c r="V22" s="133">
        <v>177718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4" t="s">
        <v>529</v>
      </c>
      <c r="AC22" s="133">
        <v>0</v>
      </c>
      <c r="AD22" s="133">
        <v>177718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35178</v>
      </c>
      <c r="AN22" s="133">
        <v>11613</v>
      </c>
      <c r="AO22" s="133">
        <v>11613</v>
      </c>
      <c r="AP22" s="133">
        <v>0</v>
      </c>
      <c r="AQ22" s="133">
        <v>0</v>
      </c>
      <c r="AR22" s="133">
        <v>0</v>
      </c>
      <c r="AS22" s="133">
        <v>9978</v>
      </c>
      <c r="AT22" s="133">
        <v>1470</v>
      </c>
      <c r="AU22" s="133">
        <v>5496</v>
      </c>
      <c r="AV22" s="133">
        <v>3012</v>
      </c>
      <c r="AW22" s="133">
        <v>0</v>
      </c>
      <c r="AX22" s="133">
        <v>13587</v>
      </c>
      <c r="AY22" s="133">
        <v>10538</v>
      </c>
      <c r="AZ22" s="133">
        <v>3049</v>
      </c>
      <c r="BA22" s="133">
        <v>0</v>
      </c>
      <c r="BB22" s="133">
        <v>0</v>
      </c>
      <c r="BC22" s="133">
        <v>63170</v>
      </c>
      <c r="BD22" s="133">
        <v>0</v>
      </c>
      <c r="BE22" s="133">
        <v>50</v>
      </c>
      <c r="BF22" s="133">
        <v>35228</v>
      </c>
      <c r="BG22" s="133">
        <v>0</v>
      </c>
      <c r="BH22" s="133"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v>0</v>
      </c>
      <c r="BP22" s="133"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v>0</v>
      </c>
      <c r="CA22" s="133">
        <v>0</v>
      </c>
      <c r="CB22" s="133">
        <v>0</v>
      </c>
      <c r="CC22" s="133">
        <v>0</v>
      </c>
      <c r="CD22" s="133">
        <v>0</v>
      </c>
      <c r="CE22" s="133">
        <v>79320</v>
      </c>
      <c r="CF22" s="133">
        <v>0</v>
      </c>
      <c r="CG22" s="133">
        <v>0</v>
      </c>
      <c r="CH22" s="133">
        <v>0</v>
      </c>
      <c r="CI22" s="133">
        <v>0</v>
      </c>
      <c r="CJ22" s="133">
        <v>0</v>
      </c>
      <c r="CK22" s="133">
        <v>0</v>
      </c>
      <c r="CL22" s="133">
        <v>0</v>
      </c>
      <c r="CM22" s="133">
        <v>0</v>
      </c>
      <c r="CN22" s="133">
        <v>0</v>
      </c>
      <c r="CO22" s="133">
        <v>0</v>
      </c>
      <c r="CP22" s="133">
        <v>0</v>
      </c>
      <c r="CQ22" s="133">
        <v>35178</v>
      </c>
      <c r="CR22" s="133">
        <v>11613</v>
      </c>
      <c r="CS22" s="133">
        <v>11613</v>
      </c>
      <c r="CT22" s="133">
        <v>0</v>
      </c>
      <c r="CU22" s="133">
        <v>0</v>
      </c>
      <c r="CV22" s="133">
        <v>0</v>
      </c>
      <c r="CW22" s="133">
        <v>9978</v>
      </c>
      <c r="CX22" s="133">
        <v>1470</v>
      </c>
      <c r="CY22" s="133">
        <v>5496</v>
      </c>
      <c r="CZ22" s="133">
        <v>3012</v>
      </c>
      <c r="DA22" s="133">
        <v>0</v>
      </c>
      <c r="DB22" s="133">
        <v>13587</v>
      </c>
      <c r="DC22" s="133">
        <v>10538</v>
      </c>
      <c r="DD22" s="133">
        <v>3049</v>
      </c>
      <c r="DE22" s="133">
        <v>0</v>
      </c>
      <c r="DF22" s="133">
        <v>0</v>
      </c>
      <c r="DG22" s="133">
        <v>142490</v>
      </c>
      <c r="DH22" s="133">
        <v>0</v>
      </c>
      <c r="DI22" s="133">
        <v>50</v>
      </c>
      <c r="DJ22" s="133">
        <v>35228</v>
      </c>
    </row>
    <row r="23" spans="1:114" s="129" customFormat="1" ht="12" customHeight="1">
      <c r="A23" s="209" t="s">
        <v>288</v>
      </c>
      <c r="B23" s="126" t="s">
        <v>558</v>
      </c>
      <c r="C23" s="209" t="s">
        <v>559</v>
      </c>
      <c r="D23" s="133">
        <v>360384</v>
      </c>
      <c r="E23" s="133">
        <v>28971</v>
      </c>
      <c r="F23" s="133">
        <v>0</v>
      </c>
      <c r="G23" s="133">
        <v>0</v>
      </c>
      <c r="H23" s="133">
        <v>0</v>
      </c>
      <c r="I23" s="133">
        <v>25353</v>
      </c>
      <c r="J23" s="134" t="s">
        <v>529</v>
      </c>
      <c r="K23" s="133">
        <v>3618</v>
      </c>
      <c r="L23" s="133">
        <v>331413</v>
      </c>
      <c r="M23" s="133">
        <v>84689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4" t="s">
        <v>529</v>
      </c>
      <c r="T23" s="133">
        <v>0</v>
      </c>
      <c r="U23" s="133">
        <v>84689</v>
      </c>
      <c r="V23" s="133">
        <v>445073</v>
      </c>
      <c r="W23" s="133">
        <v>28971</v>
      </c>
      <c r="X23" s="133">
        <v>0</v>
      </c>
      <c r="Y23" s="133">
        <v>0</v>
      </c>
      <c r="Z23" s="133">
        <v>0</v>
      </c>
      <c r="AA23" s="133">
        <v>25353</v>
      </c>
      <c r="AB23" s="134" t="s">
        <v>529</v>
      </c>
      <c r="AC23" s="133">
        <v>3618</v>
      </c>
      <c r="AD23" s="133">
        <v>416102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169345</v>
      </c>
      <c r="AN23" s="133">
        <v>63915</v>
      </c>
      <c r="AO23" s="133">
        <v>62161</v>
      </c>
      <c r="AP23" s="133">
        <v>0</v>
      </c>
      <c r="AQ23" s="133">
        <v>1524</v>
      </c>
      <c r="AR23" s="133">
        <v>230</v>
      </c>
      <c r="AS23" s="133">
        <v>37444</v>
      </c>
      <c r="AT23" s="133">
        <v>1100</v>
      </c>
      <c r="AU23" s="133">
        <v>30922</v>
      </c>
      <c r="AV23" s="133">
        <v>5422</v>
      </c>
      <c r="AW23" s="133">
        <v>0</v>
      </c>
      <c r="AX23" s="133">
        <v>67986</v>
      </c>
      <c r="AY23" s="133">
        <v>43302</v>
      </c>
      <c r="AZ23" s="133">
        <v>14341</v>
      </c>
      <c r="BA23" s="133">
        <v>2592</v>
      </c>
      <c r="BB23" s="133">
        <v>7751</v>
      </c>
      <c r="BC23" s="133">
        <v>191039</v>
      </c>
      <c r="BD23" s="133">
        <v>0</v>
      </c>
      <c r="BE23" s="133">
        <v>0</v>
      </c>
      <c r="BF23" s="133">
        <v>169345</v>
      </c>
      <c r="BG23" s="133">
        <v>0</v>
      </c>
      <c r="BH23" s="133"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84689</v>
      </c>
      <c r="CF23" s="133">
        <v>0</v>
      </c>
      <c r="CG23" s="133">
        <v>0</v>
      </c>
      <c r="CH23" s="133">
        <v>0</v>
      </c>
      <c r="CI23" s="133">
        <v>0</v>
      </c>
      <c r="CJ23" s="133">
        <v>0</v>
      </c>
      <c r="CK23" s="133">
        <v>0</v>
      </c>
      <c r="CL23" s="133">
        <v>0</v>
      </c>
      <c r="CM23" s="133">
        <v>0</v>
      </c>
      <c r="CN23" s="133">
        <v>0</v>
      </c>
      <c r="CO23" s="133">
        <v>0</v>
      </c>
      <c r="CP23" s="133">
        <v>0</v>
      </c>
      <c r="CQ23" s="133">
        <v>169345</v>
      </c>
      <c r="CR23" s="133">
        <v>63915</v>
      </c>
      <c r="CS23" s="133">
        <v>62161</v>
      </c>
      <c r="CT23" s="133">
        <v>0</v>
      </c>
      <c r="CU23" s="133">
        <v>1524</v>
      </c>
      <c r="CV23" s="133">
        <v>230</v>
      </c>
      <c r="CW23" s="133">
        <v>37444</v>
      </c>
      <c r="CX23" s="133">
        <v>1100</v>
      </c>
      <c r="CY23" s="133">
        <v>30922</v>
      </c>
      <c r="CZ23" s="133">
        <v>5422</v>
      </c>
      <c r="DA23" s="133">
        <v>0</v>
      </c>
      <c r="DB23" s="133">
        <v>67986</v>
      </c>
      <c r="DC23" s="133">
        <v>43302</v>
      </c>
      <c r="DD23" s="133">
        <v>14341</v>
      </c>
      <c r="DE23" s="133">
        <v>2592</v>
      </c>
      <c r="DF23" s="133">
        <v>7751</v>
      </c>
      <c r="DG23" s="133">
        <v>275728</v>
      </c>
      <c r="DH23" s="133">
        <v>0</v>
      </c>
      <c r="DI23" s="133">
        <v>0</v>
      </c>
      <c r="DJ23" s="133">
        <v>169345</v>
      </c>
    </row>
    <row r="24" spans="1:114" s="129" customFormat="1" ht="12" customHeight="1">
      <c r="A24" s="209" t="s">
        <v>288</v>
      </c>
      <c r="B24" s="126" t="s">
        <v>560</v>
      </c>
      <c r="C24" s="209" t="s">
        <v>561</v>
      </c>
      <c r="D24" s="133">
        <v>151294</v>
      </c>
      <c r="E24" s="133">
        <v>20422</v>
      </c>
      <c r="F24" s="133">
        <v>0</v>
      </c>
      <c r="G24" s="133">
        <v>0</v>
      </c>
      <c r="H24" s="133">
        <v>0</v>
      </c>
      <c r="I24" s="133">
        <v>20422</v>
      </c>
      <c r="J24" s="134" t="s">
        <v>529</v>
      </c>
      <c r="K24" s="133">
        <v>0</v>
      </c>
      <c r="L24" s="133">
        <v>130872</v>
      </c>
      <c r="M24" s="133">
        <v>18442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4" t="s">
        <v>529</v>
      </c>
      <c r="T24" s="133">
        <v>0</v>
      </c>
      <c r="U24" s="133">
        <v>18442</v>
      </c>
      <c r="V24" s="133">
        <v>169736</v>
      </c>
      <c r="W24" s="133">
        <v>20422</v>
      </c>
      <c r="X24" s="133">
        <v>0</v>
      </c>
      <c r="Y24" s="133">
        <v>0</v>
      </c>
      <c r="Z24" s="133">
        <v>0</v>
      </c>
      <c r="AA24" s="133">
        <v>20422</v>
      </c>
      <c r="AB24" s="134" t="s">
        <v>529</v>
      </c>
      <c r="AC24" s="133">
        <v>0</v>
      </c>
      <c r="AD24" s="133">
        <v>149314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2003</v>
      </c>
      <c r="AM24" s="133">
        <v>59294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v>59294</v>
      </c>
      <c r="AY24" s="133">
        <v>53761</v>
      </c>
      <c r="AZ24" s="133">
        <v>0</v>
      </c>
      <c r="BA24" s="133">
        <v>0</v>
      </c>
      <c r="BB24" s="133">
        <v>5533</v>
      </c>
      <c r="BC24" s="133">
        <v>89997</v>
      </c>
      <c r="BD24" s="133">
        <v>0</v>
      </c>
      <c r="BE24" s="133">
        <v>0</v>
      </c>
      <c r="BF24" s="133">
        <v>59294</v>
      </c>
      <c r="BG24" s="133">
        <v>0</v>
      </c>
      <c r="BH24" s="133"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v>0</v>
      </c>
      <c r="BP24" s="133"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18442</v>
      </c>
      <c r="CF24" s="133">
        <v>0</v>
      </c>
      <c r="CG24" s="133">
        <v>0</v>
      </c>
      <c r="CH24" s="133">
        <v>0</v>
      </c>
      <c r="CI24" s="133">
        <v>0</v>
      </c>
      <c r="CJ24" s="133">
        <v>0</v>
      </c>
      <c r="CK24" s="133">
        <v>0</v>
      </c>
      <c r="CL24" s="133">
        <v>0</v>
      </c>
      <c r="CM24" s="133">
        <v>0</v>
      </c>
      <c r="CN24" s="133">
        <v>0</v>
      </c>
      <c r="CO24" s="133">
        <v>0</v>
      </c>
      <c r="CP24" s="133">
        <v>2003</v>
      </c>
      <c r="CQ24" s="133">
        <v>59294</v>
      </c>
      <c r="CR24" s="133">
        <v>0</v>
      </c>
      <c r="CS24" s="133">
        <v>0</v>
      </c>
      <c r="CT24" s="133">
        <v>0</v>
      </c>
      <c r="CU24" s="133">
        <v>0</v>
      </c>
      <c r="CV24" s="133">
        <v>0</v>
      </c>
      <c r="CW24" s="133">
        <v>0</v>
      </c>
      <c r="CX24" s="133">
        <v>0</v>
      </c>
      <c r="CY24" s="133">
        <v>0</v>
      </c>
      <c r="CZ24" s="133">
        <v>0</v>
      </c>
      <c r="DA24" s="133">
        <v>0</v>
      </c>
      <c r="DB24" s="133">
        <v>59294</v>
      </c>
      <c r="DC24" s="133">
        <v>53761</v>
      </c>
      <c r="DD24" s="133">
        <v>0</v>
      </c>
      <c r="DE24" s="133">
        <v>0</v>
      </c>
      <c r="DF24" s="133">
        <v>5533</v>
      </c>
      <c r="DG24" s="133">
        <v>108439</v>
      </c>
      <c r="DH24" s="133">
        <v>0</v>
      </c>
      <c r="DI24" s="133">
        <v>0</v>
      </c>
      <c r="DJ24" s="133">
        <v>59294</v>
      </c>
    </row>
    <row r="25" spans="1:114" s="129" customFormat="1" ht="12" customHeight="1">
      <c r="A25" s="209" t="s">
        <v>288</v>
      </c>
      <c r="B25" s="126" t="s">
        <v>562</v>
      </c>
      <c r="C25" s="209" t="s">
        <v>563</v>
      </c>
      <c r="D25" s="133">
        <v>124724</v>
      </c>
      <c r="E25" s="133">
        <v>14809</v>
      </c>
      <c r="F25" s="133">
        <v>0</v>
      </c>
      <c r="G25" s="133">
        <v>0</v>
      </c>
      <c r="H25" s="133">
        <v>0</v>
      </c>
      <c r="I25" s="133">
        <v>14809</v>
      </c>
      <c r="J25" s="134" t="s">
        <v>529</v>
      </c>
      <c r="K25" s="133">
        <v>0</v>
      </c>
      <c r="L25" s="133">
        <v>109915</v>
      </c>
      <c r="M25" s="133">
        <v>17740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4" t="s">
        <v>529</v>
      </c>
      <c r="T25" s="133">
        <v>0</v>
      </c>
      <c r="U25" s="133">
        <v>17740</v>
      </c>
      <c r="V25" s="133">
        <v>142464</v>
      </c>
      <c r="W25" s="133">
        <v>14809</v>
      </c>
      <c r="X25" s="133">
        <v>0</v>
      </c>
      <c r="Y25" s="133">
        <v>0</v>
      </c>
      <c r="Z25" s="133">
        <v>0</v>
      </c>
      <c r="AA25" s="133">
        <v>14809</v>
      </c>
      <c r="AB25" s="134" t="s">
        <v>529</v>
      </c>
      <c r="AC25" s="133">
        <v>0</v>
      </c>
      <c r="AD25" s="133">
        <v>127655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1927</v>
      </c>
      <c r="AM25" s="133">
        <v>36224</v>
      </c>
      <c r="AN25" s="133"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v>36224</v>
      </c>
      <c r="AT25" s="133">
        <v>36224</v>
      </c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0</v>
      </c>
      <c r="BC25" s="133">
        <v>86573</v>
      </c>
      <c r="BD25" s="133">
        <v>0</v>
      </c>
      <c r="BE25" s="133">
        <v>0</v>
      </c>
      <c r="BF25" s="133">
        <v>36224</v>
      </c>
      <c r="BG25" s="133">
        <v>0</v>
      </c>
      <c r="BH25" s="133"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v>0</v>
      </c>
      <c r="BP25" s="133">
        <v>0</v>
      </c>
      <c r="BQ25" s="133">
        <v>0</v>
      </c>
      <c r="BR25" s="133">
        <v>0</v>
      </c>
      <c r="BS25" s="133">
        <v>0</v>
      </c>
      <c r="BT25" s="133">
        <v>0</v>
      </c>
      <c r="BU25" s="133"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v>0</v>
      </c>
      <c r="CA25" s="133">
        <v>0</v>
      </c>
      <c r="CB25" s="133">
        <v>0</v>
      </c>
      <c r="CC25" s="133">
        <v>0</v>
      </c>
      <c r="CD25" s="133">
        <v>0</v>
      </c>
      <c r="CE25" s="133">
        <v>17740</v>
      </c>
      <c r="CF25" s="133">
        <v>0</v>
      </c>
      <c r="CG25" s="133">
        <v>0</v>
      </c>
      <c r="CH25" s="133">
        <v>0</v>
      </c>
      <c r="CI25" s="133">
        <v>0</v>
      </c>
      <c r="CJ25" s="133">
        <v>0</v>
      </c>
      <c r="CK25" s="133">
        <v>0</v>
      </c>
      <c r="CL25" s="133">
        <v>0</v>
      </c>
      <c r="CM25" s="133">
        <v>0</v>
      </c>
      <c r="CN25" s="133">
        <v>0</v>
      </c>
      <c r="CO25" s="133">
        <v>0</v>
      </c>
      <c r="CP25" s="133">
        <v>1927</v>
      </c>
      <c r="CQ25" s="133">
        <v>36224</v>
      </c>
      <c r="CR25" s="133">
        <v>0</v>
      </c>
      <c r="CS25" s="133">
        <v>0</v>
      </c>
      <c r="CT25" s="133">
        <v>0</v>
      </c>
      <c r="CU25" s="133">
        <v>0</v>
      </c>
      <c r="CV25" s="133">
        <v>0</v>
      </c>
      <c r="CW25" s="133">
        <v>36224</v>
      </c>
      <c r="CX25" s="133">
        <v>36224</v>
      </c>
      <c r="CY25" s="133">
        <v>0</v>
      </c>
      <c r="CZ25" s="133">
        <v>0</v>
      </c>
      <c r="DA25" s="133">
        <v>0</v>
      </c>
      <c r="DB25" s="133">
        <v>0</v>
      </c>
      <c r="DC25" s="133">
        <v>0</v>
      </c>
      <c r="DD25" s="133">
        <v>0</v>
      </c>
      <c r="DE25" s="133">
        <v>0</v>
      </c>
      <c r="DF25" s="133">
        <v>0</v>
      </c>
      <c r="DG25" s="133">
        <v>104313</v>
      </c>
      <c r="DH25" s="133">
        <v>0</v>
      </c>
      <c r="DI25" s="133">
        <v>0</v>
      </c>
      <c r="DJ25" s="133">
        <v>36224</v>
      </c>
    </row>
    <row r="26" spans="1:114" s="129" customFormat="1" ht="12" customHeight="1">
      <c r="A26" s="209" t="s">
        <v>288</v>
      </c>
      <c r="B26" s="126" t="s">
        <v>564</v>
      </c>
      <c r="C26" s="209" t="s">
        <v>565</v>
      </c>
      <c r="D26" s="133">
        <v>84198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4" t="s">
        <v>529</v>
      </c>
      <c r="K26" s="133">
        <v>0</v>
      </c>
      <c r="L26" s="133">
        <v>84198</v>
      </c>
      <c r="M26" s="133">
        <v>16878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4" t="s">
        <v>529</v>
      </c>
      <c r="T26" s="133">
        <v>0</v>
      </c>
      <c r="U26" s="133">
        <v>16878</v>
      </c>
      <c r="V26" s="133">
        <v>101076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4" t="s">
        <v>529</v>
      </c>
      <c r="AC26" s="133">
        <v>0</v>
      </c>
      <c r="AD26" s="133">
        <v>101076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1833</v>
      </c>
      <c r="AM26" s="133">
        <v>0</v>
      </c>
      <c r="AN26" s="133"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3">
        <v>82365</v>
      </c>
      <c r="BD26" s="133">
        <v>0</v>
      </c>
      <c r="BE26" s="133">
        <v>0</v>
      </c>
      <c r="BF26" s="133">
        <v>0</v>
      </c>
      <c r="BG26" s="133">
        <v>0</v>
      </c>
      <c r="BH26" s="133"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v>0</v>
      </c>
      <c r="BP26" s="133"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v>0</v>
      </c>
      <c r="CA26" s="133">
        <v>0</v>
      </c>
      <c r="CB26" s="133">
        <v>0</v>
      </c>
      <c r="CC26" s="133">
        <v>0</v>
      </c>
      <c r="CD26" s="133">
        <v>0</v>
      </c>
      <c r="CE26" s="133">
        <v>16878</v>
      </c>
      <c r="CF26" s="133">
        <v>0</v>
      </c>
      <c r="CG26" s="133">
        <v>0</v>
      </c>
      <c r="CH26" s="133">
        <v>0</v>
      </c>
      <c r="CI26" s="133">
        <v>0</v>
      </c>
      <c r="CJ26" s="133">
        <v>0</v>
      </c>
      <c r="CK26" s="133">
        <v>0</v>
      </c>
      <c r="CL26" s="133">
        <v>0</v>
      </c>
      <c r="CM26" s="133">
        <v>0</v>
      </c>
      <c r="CN26" s="133">
        <v>0</v>
      </c>
      <c r="CO26" s="133">
        <v>0</v>
      </c>
      <c r="CP26" s="133">
        <v>1833</v>
      </c>
      <c r="CQ26" s="133">
        <v>0</v>
      </c>
      <c r="CR26" s="133">
        <v>0</v>
      </c>
      <c r="CS26" s="133">
        <v>0</v>
      </c>
      <c r="CT26" s="133">
        <v>0</v>
      </c>
      <c r="CU26" s="133">
        <v>0</v>
      </c>
      <c r="CV26" s="133">
        <v>0</v>
      </c>
      <c r="CW26" s="133">
        <v>0</v>
      </c>
      <c r="CX26" s="133">
        <v>0</v>
      </c>
      <c r="CY26" s="133">
        <v>0</v>
      </c>
      <c r="CZ26" s="133">
        <v>0</v>
      </c>
      <c r="DA26" s="133">
        <v>0</v>
      </c>
      <c r="DB26" s="133">
        <v>0</v>
      </c>
      <c r="DC26" s="133">
        <v>0</v>
      </c>
      <c r="DD26" s="133">
        <v>0</v>
      </c>
      <c r="DE26" s="133">
        <v>0</v>
      </c>
      <c r="DF26" s="133">
        <v>0</v>
      </c>
      <c r="DG26" s="133">
        <v>99243</v>
      </c>
      <c r="DH26" s="133">
        <v>0</v>
      </c>
      <c r="DI26" s="133">
        <v>0</v>
      </c>
      <c r="DJ26" s="133">
        <v>0</v>
      </c>
    </row>
    <row r="27" spans="1:114" s="129" customFormat="1" ht="12" customHeight="1">
      <c r="A27" s="209" t="s">
        <v>288</v>
      </c>
      <c r="B27" s="126" t="s">
        <v>566</v>
      </c>
      <c r="C27" s="209" t="s">
        <v>567</v>
      </c>
      <c r="D27" s="133">
        <v>146591</v>
      </c>
      <c r="E27" s="133">
        <v>20478</v>
      </c>
      <c r="F27" s="133">
        <v>0</v>
      </c>
      <c r="G27" s="133">
        <v>0</v>
      </c>
      <c r="H27" s="133">
        <v>0</v>
      </c>
      <c r="I27" s="133">
        <v>20478</v>
      </c>
      <c r="J27" s="134" t="s">
        <v>529</v>
      </c>
      <c r="K27" s="133">
        <v>0</v>
      </c>
      <c r="L27" s="133">
        <v>126113</v>
      </c>
      <c r="M27" s="133">
        <v>24703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4" t="s">
        <v>529</v>
      </c>
      <c r="T27" s="133">
        <v>0</v>
      </c>
      <c r="U27" s="133">
        <v>24703</v>
      </c>
      <c r="V27" s="133">
        <v>171294</v>
      </c>
      <c r="W27" s="133">
        <v>20478</v>
      </c>
      <c r="X27" s="133">
        <v>0</v>
      </c>
      <c r="Y27" s="133">
        <v>0</v>
      </c>
      <c r="Z27" s="133">
        <v>0</v>
      </c>
      <c r="AA27" s="133">
        <v>20478</v>
      </c>
      <c r="AB27" s="134" t="s">
        <v>529</v>
      </c>
      <c r="AC27" s="133">
        <v>0</v>
      </c>
      <c r="AD27" s="133">
        <v>150816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2683</v>
      </c>
      <c r="AM27" s="133">
        <v>23357</v>
      </c>
      <c r="AN27" s="133"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v>0</v>
      </c>
      <c r="AU27" s="133">
        <v>0</v>
      </c>
      <c r="AV27" s="133">
        <v>0</v>
      </c>
      <c r="AW27" s="133">
        <v>0</v>
      </c>
      <c r="AX27" s="133">
        <v>23357</v>
      </c>
      <c r="AY27" s="133">
        <v>23357</v>
      </c>
      <c r="AZ27" s="133">
        <v>0</v>
      </c>
      <c r="BA27" s="133">
        <v>0</v>
      </c>
      <c r="BB27" s="133">
        <v>0</v>
      </c>
      <c r="BC27" s="133">
        <v>120551</v>
      </c>
      <c r="BD27" s="133">
        <v>0</v>
      </c>
      <c r="BE27" s="133">
        <v>0</v>
      </c>
      <c r="BF27" s="133">
        <v>23357</v>
      </c>
      <c r="BG27" s="133">
        <v>0</v>
      </c>
      <c r="BH27" s="133"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v>0</v>
      </c>
      <c r="BP27" s="133">
        <v>0</v>
      </c>
      <c r="BQ27" s="133">
        <v>0</v>
      </c>
      <c r="BR27" s="133">
        <v>0</v>
      </c>
      <c r="BS27" s="133">
        <v>0</v>
      </c>
      <c r="BT27" s="133">
        <v>0</v>
      </c>
      <c r="BU27" s="133">
        <v>0</v>
      </c>
      <c r="BV27" s="133">
        <v>0</v>
      </c>
      <c r="BW27" s="133">
        <v>0</v>
      </c>
      <c r="BX27" s="133">
        <v>0</v>
      </c>
      <c r="BY27" s="133">
        <v>0</v>
      </c>
      <c r="BZ27" s="133">
        <v>0</v>
      </c>
      <c r="CA27" s="133">
        <v>0</v>
      </c>
      <c r="CB27" s="133">
        <v>0</v>
      </c>
      <c r="CC27" s="133">
        <v>0</v>
      </c>
      <c r="CD27" s="133">
        <v>0</v>
      </c>
      <c r="CE27" s="133">
        <v>24703</v>
      </c>
      <c r="CF27" s="133">
        <v>0</v>
      </c>
      <c r="CG27" s="133">
        <v>0</v>
      </c>
      <c r="CH27" s="133">
        <v>0</v>
      </c>
      <c r="CI27" s="133">
        <v>0</v>
      </c>
      <c r="CJ27" s="133">
        <v>0</v>
      </c>
      <c r="CK27" s="133">
        <v>0</v>
      </c>
      <c r="CL27" s="133">
        <v>0</v>
      </c>
      <c r="CM27" s="133">
        <v>0</v>
      </c>
      <c r="CN27" s="133">
        <v>0</v>
      </c>
      <c r="CO27" s="133">
        <v>0</v>
      </c>
      <c r="CP27" s="133">
        <v>2683</v>
      </c>
      <c r="CQ27" s="133">
        <v>23357</v>
      </c>
      <c r="CR27" s="133">
        <v>0</v>
      </c>
      <c r="CS27" s="133">
        <v>0</v>
      </c>
      <c r="CT27" s="133">
        <v>0</v>
      </c>
      <c r="CU27" s="133">
        <v>0</v>
      </c>
      <c r="CV27" s="133">
        <v>0</v>
      </c>
      <c r="CW27" s="133">
        <v>0</v>
      </c>
      <c r="CX27" s="133">
        <v>0</v>
      </c>
      <c r="CY27" s="133">
        <v>0</v>
      </c>
      <c r="CZ27" s="133">
        <v>0</v>
      </c>
      <c r="DA27" s="133">
        <v>0</v>
      </c>
      <c r="DB27" s="133">
        <v>23357</v>
      </c>
      <c r="DC27" s="133">
        <v>23357</v>
      </c>
      <c r="DD27" s="133">
        <v>0</v>
      </c>
      <c r="DE27" s="133">
        <v>0</v>
      </c>
      <c r="DF27" s="133">
        <v>0</v>
      </c>
      <c r="DG27" s="133">
        <v>145254</v>
      </c>
      <c r="DH27" s="133">
        <v>0</v>
      </c>
      <c r="DI27" s="133">
        <v>0</v>
      </c>
      <c r="DJ27" s="133">
        <v>23357</v>
      </c>
    </row>
    <row r="28" spans="1:114" s="129" customFormat="1" ht="12" customHeight="1">
      <c r="A28" s="209" t="s">
        <v>288</v>
      </c>
      <c r="B28" s="126" t="s">
        <v>568</v>
      </c>
      <c r="C28" s="209" t="s">
        <v>569</v>
      </c>
      <c r="D28" s="133">
        <v>216321</v>
      </c>
      <c r="E28" s="133">
        <v>38252</v>
      </c>
      <c r="F28" s="133">
        <v>0</v>
      </c>
      <c r="G28" s="133">
        <v>0</v>
      </c>
      <c r="H28" s="133">
        <v>0</v>
      </c>
      <c r="I28" s="133">
        <v>36065</v>
      </c>
      <c r="J28" s="134" t="s">
        <v>529</v>
      </c>
      <c r="K28" s="133">
        <v>2187</v>
      </c>
      <c r="L28" s="133">
        <v>178069</v>
      </c>
      <c r="M28" s="133">
        <v>52387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4" t="s">
        <v>529</v>
      </c>
      <c r="T28" s="133">
        <v>0</v>
      </c>
      <c r="U28" s="133">
        <v>52387</v>
      </c>
      <c r="V28" s="133">
        <v>268708</v>
      </c>
      <c r="W28" s="133">
        <v>38252</v>
      </c>
      <c r="X28" s="133">
        <v>0</v>
      </c>
      <c r="Y28" s="133">
        <v>0</v>
      </c>
      <c r="Z28" s="133">
        <v>0</v>
      </c>
      <c r="AA28" s="133">
        <v>36065</v>
      </c>
      <c r="AB28" s="134" t="s">
        <v>529</v>
      </c>
      <c r="AC28" s="133">
        <v>2187</v>
      </c>
      <c r="AD28" s="133">
        <v>230456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193558</v>
      </c>
      <c r="AN28" s="133">
        <v>27220</v>
      </c>
      <c r="AO28" s="133">
        <v>27220</v>
      </c>
      <c r="AP28" s="133">
        <v>0</v>
      </c>
      <c r="AQ28" s="133">
        <v>0</v>
      </c>
      <c r="AR28" s="133">
        <v>0</v>
      </c>
      <c r="AS28" s="133">
        <v>46578</v>
      </c>
      <c r="AT28" s="133">
        <v>0</v>
      </c>
      <c r="AU28" s="133">
        <v>46578</v>
      </c>
      <c r="AV28" s="133">
        <v>0</v>
      </c>
      <c r="AW28" s="133">
        <v>0</v>
      </c>
      <c r="AX28" s="133">
        <v>117007</v>
      </c>
      <c r="AY28" s="133">
        <v>68890</v>
      </c>
      <c r="AZ28" s="133">
        <v>48117</v>
      </c>
      <c r="BA28" s="133">
        <v>0</v>
      </c>
      <c r="BB28" s="133">
        <v>0</v>
      </c>
      <c r="BC28" s="133">
        <v>967</v>
      </c>
      <c r="BD28" s="133">
        <v>2753</v>
      </c>
      <c r="BE28" s="133">
        <v>21796</v>
      </c>
      <c r="BF28" s="133">
        <v>215354</v>
      </c>
      <c r="BG28" s="133">
        <v>0</v>
      </c>
      <c r="BH28" s="133"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v>8049</v>
      </c>
      <c r="BP28" s="133">
        <v>8049</v>
      </c>
      <c r="BQ28" s="133">
        <v>8049</v>
      </c>
      <c r="BR28" s="133">
        <v>0</v>
      </c>
      <c r="BS28" s="133">
        <v>0</v>
      </c>
      <c r="BT28" s="133">
        <v>0</v>
      </c>
      <c r="BU28" s="133"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v>0</v>
      </c>
      <c r="CA28" s="133">
        <v>0</v>
      </c>
      <c r="CB28" s="133">
        <v>0</v>
      </c>
      <c r="CC28" s="133">
        <v>0</v>
      </c>
      <c r="CD28" s="133">
        <v>0</v>
      </c>
      <c r="CE28" s="133">
        <v>44338</v>
      </c>
      <c r="CF28" s="133">
        <v>0</v>
      </c>
      <c r="CG28" s="133">
        <v>0</v>
      </c>
      <c r="CH28" s="133">
        <v>8049</v>
      </c>
      <c r="CI28" s="133">
        <v>0</v>
      </c>
      <c r="CJ28" s="133">
        <v>0</v>
      </c>
      <c r="CK28" s="133">
        <v>0</v>
      </c>
      <c r="CL28" s="133">
        <v>0</v>
      </c>
      <c r="CM28" s="133">
        <v>0</v>
      </c>
      <c r="CN28" s="133">
        <v>0</v>
      </c>
      <c r="CO28" s="133">
        <v>0</v>
      </c>
      <c r="CP28" s="133">
        <v>0</v>
      </c>
      <c r="CQ28" s="133">
        <v>201607</v>
      </c>
      <c r="CR28" s="133">
        <v>35269</v>
      </c>
      <c r="CS28" s="133">
        <v>35269</v>
      </c>
      <c r="CT28" s="133">
        <v>0</v>
      </c>
      <c r="CU28" s="133">
        <v>0</v>
      </c>
      <c r="CV28" s="133">
        <v>0</v>
      </c>
      <c r="CW28" s="133">
        <v>46578</v>
      </c>
      <c r="CX28" s="133">
        <v>0</v>
      </c>
      <c r="CY28" s="133">
        <v>46578</v>
      </c>
      <c r="CZ28" s="133">
        <v>0</v>
      </c>
      <c r="DA28" s="133">
        <v>0</v>
      </c>
      <c r="DB28" s="133">
        <v>117007</v>
      </c>
      <c r="DC28" s="133">
        <v>68890</v>
      </c>
      <c r="DD28" s="133">
        <v>48117</v>
      </c>
      <c r="DE28" s="133">
        <v>0</v>
      </c>
      <c r="DF28" s="133">
        <v>0</v>
      </c>
      <c r="DG28" s="133">
        <v>45305</v>
      </c>
      <c r="DH28" s="133">
        <v>2753</v>
      </c>
      <c r="DI28" s="133">
        <v>21796</v>
      </c>
      <c r="DJ28" s="133">
        <v>223403</v>
      </c>
    </row>
    <row r="29" spans="1:114" s="129" customFormat="1" ht="12" customHeight="1">
      <c r="A29" s="209" t="s">
        <v>288</v>
      </c>
      <c r="B29" s="126" t="s">
        <v>570</v>
      </c>
      <c r="C29" s="209" t="s">
        <v>571</v>
      </c>
      <c r="D29" s="133">
        <v>191336</v>
      </c>
      <c r="E29" s="133">
        <v>16921</v>
      </c>
      <c r="F29" s="133">
        <v>0</v>
      </c>
      <c r="G29" s="133">
        <v>0</v>
      </c>
      <c r="H29" s="133">
        <v>0</v>
      </c>
      <c r="I29" s="133">
        <v>16921</v>
      </c>
      <c r="J29" s="134" t="s">
        <v>529</v>
      </c>
      <c r="K29" s="133">
        <v>0</v>
      </c>
      <c r="L29" s="133">
        <v>174415</v>
      </c>
      <c r="M29" s="133">
        <v>32694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4" t="s">
        <v>529</v>
      </c>
      <c r="T29" s="133">
        <v>0</v>
      </c>
      <c r="U29" s="133">
        <v>32694</v>
      </c>
      <c r="V29" s="133">
        <v>224030</v>
      </c>
      <c r="W29" s="133">
        <v>16921</v>
      </c>
      <c r="X29" s="133">
        <v>0</v>
      </c>
      <c r="Y29" s="133">
        <v>0</v>
      </c>
      <c r="Z29" s="133">
        <v>0</v>
      </c>
      <c r="AA29" s="133">
        <v>16921</v>
      </c>
      <c r="AB29" s="134" t="s">
        <v>529</v>
      </c>
      <c r="AC29" s="133">
        <v>0</v>
      </c>
      <c r="AD29" s="133">
        <v>207109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3187</v>
      </c>
      <c r="AM29" s="133">
        <v>44952</v>
      </c>
      <c r="AN29" s="133">
        <v>9051</v>
      </c>
      <c r="AO29" s="133">
        <v>3350</v>
      </c>
      <c r="AP29" s="133">
        <v>5701</v>
      </c>
      <c r="AQ29" s="133">
        <v>0</v>
      </c>
      <c r="AR29" s="133">
        <v>0</v>
      </c>
      <c r="AS29" s="133">
        <v>8334</v>
      </c>
      <c r="AT29" s="133">
        <v>8334</v>
      </c>
      <c r="AU29" s="133">
        <v>0</v>
      </c>
      <c r="AV29" s="133">
        <v>0</v>
      </c>
      <c r="AW29" s="133">
        <v>0</v>
      </c>
      <c r="AX29" s="133">
        <v>27567</v>
      </c>
      <c r="AY29" s="133">
        <v>27567</v>
      </c>
      <c r="AZ29" s="133">
        <v>0</v>
      </c>
      <c r="BA29" s="133">
        <v>0</v>
      </c>
      <c r="BB29" s="133">
        <v>0</v>
      </c>
      <c r="BC29" s="133">
        <v>143197</v>
      </c>
      <c r="BD29" s="133">
        <v>0</v>
      </c>
      <c r="BE29" s="133">
        <v>0</v>
      </c>
      <c r="BF29" s="133">
        <v>44952</v>
      </c>
      <c r="BG29" s="133">
        <v>0</v>
      </c>
      <c r="BH29" s="133"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v>3350</v>
      </c>
      <c r="BP29" s="133">
        <v>3350</v>
      </c>
      <c r="BQ29" s="133">
        <v>3350</v>
      </c>
      <c r="BR29" s="133">
        <v>0</v>
      </c>
      <c r="BS29" s="133">
        <v>0</v>
      </c>
      <c r="BT29" s="133">
        <v>0</v>
      </c>
      <c r="BU29" s="133"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29344</v>
      </c>
      <c r="CF29" s="133">
        <v>0</v>
      </c>
      <c r="CG29" s="133">
        <v>0</v>
      </c>
      <c r="CH29" s="133">
        <v>3350</v>
      </c>
      <c r="CI29" s="133">
        <v>0</v>
      </c>
      <c r="CJ29" s="133">
        <v>0</v>
      </c>
      <c r="CK29" s="133">
        <v>0</v>
      </c>
      <c r="CL29" s="133">
        <v>0</v>
      </c>
      <c r="CM29" s="133">
        <v>0</v>
      </c>
      <c r="CN29" s="133">
        <v>0</v>
      </c>
      <c r="CO29" s="133">
        <v>0</v>
      </c>
      <c r="CP29" s="133">
        <v>3187</v>
      </c>
      <c r="CQ29" s="133">
        <v>48302</v>
      </c>
      <c r="CR29" s="133">
        <v>12401</v>
      </c>
      <c r="CS29" s="133">
        <v>6700</v>
      </c>
      <c r="CT29" s="133">
        <v>5701</v>
      </c>
      <c r="CU29" s="133">
        <v>0</v>
      </c>
      <c r="CV29" s="133">
        <v>0</v>
      </c>
      <c r="CW29" s="133">
        <v>8334</v>
      </c>
      <c r="CX29" s="133">
        <v>8334</v>
      </c>
      <c r="CY29" s="133">
        <v>0</v>
      </c>
      <c r="CZ29" s="133">
        <v>0</v>
      </c>
      <c r="DA29" s="133">
        <v>0</v>
      </c>
      <c r="DB29" s="133">
        <v>27567</v>
      </c>
      <c r="DC29" s="133">
        <v>27567</v>
      </c>
      <c r="DD29" s="133">
        <v>0</v>
      </c>
      <c r="DE29" s="133">
        <v>0</v>
      </c>
      <c r="DF29" s="133">
        <v>0</v>
      </c>
      <c r="DG29" s="133">
        <v>172541</v>
      </c>
      <c r="DH29" s="133">
        <v>0</v>
      </c>
      <c r="DI29" s="133">
        <v>0</v>
      </c>
      <c r="DJ29" s="133">
        <v>48302</v>
      </c>
    </row>
    <row r="30" spans="1:114" s="129" customFormat="1" ht="12" customHeight="1">
      <c r="A30" s="209" t="s">
        <v>288</v>
      </c>
      <c r="B30" s="126" t="s">
        <v>572</v>
      </c>
      <c r="C30" s="209" t="s">
        <v>573</v>
      </c>
      <c r="D30" s="133">
        <v>1118193</v>
      </c>
      <c r="E30" s="133">
        <v>430727</v>
      </c>
      <c r="F30" s="133">
        <v>100413</v>
      </c>
      <c r="G30" s="133">
        <v>0</v>
      </c>
      <c r="H30" s="133">
        <v>224300</v>
      </c>
      <c r="I30" s="133">
        <v>89813</v>
      </c>
      <c r="J30" s="134" t="s">
        <v>529</v>
      </c>
      <c r="K30" s="133">
        <v>16201</v>
      </c>
      <c r="L30" s="210">
        <v>687466</v>
      </c>
      <c r="M30" s="133">
        <v>131614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4" t="s">
        <v>529</v>
      </c>
      <c r="T30" s="133">
        <v>0</v>
      </c>
      <c r="U30" s="133">
        <v>131614</v>
      </c>
      <c r="V30" s="133">
        <v>1249807</v>
      </c>
      <c r="W30" s="133">
        <v>430727</v>
      </c>
      <c r="X30" s="133">
        <v>100413</v>
      </c>
      <c r="Y30" s="133">
        <v>0</v>
      </c>
      <c r="Z30" s="133">
        <v>224300</v>
      </c>
      <c r="AA30" s="133">
        <v>89813</v>
      </c>
      <c r="AB30" s="134" t="s">
        <v>529</v>
      </c>
      <c r="AC30" s="133">
        <v>16201</v>
      </c>
      <c r="AD30" s="133">
        <v>819080</v>
      </c>
      <c r="AE30" s="133">
        <v>342994</v>
      </c>
      <c r="AF30" s="133">
        <v>342994</v>
      </c>
      <c r="AG30" s="133">
        <v>0</v>
      </c>
      <c r="AH30" s="210">
        <v>342994</v>
      </c>
      <c r="AI30" s="133">
        <v>0</v>
      </c>
      <c r="AJ30" s="133">
        <v>0</v>
      </c>
      <c r="AK30" s="133">
        <v>0</v>
      </c>
      <c r="AL30" s="133">
        <v>4492</v>
      </c>
      <c r="AM30" s="133">
        <v>763191</v>
      </c>
      <c r="AN30" s="133">
        <v>342900</v>
      </c>
      <c r="AO30" s="133">
        <v>272573</v>
      </c>
      <c r="AP30" s="133">
        <v>25488</v>
      </c>
      <c r="AQ30" s="133">
        <v>32593</v>
      </c>
      <c r="AR30" s="133">
        <v>12246</v>
      </c>
      <c r="AS30" s="133">
        <v>258247</v>
      </c>
      <c r="AT30" s="133">
        <v>51566</v>
      </c>
      <c r="AU30" s="133">
        <v>171806</v>
      </c>
      <c r="AV30" s="133">
        <v>34875</v>
      </c>
      <c r="AW30" s="133">
        <v>3342</v>
      </c>
      <c r="AX30" s="133">
        <v>158003</v>
      </c>
      <c r="AY30" s="133">
        <v>29533</v>
      </c>
      <c r="AZ30" s="133">
        <v>116431</v>
      </c>
      <c r="BA30" s="133">
        <v>11919</v>
      </c>
      <c r="BB30" s="133">
        <v>120</v>
      </c>
      <c r="BC30" s="133">
        <v>7516</v>
      </c>
      <c r="BD30" s="133">
        <v>699</v>
      </c>
      <c r="BE30" s="133">
        <v>0</v>
      </c>
      <c r="BF30" s="133">
        <v>1106185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355</v>
      </c>
      <c r="BO30" s="133">
        <v>0</v>
      </c>
      <c r="BP30" s="133"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131259</v>
      </c>
      <c r="CF30" s="133">
        <v>0</v>
      </c>
      <c r="CG30" s="133">
        <v>0</v>
      </c>
      <c r="CH30" s="133">
        <v>0</v>
      </c>
      <c r="CI30" s="133">
        <v>342994</v>
      </c>
      <c r="CJ30" s="133">
        <v>342994</v>
      </c>
      <c r="CK30" s="133">
        <v>0</v>
      </c>
      <c r="CL30" s="210">
        <v>342994</v>
      </c>
      <c r="CM30" s="133">
        <v>0</v>
      </c>
      <c r="CN30" s="133">
        <v>0</v>
      </c>
      <c r="CO30" s="133">
        <v>0</v>
      </c>
      <c r="CP30" s="133">
        <v>4847</v>
      </c>
      <c r="CQ30" s="133">
        <v>763191</v>
      </c>
      <c r="CR30" s="133">
        <v>342900</v>
      </c>
      <c r="CS30" s="133">
        <v>272573</v>
      </c>
      <c r="CT30" s="133">
        <v>25488</v>
      </c>
      <c r="CU30" s="133">
        <v>32593</v>
      </c>
      <c r="CV30" s="133">
        <v>12246</v>
      </c>
      <c r="CW30" s="133">
        <v>258247</v>
      </c>
      <c r="CX30" s="133">
        <v>51566</v>
      </c>
      <c r="CY30" s="133">
        <v>171806</v>
      </c>
      <c r="CZ30" s="133">
        <v>34875</v>
      </c>
      <c r="DA30" s="133">
        <v>3342</v>
      </c>
      <c r="DB30" s="133">
        <v>158003</v>
      </c>
      <c r="DC30" s="133">
        <v>29533</v>
      </c>
      <c r="DD30" s="133">
        <v>116431</v>
      </c>
      <c r="DE30" s="133">
        <v>11919</v>
      </c>
      <c r="DF30" s="133">
        <v>120</v>
      </c>
      <c r="DG30" s="133">
        <v>138775</v>
      </c>
      <c r="DH30" s="133">
        <v>699</v>
      </c>
      <c r="DI30" s="133">
        <v>0</v>
      </c>
      <c r="DJ30" s="133">
        <v>1106185</v>
      </c>
    </row>
    <row r="31" spans="1:114" s="129" customFormat="1" ht="12" customHeight="1">
      <c r="A31" s="209" t="s">
        <v>288</v>
      </c>
      <c r="B31" s="126" t="s">
        <v>574</v>
      </c>
      <c r="C31" s="209" t="s">
        <v>575</v>
      </c>
      <c r="D31" s="133">
        <v>253533</v>
      </c>
      <c r="E31" s="133">
        <v>32180</v>
      </c>
      <c r="F31" s="133">
        <v>0</v>
      </c>
      <c r="G31" s="133">
        <v>0</v>
      </c>
      <c r="H31" s="133">
        <v>0</v>
      </c>
      <c r="I31" s="133">
        <v>32107</v>
      </c>
      <c r="J31" s="134" t="s">
        <v>529</v>
      </c>
      <c r="K31" s="133">
        <v>73</v>
      </c>
      <c r="L31" s="133">
        <v>221353</v>
      </c>
      <c r="M31" s="133">
        <v>58622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4" t="s">
        <v>529</v>
      </c>
      <c r="T31" s="133">
        <v>0</v>
      </c>
      <c r="U31" s="133">
        <v>58622</v>
      </c>
      <c r="V31" s="133">
        <v>312155</v>
      </c>
      <c r="W31" s="133">
        <v>32180</v>
      </c>
      <c r="X31" s="133">
        <v>0</v>
      </c>
      <c r="Y31" s="133">
        <v>0</v>
      </c>
      <c r="Z31" s="133">
        <v>0</v>
      </c>
      <c r="AA31" s="133">
        <v>32107</v>
      </c>
      <c r="AB31" s="134" t="s">
        <v>529</v>
      </c>
      <c r="AC31" s="133">
        <v>73</v>
      </c>
      <c r="AD31" s="133">
        <v>279975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2557</v>
      </c>
      <c r="AM31" s="133">
        <v>102993</v>
      </c>
      <c r="AN31" s="133">
        <v>9116</v>
      </c>
      <c r="AO31" s="133">
        <v>9116</v>
      </c>
      <c r="AP31" s="133">
        <v>0</v>
      </c>
      <c r="AQ31" s="133">
        <v>0</v>
      </c>
      <c r="AR31" s="133">
        <v>0</v>
      </c>
      <c r="AS31" s="133">
        <v>12464</v>
      </c>
      <c r="AT31" s="133">
        <v>0</v>
      </c>
      <c r="AU31" s="133">
        <v>0</v>
      </c>
      <c r="AV31" s="133">
        <v>12464</v>
      </c>
      <c r="AW31" s="133">
        <v>0</v>
      </c>
      <c r="AX31" s="133">
        <v>81413</v>
      </c>
      <c r="AY31" s="133">
        <v>79030</v>
      </c>
      <c r="AZ31" s="133">
        <v>0</v>
      </c>
      <c r="BA31" s="133">
        <v>0</v>
      </c>
      <c r="BB31" s="133">
        <v>2383</v>
      </c>
      <c r="BC31" s="133">
        <v>112109</v>
      </c>
      <c r="BD31" s="133">
        <v>0</v>
      </c>
      <c r="BE31" s="133">
        <v>35874</v>
      </c>
      <c r="BF31" s="133">
        <v>138867</v>
      </c>
      <c r="BG31" s="133">
        <v>0</v>
      </c>
      <c r="BH31" s="133"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v>0</v>
      </c>
      <c r="BP31" s="133">
        <v>0</v>
      </c>
      <c r="BQ31" s="133">
        <v>0</v>
      </c>
      <c r="BR31" s="133">
        <v>0</v>
      </c>
      <c r="BS31" s="133">
        <v>0</v>
      </c>
      <c r="BT31" s="133">
        <v>0</v>
      </c>
      <c r="BU31" s="133"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58622</v>
      </c>
      <c r="CF31" s="133">
        <v>0</v>
      </c>
      <c r="CG31" s="133">
        <v>0</v>
      </c>
      <c r="CH31" s="133">
        <v>0</v>
      </c>
      <c r="CI31" s="133">
        <v>0</v>
      </c>
      <c r="CJ31" s="133">
        <v>0</v>
      </c>
      <c r="CK31" s="133">
        <v>0</v>
      </c>
      <c r="CL31" s="133">
        <v>0</v>
      </c>
      <c r="CM31" s="133">
        <v>0</v>
      </c>
      <c r="CN31" s="133">
        <v>0</v>
      </c>
      <c r="CO31" s="133">
        <v>0</v>
      </c>
      <c r="CP31" s="133">
        <v>2557</v>
      </c>
      <c r="CQ31" s="133">
        <v>102993</v>
      </c>
      <c r="CR31" s="133">
        <v>9116</v>
      </c>
      <c r="CS31" s="133">
        <v>9116</v>
      </c>
      <c r="CT31" s="133">
        <v>0</v>
      </c>
      <c r="CU31" s="133">
        <v>0</v>
      </c>
      <c r="CV31" s="133">
        <v>0</v>
      </c>
      <c r="CW31" s="133">
        <v>12464</v>
      </c>
      <c r="CX31" s="133">
        <v>0</v>
      </c>
      <c r="CY31" s="133">
        <v>0</v>
      </c>
      <c r="CZ31" s="133">
        <v>12464</v>
      </c>
      <c r="DA31" s="133">
        <v>0</v>
      </c>
      <c r="DB31" s="133">
        <v>81413</v>
      </c>
      <c r="DC31" s="133">
        <v>79030</v>
      </c>
      <c r="DD31" s="133">
        <v>0</v>
      </c>
      <c r="DE31" s="133">
        <v>0</v>
      </c>
      <c r="DF31" s="133">
        <v>2383</v>
      </c>
      <c r="DG31" s="133">
        <v>170731</v>
      </c>
      <c r="DH31" s="133">
        <v>0</v>
      </c>
      <c r="DI31" s="133">
        <v>35874</v>
      </c>
      <c r="DJ31" s="133">
        <v>138867</v>
      </c>
    </row>
    <row r="32" spans="1:114" s="129" customFormat="1" ht="12" customHeight="1">
      <c r="A32" s="209" t="s">
        <v>288</v>
      </c>
      <c r="B32" s="126" t="s">
        <v>576</v>
      </c>
      <c r="C32" s="209" t="s">
        <v>577</v>
      </c>
      <c r="D32" s="133">
        <v>130030</v>
      </c>
      <c r="E32" s="133">
        <v>10195</v>
      </c>
      <c r="F32" s="133">
        <v>0</v>
      </c>
      <c r="G32" s="133">
        <v>0</v>
      </c>
      <c r="H32" s="133">
        <v>0</v>
      </c>
      <c r="I32" s="133">
        <v>10140</v>
      </c>
      <c r="J32" s="134" t="s">
        <v>529</v>
      </c>
      <c r="K32" s="133">
        <v>55</v>
      </c>
      <c r="L32" s="133">
        <v>119835</v>
      </c>
      <c r="M32" s="133">
        <v>51877</v>
      </c>
      <c r="N32" s="133">
        <v>3015</v>
      </c>
      <c r="O32" s="133">
        <v>1660</v>
      </c>
      <c r="P32" s="133">
        <v>1355</v>
      </c>
      <c r="Q32" s="133">
        <v>0</v>
      </c>
      <c r="R32" s="133">
        <v>0</v>
      </c>
      <c r="S32" s="134" t="s">
        <v>529</v>
      </c>
      <c r="T32" s="133">
        <v>0</v>
      </c>
      <c r="U32" s="133">
        <v>48862</v>
      </c>
      <c r="V32" s="133">
        <v>181907</v>
      </c>
      <c r="W32" s="133">
        <v>13210</v>
      </c>
      <c r="X32" s="133">
        <v>1660</v>
      </c>
      <c r="Y32" s="133">
        <v>1355</v>
      </c>
      <c r="Z32" s="133">
        <v>0</v>
      </c>
      <c r="AA32" s="133">
        <v>10140</v>
      </c>
      <c r="AB32" s="134" t="s">
        <v>529</v>
      </c>
      <c r="AC32" s="133">
        <v>55</v>
      </c>
      <c r="AD32" s="133">
        <v>168697</v>
      </c>
      <c r="AE32" s="133">
        <v>347</v>
      </c>
      <c r="AF32" s="133"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347</v>
      </c>
      <c r="AL32" s="133">
        <v>713</v>
      </c>
      <c r="AM32" s="133">
        <v>117380</v>
      </c>
      <c r="AN32" s="133">
        <v>19729</v>
      </c>
      <c r="AO32" s="133">
        <v>0</v>
      </c>
      <c r="AP32" s="133">
        <v>0</v>
      </c>
      <c r="AQ32" s="133">
        <v>19729</v>
      </c>
      <c r="AR32" s="133">
        <v>0</v>
      </c>
      <c r="AS32" s="133">
        <v>62048</v>
      </c>
      <c r="AT32" s="133">
        <v>0</v>
      </c>
      <c r="AU32" s="133">
        <v>62048</v>
      </c>
      <c r="AV32" s="133">
        <v>0</v>
      </c>
      <c r="AW32" s="133">
        <v>6216</v>
      </c>
      <c r="AX32" s="133">
        <v>28566</v>
      </c>
      <c r="AY32" s="133">
        <v>21120</v>
      </c>
      <c r="AZ32" s="133">
        <v>4176</v>
      </c>
      <c r="BA32" s="133">
        <v>1287</v>
      </c>
      <c r="BB32" s="133">
        <v>1983</v>
      </c>
      <c r="BC32" s="133">
        <v>8041</v>
      </c>
      <c r="BD32" s="133">
        <v>821</v>
      </c>
      <c r="BE32" s="133">
        <v>3549</v>
      </c>
      <c r="BF32" s="133">
        <v>121276</v>
      </c>
      <c r="BG32" s="133">
        <v>0</v>
      </c>
      <c r="BH32" s="133"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380</v>
      </c>
      <c r="BO32" s="133">
        <v>0</v>
      </c>
      <c r="BP32" s="133"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51497</v>
      </c>
      <c r="CF32" s="133">
        <v>0</v>
      </c>
      <c r="CG32" s="133">
        <v>0</v>
      </c>
      <c r="CH32" s="133">
        <v>0</v>
      </c>
      <c r="CI32" s="133">
        <v>347</v>
      </c>
      <c r="CJ32" s="133">
        <v>0</v>
      </c>
      <c r="CK32" s="133">
        <v>0</v>
      </c>
      <c r="CL32" s="133">
        <v>0</v>
      </c>
      <c r="CM32" s="133">
        <v>0</v>
      </c>
      <c r="CN32" s="133">
        <v>0</v>
      </c>
      <c r="CO32" s="133">
        <v>347</v>
      </c>
      <c r="CP32" s="133">
        <v>1093</v>
      </c>
      <c r="CQ32" s="133">
        <v>117380</v>
      </c>
      <c r="CR32" s="133">
        <v>19729</v>
      </c>
      <c r="CS32" s="133">
        <v>0</v>
      </c>
      <c r="CT32" s="133">
        <v>0</v>
      </c>
      <c r="CU32" s="133">
        <v>19729</v>
      </c>
      <c r="CV32" s="133">
        <v>0</v>
      </c>
      <c r="CW32" s="133">
        <v>62048</v>
      </c>
      <c r="CX32" s="133">
        <v>0</v>
      </c>
      <c r="CY32" s="133">
        <v>62048</v>
      </c>
      <c r="CZ32" s="133">
        <v>0</v>
      </c>
      <c r="DA32" s="133">
        <v>6216</v>
      </c>
      <c r="DB32" s="133">
        <v>28566</v>
      </c>
      <c r="DC32" s="133">
        <v>21120</v>
      </c>
      <c r="DD32" s="133">
        <v>4176</v>
      </c>
      <c r="DE32" s="133">
        <v>1287</v>
      </c>
      <c r="DF32" s="133">
        <v>1983</v>
      </c>
      <c r="DG32" s="133">
        <v>59538</v>
      </c>
      <c r="DH32" s="133">
        <v>821</v>
      </c>
      <c r="DI32" s="133">
        <v>3549</v>
      </c>
      <c r="DJ32" s="133">
        <v>121276</v>
      </c>
    </row>
    <row r="33" spans="1:114" s="129" customFormat="1" ht="12" customHeight="1">
      <c r="A33" s="209" t="s">
        <v>288</v>
      </c>
      <c r="B33" s="126" t="s">
        <v>578</v>
      </c>
      <c r="C33" s="209" t="s">
        <v>579</v>
      </c>
      <c r="D33" s="133">
        <v>303429</v>
      </c>
      <c r="E33" s="133">
        <v>55018</v>
      </c>
      <c r="F33" s="133">
        <v>0</v>
      </c>
      <c r="G33" s="133">
        <v>0</v>
      </c>
      <c r="H33" s="133">
        <v>0</v>
      </c>
      <c r="I33" s="133">
        <v>47832</v>
      </c>
      <c r="J33" s="134" t="s">
        <v>529</v>
      </c>
      <c r="K33" s="133">
        <v>7186</v>
      </c>
      <c r="L33" s="133">
        <v>248411</v>
      </c>
      <c r="M33" s="133">
        <v>108378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4" t="s">
        <v>529</v>
      </c>
      <c r="T33" s="133">
        <v>0</v>
      </c>
      <c r="U33" s="133">
        <v>108378</v>
      </c>
      <c r="V33" s="133">
        <v>411807</v>
      </c>
      <c r="W33" s="133">
        <v>55018</v>
      </c>
      <c r="X33" s="133">
        <v>0</v>
      </c>
      <c r="Y33" s="133">
        <v>0</v>
      </c>
      <c r="Z33" s="133">
        <v>0</v>
      </c>
      <c r="AA33" s="133">
        <v>47832</v>
      </c>
      <c r="AB33" s="134" t="s">
        <v>529</v>
      </c>
      <c r="AC33" s="133">
        <v>7186</v>
      </c>
      <c r="AD33" s="133">
        <v>356789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v>301676</v>
      </c>
      <c r="AN33" s="133">
        <v>31775</v>
      </c>
      <c r="AO33" s="133">
        <v>31775</v>
      </c>
      <c r="AP33" s="133">
        <v>0</v>
      </c>
      <c r="AQ33" s="133">
        <v>0</v>
      </c>
      <c r="AR33" s="133">
        <v>0</v>
      </c>
      <c r="AS33" s="133">
        <v>180592</v>
      </c>
      <c r="AT33" s="133">
        <v>18441</v>
      </c>
      <c r="AU33" s="133">
        <v>144102</v>
      </c>
      <c r="AV33" s="133">
        <v>18049</v>
      </c>
      <c r="AW33" s="133">
        <v>0</v>
      </c>
      <c r="AX33" s="133">
        <v>89309</v>
      </c>
      <c r="AY33" s="133">
        <v>31800</v>
      </c>
      <c r="AZ33" s="133">
        <v>57509</v>
      </c>
      <c r="BA33" s="133">
        <v>0</v>
      </c>
      <c r="BB33" s="133">
        <v>0</v>
      </c>
      <c r="BC33" s="133">
        <v>1753</v>
      </c>
      <c r="BD33" s="133">
        <v>0</v>
      </c>
      <c r="BE33" s="133">
        <v>0</v>
      </c>
      <c r="BF33" s="133">
        <v>301676</v>
      </c>
      <c r="BG33" s="133">
        <v>0</v>
      </c>
      <c r="BH33" s="133"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v>0</v>
      </c>
      <c r="BP33" s="133"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108378</v>
      </c>
      <c r="CF33" s="133">
        <v>0</v>
      </c>
      <c r="CG33" s="133">
        <v>0</v>
      </c>
      <c r="CH33" s="133">
        <v>0</v>
      </c>
      <c r="CI33" s="133">
        <v>0</v>
      </c>
      <c r="CJ33" s="133">
        <v>0</v>
      </c>
      <c r="CK33" s="133">
        <v>0</v>
      </c>
      <c r="CL33" s="133">
        <v>0</v>
      </c>
      <c r="CM33" s="133">
        <v>0</v>
      </c>
      <c r="CN33" s="133">
        <v>0</v>
      </c>
      <c r="CO33" s="133">
        <v>0</v>
      </c>
      <c r="CP33" s="133">
        <v>0</v>
      </c>
      <c r="CQ33" s="133">
        <v>301676</v>
      </c>
      <c r="CR33" s="133">
        <v>31775</v>
      </c>
      <c r="CS33" s="133">
        <v>31775</v>
      </c>
      <c r="CT33" s="133">
        <v>0</v>
      </c>
      <c r="CU33" s="133">
        <v>0</v>
      </c>
      <c r="CV33" s="133">
        <v>0</v>
      </c>
      <c r="CW33" s="133">
        <v>180592</v>
      </c>
      <c r="CX33" s="133">
        <v>18441</v>
      </c>
      <c r="CY33" s="133">
        <v>144102</v>
      </c>
      <c r="CZ33" s="133">
        <v>18049</v>
      </c>
      <c r="DA33" s="133">
        <v>0</v>
      </c>
      <c r="DB33" s="133">
        <v>89309</v>
      </c>
      <c r="DC33" s="133">
        <v>31800</v>
      </c>
      <c r="DD33" s="133">
        <v>57509</v>
      </c>
      <c r="DE33" s="133">
        <v>0</v>
      </c>
      <c r="DF33" s="133">
        <v>0</v>
      </c>
      <c r="DG33" s="133">
        <v>110131</v>
      </c>
      <c r="DH33" s="133">
        <v>0</v>
      </c>
      <c r="DI33" s="133">
        <v>0</v>
      </c>
      <c r="DJ33" s="133">
        <v>301676</v>
      </c>
    </row>
    <row r="34" spans="1:114" s="129" customFormat="1" ht="12" customHeight="1">
      <c r="A34" s="209" t="s">
        <v>288</v>
      </c>
      <c r="B34" s="126" t="s">
        <v>580</v>
      </c>
      <c r="C34" s="209" t="s">
        <v>581</v>
      </c>
      <c r="D34" s="133">
        <v>112742</v>
      </c>
      <c r="E34" s="133">
        <v>2979</v>
      </c>
      <c r="F34" s="133">
        <v>0</v>
      </c>
      <c r="G34" s="133">
        <v>0</v>
      </c>
      <c r="H34" s="133">
        <v>0</v>
      </c>
      <c r="I34" s="133">
        <v>1151</v>
      </c>
      <c r="J34" s="134" t="s">
        <v>529</v>
      </c>
      <c r="K34" s="133">
        <v>1828</v>
      </c>
      <c r="L34" s="133">
        <v>109763</v>
      </c>
      <c r="M34" s="133">
        <v>20084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4" t="s">
        <v>529</v>
      </c>
      <c r="T34" s="133">
        <v>0</v>
      </c>
      <c r="U34" s="133">
        <v>20084</v>
      </c>
      <c r="V34" s="133">
        <v>132826</v>
      </c>
      <c r="W34" s="133">
        <v>2979</v>
      </c>
      <c r="X34" s="133">
        <v>0</v>
      </c>
      <c r="Y34" s="133">
        <v>0</v>
      </c>
      <c r="Z34" s="133">
        <v>0</v>
      </c>
      <c r="AA34" s="133">
        <v>1151</v>
      </c>
      <c r="AB34" s="134" t="s">
        <v>529</v>
      </c>
      <c r="AC34" s="133">
        <v>1828</v>
      </c>
      <c r="AD34" s="133">
        <v>129847</v>
      </c>
      <c r="AE34" s="133">
        <v>0</v>
      </c>
      <c r="AF34" s="133"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v>107147</v>
      </c>
      <c r="AN34" s="133">
        <v>40839</v>
      </c>
      <c r="AO34" s="133">
        <v>17209</v>
      </c>
      <c r="AP34" s="133">
        <v>14769</v>
      </c>
      <c r="AQ34" s="133">
        <v>8861</v>
      </c>
      <c r="AR34" s="133">
        <v>0</v>
      </c>
      <c r="AS34" s="133">
        <v>52669</v>
      </c>
      <c r="AT34" s="133">
        <v>3398</v>
      </c>
      <c r="AU34" s="133">
        <v>49271</v>
      </c>
      <c r="AV34" s="133">
        <v>0</v>
      </c>
      <c r="AW34" s="133">
        <v>1368</v>
      </c>
      <c r="AX34" s="133">
        <v>12271</v>
      </c>
      <c r="AY34" s="133"/>
      <c r="AZ34" s="133">
        <v>9093</v>
      </c>
      <c r="BA34" s="133">
        <v>355</v>
      </c>
      <c r="BB34" s="133">
        <v>2823</v>
      </c>
      <c r="BC34" s="133">
        <v>286</v>
      </c>
      <c r="BD34" s="133">
        <v>0</v>
      </c>
      <c r="BE34" s="133">
        <v>5309</v>
      </c>
      <c r="BF34" s="133">
        <v>112456</v>
      </c>
      <c r="BG34" s="133">
        <v>0</v>
      </c>
      <c r="BH34" s="133"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v>0</v>
      </c>
      <c r="BP34" s="133">
        <v>0</v>
      </c>
      <c r="BQ34" s="133">
        <v>0</v>
      </c>
      <c r="BR34" s="133">
        <v>0</v>
      </c>
      <c r="BS34" s="133">
        <v>0</v>
      </c>
      <c r="BT34" s="133">
        <v>0</v>
      </c>
      <c r="BU34" s="133"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v>0</v>
      </c>
      <c r="CA34" s="133">
        <v>0</v>
      </c>
      <c r="CB34" s="133">
        <v>0</v>
      </c>
      <c r="CC34" s="133">
        <v>0</v>
      </c>
      <c r="CD34" s="133">
        <v>0</v>
      </c>
      <c r="CE34" s="133">
        <v>14419</v>
      </c>
      <c r="CF34" s="133">
        <v>0</v>
      </c>
      <c r="CG34" s="133">
        <v>5665</v>
      </c>
      <c r="CH34" s="133">
        <v>5665</v>
      </c>
      <c r="CI34" s="133">
        <v>0</v>
      </c>
      <c r="CJ34" s="133">
        <v>0</v>
      </c>
      <c r="CK34" s="133">
        <v>0</v>
      </c>
      <c r="CL34" s="133">
        <v>0</v>
      </c>
      <c r="CM34" s="133" t="s">
        <v>588</v>
      </c>
      <c r="CN34" s="133">
        <v>0</v>
      </c>
      <c r="CO34" s="133">
        <v>0</v>
      </c>
      <c r="CP34" s="133">
        <v>0</v>
      </c>
      <c r="CQ34" s="133">
        <v>107147</v>
      </c>
      <c r="CR34" s="133">
        <v>40839</v>
      </c>
      <c r="CS34" s="133">
        <v>17209</v>
      </c>
      <c r="CT34" s="133">
        <v>14769</v>
      </c>
      <c r="CU34" s="133">
        <v>8861</v>
      </c>
      <c r="CV34" s="133">
        <v>0</v>
      </c>
      <c r="CW34" s="133">
        <v>52669</v>
      </c>
      <c r="CX34" s="133">
        <v>3398</v>
      </c>
      <c r="CY34" s="133">
        <v>49271</v>
      </c>
      <c r="CZ34" s="133">
        <v>0</v>
      </c>
      <c r="DA34" s="133">
        <v>1368</v>
      </c>
      <c r="DB34" s="133">
        <v>12271</v>
      </c>
      <c r="DC34" s="133">
        <v>0</v>
      </c>
      <c r="DD34" s="133">
        <v>9093</v>
      </c>
      <c r="DE34" s="133">
        <v>355</v>
      </c>
      <c r="DF34" s="133">
        <v>2823</v>
      </c>
      <c r="DG34" s="133">
        <v>14705</v>
      </c>
      <c r="DH34" s="133">
        <v>0</v>
      </c>
      <c r="DI34" s="133">
        <v>10974</v>
      </c>
      <c r="DJ34" s="133">
        <v>118121</v>
      </c>
    </row>
    <row r="35" spans="1:114" s="129" customFormat="1" ht="12" customHeight="1">
      <c r="A35" s="209" t="s">
        <v>288</v>
      </c>
      <c r="B35" s="126" t="s">
        <v>582</v>
      </c>
      <c r="C35" s="209" t="s">
        <v>583</v>
      </c>
      <c r="D35" s="133">
        <v>137115</v>
      </c>
      <c r="E35" s="133">
        <v>3020</v>
      </c>
      <c r="F35" s="133">
        <v>0</v>
      </c>
      <c r="G35" s="133">
        <v>0</v>
      </c>
      <c r="H35" s="133">
        <v>0</v>
      </c>
      <c r="I35" s="133">
        <v>0</v>
      </c>
      <c r="J35" s="134" t="s">
        <v>529</v>
      </c>
      <c r="K35" s="133">
        <v>3020</v>
      </c>
      <c r="L35" s="133">
        <v>134095</v>
      </c>
      <c r="M35" s="133">
        <v>53296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4" t="s">
        <v>529</v>
      </c>
      <c r="T35" s="133">
        <v>0</v>
      </c>
      <c r="U35" s="133">
        <v>53296</v>
      </c>
      <c r="V35" s="133">
        <v>190411</v>
      </c>
      <c r="W35" s="133">
        <v>3020</v>
      </c>
      <c r="X35" s="133">
        <v>0</v>
      </c>
      <c r="Y35" s="133">
        <v>0</v>
      </c>
      <c r="Z35" s="133">
        <v>0</v>
      </c>
      <c r="AA35" s="133">
        <v>0</v>
      </c>
      <c r="AB35" s="134" t="s">
        <v>529</v>
      </c>
      <c r="AC35" s="133">
        <v>3020</v>
      </c>
      <c r="AD35" s="133">
        <v>187391</v>
      </c>
      <c r="AE35" s="133">
        <v>243</v>
      </c>
      <c r="AF35" s="133">
        <v>69</v>
      </c>
      <c r="AG35" s="133">
        <v>0</v>
      </c>
      <c r="AH35" s="133">
        <v>0</v>
      </c>
      <c r="AI35" s="133">
        <v>0</v>
      </c>
      <c r="AJ35" s="133">
        <v>69</v>
      </c>
      <c r="AK35" s="133">
        <v>174</v>
      </c>
      <c r="AL35" s="133">
        <v>14787</v>
      </c>
      <c r="AM35" s="133">
        <v>41166</v>
      </c>
      <c r="AN35" s="133">
        <v>6199</v>
      </c>
      <c r="AO35" s="133">
        <v>6199</v>
      </c>
      <c r="AP35" s="133">
        <v>0</v>
      </c>
      <c r="AQ35" s="133">
        <v>0</v>
      </c>
      <c r="AR35" s="133">
        <v>0</v>
      </c>
      <c r="AS35" s="133">
        <v>5306</v>
      </c>
      <c r="AT35" s="133">
        <v>4373</v>
      </c>
      <c r="AU35" s="133">
        <v>737</v>
      </c>
      <c r="AV35" s="133">
        <v>196</v>
      </c>
      <c r="AW35" s="133">
        <v>5366</v>
      </c>
      <c r="AX35" s="133">
        <v>24070</v>
      </c>
      <c r="AY35" s="133">
        <v>12191</v>
      </c>
      <c r="AZ35" s="133">
        <v>11739</v>
      </c>
      <c r="BA35" s="133">
        <v>0</v>
      </c>
      <c r="BB35" s="133">
        <v>140</v>
      </c>
      <c r="BC35" s="133">
        <v>30490</v>
      </c>
      <c r="BD35" s="133">
        <v>225</v>
      </c>
      <c r="BE35" s="133">
        <v>50429</v>
      </c>
      <c r="BF35" s="133">
        <v>91838</v>
      </c>
      <c r="BG35" s="133">
        <v>0</v>
      </c>
      <c r="BH35" s="133"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23573</v>
      </c>
      <c r="BO35" s="133">
        <v>0</v>
      </c>
      <c r="BP35" s="133">
        <v>0</v>
      </c>
      <c r="BQ35" s="133">
        <v>0</v>
      </c>
      <c r="BR35" s="133">
        <v>0</v>
      </c>
      <c r="BS35" s="133">
        <v>0</v>
      </c>
      <c r="BT35" s="133">
        <v>0</v>
      </c>
      <c r="BU35" s="133"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v>0</v>
      </c>
      <c r="CA35" s="133">
        <v>0</v>
      </c>
      <c r="CB35" s="133">
        <v>0</v>
      </c>
      <c r="CC35" s="133">
        <v>0</v>
      </c>
      <c r="CD35" s="133">
        <v>0</v>
      </c>
      <c r="CE35" s="133">
        <v>29723</v>
      </c>
      <c r="CF35" s="133">
        <v>0</v>
      </c>
      <c r="CG35" s="133">
        <v>0</v>
      </c>
      <c r="CH35" s="133">
        <v>0</v>
      </c>
      <c r="CI35" s="133">
        <v>243</v>
      </c>
      <c r="CJ35" s="133">
        <v>69</v>
      </c>
      <c r="CK35" s="133">
        <v>0</v>
      </c>
      <c r="CL35" s="133">
        <v>0</v>
      </c>
      <c r="CM35" s="133">
        <v>0</v>
      </c>
      <c r="CN35" s="133">
        <v>69</v>
      </c>
      <c r="CO35" s="133">
        <v>174</v>
      </c>
      <c r="CP35" s="133">
        <v>38360</v>
      </c>
      <c r="CQ35" s="133">
        <v>41166</v>
      </c>
      <c r="CR35" s="133">
        <v>6199</v>
      </c>
      <c r="CS35" s="133">
        <v>6199</v>
      </c>
      <c r="CT35" s="133">
        <v>0</v>
      </c>
      <c r="CU35" s="133">
        <v>0</v>
      </c>
      <c r="CV35" s="133">
        <v>0</v>
      </c>
      <c r="CW35" s="133">
        <v>5306</v>
      </c>
      <c r="CX35" s="133">
        <v>4373</v>
      </c>
      <c r="CY35" s="133">
        <v>737</v>
      </c>
      <c r="CZ35" s="133">
        <v>196</v>
      </c>
      <c r="DA35" s="133">
        <v>5366</v>
      </c>
      <c r="DB35" s="133">
        <v>24070</v>
      </c>
      <c r="DC35" s="133">
        <v>12191</v>
      </c>
      <c r="DD35" s="133">
        <v>11739</v>
      </c>
      <c r="DE35" s="133">
        <v>0</v>
      </c>
      <c r="DF35" s="133">
        <v>140</v>
      </c>
      <c r="DG35" s="133">
        <v>60213</v>
      </c>
      <c r="DH35" s="133">
        <v>225</v>
      </c>
      <c r="DI35" s="133">
        <v>50429</v>
      </c>
      <c r="DJ35" s="133">
        <v>91838</v>
      </c>
    </row>
    <row r="36" spans="1:114" s="129" customFormat="1" ht="12" customHeight="1">
      <c r="A36" s="209" t="s">
        <v>288</v>
      </c>
      <c r="B36" s="126" t="s">
        <v>584</v>
      </c>
      <c r="C36" s="209" t="s">
        <v>585</v>
      </c>
      <c r="D36" s="133">
        <v>13118</v>
      </c>
      <c r="E36" s="133">
        <v>156</v>
      </c>
      <c r="F36" s="133">
        <v>0</v>
      </c>
      <c r="G36" s="133">
        <v>0</v>
      </c>
      <c r="H36" s="133">
        <v>0</v>
      </c>
      <c r="I36" s="133">
        <v>16</v>
      </c>
      <c r="J36" s="134" t="s">
        <v>529</v>
      </c>
      <c r="K36" s="133">
        <v>140</v>
      </c>
      <c r="L36" s="133">
        <v>12962</v>
      </c>
      <c r="M36" s="133">
        <v>6713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4" t="s">
        <v>529</v>
      </c>
      <c r="T36" s="133">
        <v>0</v>
      </c>
      <c r="U36" s="133">
        <v>6713</v>
      </c>
      <c r="V36" s="133">
        <v>19831</v>
      </c>
      <c r="W36" s="133">
        <v>156</v>
      </c>
      <c r="X36" s="133">
        <v>0</v>
      </c>
      <c r="Y36" s="133">
        <v>0</v>
      </c>
      <c r="Z36" s="133">
        <v>0</v>
      </c>
      <c r="AA36" s="133">
        <v>16</v>
      </c>
      <c r="AB36" s="134" t="s">
        <v>529</v>
      </c>
      <c r="AC36" s="133">
        <v>140</v>
      </c>
      <c r="AD36" s="133">
        <v>19675</v>
      </c>
      <c r="AE36" s="133">
        <v>0</v>
      </c>
      <c r="AF36" s="133">
        <v>0</v>
      </c>
      <c r="AG36" s="133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3">
        <v>13118</v>
      </c>
      <c r="AN36" s="133">
        <v>0</v>
      </c>
      <c r="AO36" s="133">
        <v>0</v>
      </c>
      <c r="AP36" s="133">
        <v>0</v>
      </c>
      <c r="AQ36" s="133">
        <v>0</v>
      </c>
      <c r="AR36" s="133">
        <v>0</v>
      </c>
      <c r="AS36" s="133">
        <v>0</v>
      </c>
      <c r="AT36" s="133">
        <v>0</v>
      </c>
      <c r="AU36" s="133">
        <v>0</v>
      </c>
      <c r="AV36" s="133">
        <v>0</v>
      </c>
      <c r="AW36" s="133">
        <v>0</v>
      </c>
      <c r="AX36" s="133">
        <v>13118</v>
      </c>
      <c r="AY36" s="133">
        <v>2360</v>
      </c>
      <c r="AZ36" s="133">
        <v>10758</v>
      </c>
      <c r="BA36" s="133">
        <v>0</v>
      </c>
      <c r="BB36" s="133">
        <v>0</v>
      </c>
      <c r="BC36" s="133">
        <v>0</v>
      </c>
      <c r="BD36" s="133">
        <v>0</v>
      </c>
      <c r="BE36" s="133">
        <v>0</v>
      </c>
      <c r="BF36" s="133">
        <v>13118</v>
      </c>
      <c r="BG36" s="133">
        <v>0</v>
      </c>
      <c r="BH36" s="133"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v>0</v>
      </c>
      <c r="BP36" s="133">
        <v>0</v>
      </c>
      <c r="BQ36" s="133">
        <v>0</v>
      </c>
      <c r="BR36" s="133">
        <v>0</v>
      </c>
      <c r="BS36" s="133">
        <v>0</v>
      </c>
      <c r="BT36" s="133">
        <v>0</v>
      </c>
      <c r="BU36" s="133">
        <v>0</v>
      </c>
      <c r="BV36" s="133">
        <v>0</v>
      </c>
      <c r="BW36" s="133">
        <v>0</v>
      </c>
      <c r="BX36" s="133">
        <v>0</v>
      </c>
      <c r="BY36" s="133">
        <v>0</v>
      </c>
      <c r="BZ36" s="133">
        <v>0</v>
      </c>
      <c r="CA36" s="133">
        <v>0</v>
      </c>
      <c r="CB36" s="133">
        <v>0</v>
      </c>
      <c r="CC36" s="133">
        <v>0</v>
      </c>
      <c r="CD36" s="133">
        <v>0</v>
      </c>
      <c r="CE36" s="133">
        <v>6713</v>
      </c>
      <c r="CF36" s="133">
        <v>0</v>
      </c>
      <c r="CG36" s="133">
        <v>0</v>
      </c>
      <c r="CH36" s="133">
        <v>0</v>
      </c>
      <c r="CI36" s="133">
        <v>0</v>
      </c>
      <c r="CJ36" s="133">
        <v>0</v>
      </c>
      <c r="CK36" s="133">
        <v>0</v>
      </c>
      <c r="CL36" s="133">
        <v>0</v>
      </c>
      <c r="CM36" s="133">
        <v>0</v>
      </c>
      <c r="CN36" s="133">
        <v>0</v>
      </c>
      <c r="CO36" s="133">
        <v>0</v>
      </c>
      <c r="CP36" s="133">
        <v>0</v>
      </c>
      <c r="CQ36" s="133">
        <v>13118</v>
      </c>
      <c r="CR36" s="133">
        <v>0</v>
      </c>
      <c r="CS36" s="133">
        <v>0</v>
      </c>
      <c r="CT36" s="133">
        <v>0</v>
      </c>
      <c r="CU36" s="133">
        <v>0</v>
      </c>
      <c r="CV36" s="133">
        <v>0</v>
      </c>
      <c r="CW36" s="133">
        <v>0</v>
      </c>
      <c r="CX36" s="133">
        <v>0</v>
      </c>
      <c r="CY36" s="133">
        <v>0</v>
      </c>
      <c r="CZ36" s="133">
        <v>0</v>
      </c>
      <c r="DA36" s="133">
        <v>0</v>
      </c>
      <c r="DB36" s="133">
        <v>13118</v>
      </c>
      <c r="DC36" s="133">
        <v>2360</v>
      </c>
      <c r="DD36" s="133">
        <v>10758</v>
      </c>
      <c r="DE36" s="133">
        <v>0</v>
      </c>
      <c r="DF36" s="133">
        <v>0</v>
      </c>
      <c r="DG36" s="133">
        <v>6713</v>
      </c>
      <c r="DH36" s="133">
        <v>0</v>
      </c>
      <c r="DI36" s="133">
        <v>0</v>
      </c>
      <c r="DJ36" s="133">
        <v>13118</v>
      </c>
    </row>
    <row r="37" spans="1:114" s="129" customFormat="1" ht="12" customHeight="1">
      <c r="A37" s="209" t="s">
        <v>288</v>
      </c>
      <c r="B37" s="126" t="s">
        <v>586</v>
      </c>
      <c r="C37" s="209" t="s">
        <v>587</v>
      </c>
      <c r="D37" s="133">
        <v>512702</v>
      </c>
      <c r="E37" s="133">
        <v>26638</v>
      </c>
      <c r="F37" s="133">
        <v>0</v>
      </c>
      <c r="G37" s="133">
        <v>0</v>
      </c>
      <c r="H37" s="133">
        <v>0</v>
      </c>
      <c r="I37" s="133">
        <v>26629</v>
      </c>
      <c r="J37" s="134" t="s">
        <v>529</v>
      </c>
      <c r="K37" s="133">
        <v>9</v>
      </c>
      <c r="L37" s="133">
        <v>486064</v>
      </c>
      <c r="M37" s="133">
        <v>319166</v>
      </c>
      <c r="N37" s="133">
        <v>19782</v>
      </c>
      <c r="O37" s="133">
        <v>5434</v>
      </c>
      <c r="P37" s="133">
        <v>6748</v>
      </c>
      <c r="Q37" s="133">
        <v>0</v>
      </c>
      <c r="R37" s="133">
        <v>6970</v>
      </c>
      <c r="S37" s="134" t="s">
        <v>529</v>
      </c>
      <c r="T37" s="133">
        <v>630</v>
      </c>
      <c r="U37" s="133">
        <v>299384</v>
      </c>
      <c r="V37" s="133">
        <v>831868</v>
      </c>
      <c r="W37" s="133">
        <v>46420</v>
      </c>
      <c r="X37" s="133">
        <v>5434</v>
      </c>
      <c r="Y37" s="133">
        <v>6748</v>
      </c>
      <c r="Z37" s="133">
        <v>0</v>
      </c>
      <c r="AA37" s="133">
        <v>33599</v>
      </c>
      <c r="AB37" s="134" t="s">
        <v>529</v>
      </c>
      <c r="AC37" s="133">
        <v>639</v>
      </c>
      <c r="AD37" s="133">
        <v>785448</v>
      </c>
      <c r="AE37" s="133">
        <v>1967</v>
      </c>
      <c r="AF37" s="133">
        <v>1967</v>
      </c>
      <c r="AG37" s="133">
        <v>0</v>
      </c>
      <c r="AH37" s="133">
        <v>0</v>
      </c>
      <c r="AI37" s="133">
        <v>1967</v>
      </c>
      <c r="AJ37" s="133">
        <v>0</v>
      </c>
      <c r="AK37" s="133">
        <v>0</v>
      </c>
      <c r="AL37" s="133">
        <v>81740</v>
      </c>
      <c r="AM37" s="133">
        <v>215168</v>
      </c>
      <c r="AN37" s="133">
        <v>81011</v>
      </c>
      <c r="AO37" s="133">
        <v>81011</v>
      </c>
      <c r="AP37" s="133">
        <v>0</v>
      </c>
      <c r="AQ37" s="133">
        <v>0</v>
      </c>
      <c r="AR37" s="133">
        <v>0</v>
      </c>
      <c r="AS37" s="133">
        <v>12981</v>
      </c>
      <c r="AT37" s="133">
        <v>1884</v>
      </c>
      <c r="AU37" s="133">
        <v>5547</v>
      </c>
      <c r="AV37" s="133">
        <v>5550</v>
      </c>
      <c r="AW37" s="133">
        <v>0</v>
      </c>
      <c r="AX37" s="133">
        <v>121176</v>
      </c>
      <c r="AY37" s="133">
        <v>86984</v>
      </c>
      <c r="AZ37" s="133">
        <v>10872</v>
      </c>
      <c r="BA37" s="133">
        <v>17247</v>
      </c>
      <c r="BB37" s="133">
        <v>6073</v>
      </c>
      <c r="BC37" s="133">
        <v>193345</v>
      </c>
      <c r="BD37" s="133">
        <v>0</v>
      </c>
      <c r="BE37" s="133">
        <v>20482</v>
      </c>
      <c r="BF37" s="133">
        <v>237617</v>
      </c>
      <c r="BG37" s="133">
        <v>3465</v>
      </c>
      <c r="BH37" s="133">
        <v>3465</v>
      </c>
      <c r="BI37" s="133">
        <v>0</v>
      </c>
      <c r="BJ37" s="133">
        <v>3465</v>
      </c>
      <c r="BK37" s="133">
        <v>0</v>
      </c>
      <c r="BL37" s="133">
        <v>0</v>
      </c>
      <c r="BM37" s="133">
        <v>0</v>
      </c>
      <c r="BN37" s="133">
        <v>118561</v>
      </c>
      <c r="BO37" s="133">
        <v>5384</v>
      </c>
      <c r="BP37" s="133">
        <v>0</v>
      </c>
      <c r="BQ37" s="133">
        <v>0</v>
      </c>
      <c r="BR37" s="133">
        <v>0</v>
      </c>
      <c r="BS37" s="133">
        <v>0</v>
      </c>
      <c r="BT37" s="133">
        <v>0</v>
      </c>
      <c r="BU37" s="133">
        <v>3467</v>
      </c>
      <c r="BV37" s="133">
        <v>0</v>
      </c>
      <c r="BW37" s="133">
        <v>3467</v>
      </c>
      <c r="BX37" s="133">
        <v>0</v>
      </c>
      <c r="BY37" s="133">
        <v>0</v>
      </c>
      <c r="BZ37" s="133">
        <v>1917</v>
      </c>
      <c r="CA37" s="133">
        <v>0</v>
      </c>
      <c r="CB37" s="133">
        <v>1917</v>
      </c>
      <c r="CC37" s="133">
        <v>0</v>
      </c>
      <c r="CD37" s="133">
        <v>0</v>
      </c>
      <c r="CE37" s="133">
        <v>169291</v>
      </c>
      <c r="CF37" s="133">
        <v>0</v>
      </c>
      <c r="CG37" s="133">
        <v>22465</v>
      </c>
      <c r="CH37" s="133">
        <v>31314</v>
      </c>
      <c r="CI37" s="133">
        <v>5432</v>
      </c>
      <c r="CJ37" s="133">
        <v>5432</v>
      </c>
      <c r="CK37" s="133">
        <v>0</v>
      </c>
      <c r="CL37" s="133">
        <v>3465</v>
      </c>
      <c r="CM37" s="133">
        <v>1967</v>
      </c>
      <c r="CN37" s="133">
        <v>0</v>
      </c>
      <c r="CO37" s="133">
        <v>0</v>
      </c>
      <c r="CP37" s="133">
        <v>200301</v>
      </c>
      <c r="CQ37" s="133">
        <v>220552</v>
      </c>
      <c r="CR37" s="133">
        <v>81011</v>
      </c>
      <c r="CS37" s="133">
        <v>81011</v>
      </c>
      <c r="CT37" s="133">
        <v>0</v>
      </c>
      <c r="CU37" s="133">
        <v>0</v>
      </c>
      <c r="CV37" s="133">
        <v>0</v>
      </c>
      <c r="CW37" s="133">
        <v>16448</v>
      </c>
      <c r="CX37" s="133">
        <v>1884</v>
      </c>
      <c r="CY37" s="133">
        <v>9014</v>
      </c>
      <c r="CZ37" s="133">
        <v>5550</v>
      </c>
      <c r="DA37" s="133">
        <v>0</v>
      </c>
      <c r="DB37" s="133">
        <v>123093</v>
      </c>
      <c r="DC37" s="133">
        <v>86984</v>
      </c>
      <c r="DD37" s="133">
        <v>12789</v>
      </c>
      <c r="DE37" s="133">
        <v>17247</v>
      </c>
      <c r="DF37" s="133">
        <v>6073</v>
      </c>
      <c r="DG37" s="133">
        <v>362636</v>
      </c>
      <c r="DH37" s="133">
        <v>0</v>
      </c>
      <c r="DI37" s="133">
        <v>42947</v>
      </c>
      <c r="DJ37" s="133">
        <v>268931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K7">SUM(D8:D23)</f>
        <v>489360</v>
      </c>
      <c r="E7" s="123">
        <f t="shared" si="0"/>
        <v>476529</v>
      </c>
      <c r="F7" s="123">
        <f t="shared" si="0"/>
        <v>343178</v>
      </c>
      <c r="G7" s="123">
        <f t="shared" si="0"/>
        <v>775</v>
      </c>
      <c r="H7" s="123">
        <f t="shared" si="0"/>
        <v>0</v>
      </c>
      <c r="I7" s="123">
        <f t="shared" si="0"/>
        <v>87906</v>
      </c>
      <c r="J7" s="123">
        <f t="shared" si="0"/>
        <v>4183710</v>
      </c>
      <c r="K7" s="123">
        <f t="shared" si="0"/>
        <v>44670</v>
      </c>
      <c r="L7" s="123">
        <f t="shared" si="0"/>
        <v>12831</v>
      </c>
      <c r="M7" s="123">
        <f t="shared" si="0"/>
        <v>1557559</v>
      </c>
      <c r="N7" s="123">
        <f t="shared" si="0"/>
        <v>1273139</v>
      </c>
      <c r="O7" s="123">
        <f t="shared" si="0"/>
        <v>355719</v>
      </c>
      <c r="P7" s="123">
        <f t="shared" si="0"/>
        <v>0</v>
      </c>
      <c r="Q7" s="123">
        <f t="shared" si="0"/>
        <v>854100</v>
      </c>
      <c r="R7" s="123">
        <f t="shared" si="0"/>
        <v>12683</v>
      </c>
      <c r="S7" s="123">
        <f t="shared" si="0"/>
        <v>2762002</v>
      </c>
      <c r="T7" s="123">
        <f t="shared" si="0"/>
        <v>50637</v>
      </c>
      <c r="U7" s="123">
        <f t="shared" si="0"/>
        <v>284420</v>
      </c>
      <c r="V7" s="123">
        <f t="shared" si="0"/>
        <v>2046919</v>
      </c>
      <c r="W7" s="123">
        <f t="shared" si="0"/>
        <v>1749668</v>
      </c>
      <c r="X7" s="123">
        <f t="shared" si="0"/>
        <v>698897</v>
      </c>
      <c r="Y7" s="123">
        <f t="shared" si="0"/>
        <v>775</v>
      </c>
      <c r="Z7" s="123">
        <f t="shared" si="0"/>
        <v>854100</v>
      </c>
      <c r="AA7" s="123">
        <f t="shared" si="0"/>
        <v>100589</v>
      </c>
      <c r="AB7" s="123">
        <f t="shared" si="0"/>
        <v>6945712</v>
      </c>
      <c r="AC7" s="123">
        <f t="shared" si="0"/>
        <v>95307</v>
      </c>
      <c r="AD7" s="123">
        <f t="shared" si="0"/>
        <v>297251</v>
      </c>
      <c r="AE7" s="123">
        <f t="shared" si="0"/>
        <v>1748873</v>
      </c>
      <c r="AF7" s="123">
        <f t="shared" si="0"/>
        <v>1748873</v>
      </c>
      <c r="AG7" s="123">
        <f t="shared" si="0"/>
        <v>0</v>
      </c>
      <c r="AH7" s="123">
        <f t="shared" si="0"/>
        <v>1748873</v>
      </c>
      <c r="AI7" s="123">
        <f t="shared" si="0"/>
        <v>0</v>
      </c>
      <c r="AJ7" s="123">
        <f t="shared" si="0"/>
        <v>0</v>
      </c>
      <c r="AK7" s="123">
        <f t="shared" si="0"/>
        <v>0</v>
      </c>
      <c r="AL7" s="123" t="s">
        <v>332</v>
      </c>
      <c r="AM7" s="123">
        <f aca="true" t="shared" si="1" ref="AM7:BB7">SUM(AM8:AM23)</f>
        <v>2722683</v>
      </c>
      <c r="AN7" s="123">
        <f t="shared" si="1"/>
        <v>396761</v>
      </c>
      <c r="AO7" s="123">
        <f t="shared" si="1"/>
        <v>192005</v>
      </c>
      <c r="AP7" s="123">
        <f t="shared" si="1"/>
        <v>25854</v>
      </c>
      <c r="AQ7" s="123">
        <f t="shared" si="1"/>
        <v>166239</v>
      </c>
      <c r="AR7" s="123">
        <f t="shared" si="1"/>
        <v>12663</v>
      </c>
      <c r="AS7" s="123">
        <f t="shared" si="1"/>
        <v>962418</v>
      </c>
      <c r="AT7" s="123">
        <f t="shared" si="1"/>
        <v>2019</v>
      </c>
      <c r="AU7" s="123">
        <f t="shared" si="1"/>
        <v>939178</v>
      </c>
      <c r="AV7" s="123">
        <f t="shared" si="1"/>
        <v>21221</v>
      </c>
      <c r="AW7" s="123">
        <f t="shared" si="1"/>
        <v>38564</v>
      </c>
      <c r="AX7" s="123">
        <f t="shared" si="1"/>
        <v>1323511</v>
      </c>
      <c r="AY7" s="123">
        <f t="shared" si="1"/>
        <v>12553</v>
      </c>
      <c r="AZ7" s="123">
        <f t="shared" si="1"/>
        <v>1179117</v>
      </c>
      <c r="BA7" s="123">
        <f t="shared" si="1"/>
        <v>94415</v>
      </c>
      <c r="BB7" s="123">
        <f t="shared" si="1"/>
        <v>37426</v>
      </c>
      <c r="BC7" s="123" t="s">
        <v>332</v>
      </c>
      <c r="BD7" s="123">
        <f aca="true" t="shared" si="2" ref="BD7:BM7">SUM(BD8:BD23)</f>
        <v>1429</v>
      </c>
      <c r="BE7" s="123">
        <f t="shared" si="2"/>
        <v>201514</v>
      </c>
      <c r="BF7" s="123">
        <f t="shared" si="2"/>
        <v>4673070</v>
      </c>
      <c r="BG7" s="123">
        <f t="shared" si="2"/>
        <v>1417694</v>
      </c>
      <c r="BH7" s="123">
        <f t="shared" si="2"/>
        <v>1410810</v>
      </c>
      <c r="BI7" s="123">
        <f t="shared" si="2"/>
        <v>0</v>
      </c>
      <c r="BJ7" s="123">
        <f t="shared" si="2"/>
        <v>1410810</v>
      </c>
      <c r="BK7" s="123">
        <f t="shared" si="2"/>
        <v>0</v>
      </c>
      <c r="BL7" s="123">
        <f t="shared" si="2"/>
        <v>0</v>
      </c>
      <c r="BM7" s="123">
        <f t="shared" si="2"/>
        <v>6884</v>
      </c>
      <c r="BN7" s="123" t="s">
        <v>332</v>
      </c>
      <c r="BO7" s="123">
        <f aca="true" t="shared" si="3" ref="BO7:CD7">SUM(BO8:BO23)</f>
        <v>2811830</v>
      </c>
      <c r="BP7" s="123">
        <f t="shared" si="3"/>
        <v>603332</v>
      </c>
      <c r="BQ7" s="123">
        <f t="shared" si="3"/>
        <v>418420</v>
      </c>
      <c r="BR7" s="123">
        <f t="shared" si="3"/>
        <v>0</v>
      </c>
      <c r="BS7" s="123">
        <f t="shared" si="3"/>
        <v>184912</v>
      </c>
      <c r="BT7" s="123">
        <f t="shared" si="3"/>
        <v>0</v>
      </c>
      <c r="BU7" s="123">
        <f t="shared" si="3"/>
        <v>1023674</v>
      </c>
      <c r="BV7" s="123">
        <f t="shared" si="3"/>
        <v>0</v>
      </c>
      <c r="BW7" s="123">
        <f t="shared" si="3"/>
        <v>1017795</v>
      </c>
      <c r="BX7" s="123">
        <f t="shared" si="3"/>
        <v>5879</v>
      </c>
      <c r="BY7" s="123">
        <f t="shared" si="3"/>
        <v>935</v>
      </c>
      <c r="BZ7" s="123">
        <f t="shared" si="3"/>
        <v>1182701</v>
      </c>
      <c r="CA7" s="123">
        <f t="shared" si="3"/>
        <v>4150</v>
      </c>
      <c r="CB7" s="123">
        <f t="shared" si="3"/>
        <v>337698</v>
      </c>
      <c r="CC7" s="123">
        <f t="shared" si="3"/>
        <v>5281</v>
      </c>
      <c r="CD7" s="123">
        <f t="shared" si="3"/>
        <v>835572</v>
      </c>
      <c r="CE7" s="123" t="s">
        <v>332</v>
      </c>
      <c r="CF7" s="123">
        <f aca="true" t="shared" si="4" ref="CF7:CO7">SUM(CF8:CF23)</f>
        <v>1188</v>
      </c>
      <c r="CG7" s="123">
        <f t="shared" si="4"/>
        <v>90037</v>
      </c>
      <c r="CH7" s="123">
        <f t="shared" si="4"/>
        <v>4319561</v>
      </c>
      <c r="CI7" s="123">
        <f t="shared" si="4"/>
        <v>3166567</v>
      </c>
      <c r="CJ7" s="123">
        <f t="shared" si="4"/>
        <v>3159683</v>
      </c>
      <c r="CK7" s="123">
        <f t="shared" si="4"/>
        <v>0</v>
      </c>
      <c r="CL7" s="123">
        <f t="shared" si="4"/>
        <v>3159683</v>
      </c>
      <c r="CM7" s="123">
        <f t="shared" si="4"/>
        <v>0</v>
      </c>
      <c r="CN7" s="123">
        <f t="shared" si="4"/>
        <v>0</v>
      </c>
      <c r="CO7" s="123">
        <f t="shared" si="4"/>
        <v>6884</v>
      </c>
      <c r="CP7" s="123" t="s">
        <v>332</v>
      </c>
      <c r="CQ7" s="123">
        <f aca="true" t="shared" si="5" ref="CQ7:DF7">SUM(CQ8:CQ23)</f>
        <v>5534513</v>
      </c>
      <c r="CR7" s="123">
        <f t="shared" si="5"/>
        <v>1000093</v>
      </c>
      <c r="CS7" s="123">
        <f t="shared" si="5"/>
        <v>610425</v>
      </c>
      <c r="CT7" s="123">
        <f t="shared" si="5"/>
        <v>25854</v>
      </c>
      <c r="CU7" s="123">
        <f t="shared" si="5"/>
        <v>351151</v>
      </c>
      <c r="CV7" s="123">
        <f t="shared" si="5"/>
        <v>12663</v>
      </c>
      <c r="CW7" s="123">
        <f t="shared" si="5"/>
        <v>1986092</v>
      </c>
      <c r="CX7" s="123">
        <f t="shared" si="5"/>
        <v>2019</v>
      </c>
      <c r="CY7" s="123">
        <f t="shared" si="5"/>
        <v>1956973</v>
      </c>
      <c r="CZ7" s="123">
        <f t="shared" si="5"/>
        <v>27100</v>
      </c>
      <c r="DA7" s="123">
        <f t="shared" si="5"/>
        <v>39499</v>
      </c>
      <c r="DB7" s="123">
        <f t="shared" si="5"/>
        <v>2506212</v>
      </c>
      <c r="DC7" s="123">
        <f t="shared" si="5"/>
        <v>16703</v>
      </c>
      <c r="DD7" s="123">
        <f t="shared" si="5"/>
        <v>1516815</v>
      </c>
      <c r="DE7" s="123">
        <f t="shared" si="5"/>
        <v>99696</v>
      </c>
      <c r="DF7" s="123">
        <f t="shared" si="5"/>
        <v>872998</v>
      </c>
      <c r="DG7" s="123" t="s">
        <v>332</v>
      </c>
      <c r="DH7" s="123">
        <f>SUM(DH8:DH23)</f>
        <v>2617</v>
      </c>
      <c r="DI7" s="123">
        <f>SUM(DI8:DI23)</f>
        <v>291551</v>
      </c>
      <c r="DJ7" s="123">
        <f>SUM(DJ8:DJ23)</f>
        <v>8992631</v>
      </c>
    </row>
    <row r="8" spans="1:114" s="129" customFormat="1" ht="12" customHeight="1">
      <c r="A8" s="125" t="s">
        <v>344</v>
      </c>
      <c r="B8" s="126" t="s">
        <v>404</v>
      </c>
      <c r="C8" s="125" t="s">
        <v>405</v>
      </c>
      <c r="D8" s="127">
        <f aca="true" t="shared" si="6" ref="D8:D23">SUM(E8,+L8)</f>
        <v>0</v>
      </c>
      <c r="E8" s="127">
        <f aca="true" t="shared" si="7" ref="E8:E23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23">SUM(N8,+U8)</f>
        <v>4974</v>
      </c>
      <c r="N8" s="127">
        <f aca="true" t="shared" si="9" ref="N8:N23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255088</v>
      </c>
      <c r="T8" s="127">
        <v>0</v>
      </c>
      <c r="U8" s="127">
        <v>4974</v>
      </c>
      <c r="V8" s="127">
        <f aca="true" t="shared" si="10" ref="V8:V23">+SUM(D8,M8)</f>
        <v>4974</v>
      </c>
      <c r="W8" s="127">
        <f aca="true" t="shared" si="11" ref="W8:W23">+SUM(E8,N8)</f>
        <v>0</v>
      </c>
      <c r="X8" s="127">
        <f aca="true" t="shared" si="12" ref="X8:X23">+SUM(F8,O8)</f>
        <v>0</v>
      </c>
      <c r="Y8" s="127">
        <f aca="true" t="shared" si="13" ref="Y8:Y23">+SUM(G8,P8)</f>
        <v>0</v>
      </c>
      <c r="Z8" s="127">
        <f aca="true" t="shared" si="14" ref="Z8:Z23">+SUM(H8,Q8)</f>
        <v>0</v>
      </c>
      <c r="AA8" s="127">
        <f aca="true" t="shared" si="15" ref="AA8:AA23">+SUM(I8,R8)</f>
        <v>0</v>
      </c>
      <c r="AB8" s="127">
        <f aca="true" t="shared" si="16" ref="AB8:AB23">+SUM(J8,S8)</f>
        <v>255088</v>
      </c>
      <c r="AC8" s="127">
        <f aca="true" t="shared" si="17" ref="AC8:AC23">+SUM(K8,T8)</f>
        <v>0</v>
      </c>
      <c r="AD8" s="127">
        <f aca="true" t="shared" si="18" ref="AD8:AD23">+SUM(L8,U8)</f>
        <v>4974</v>
      </c>
      <c r="AE8" s="127">
        <f aca="true" t="shared" si="19" ref="AE8:AE23">SUM(AF8,+AK8)</f>
        <v>0</v>
      </c>
      <c r="AF8" s="127">
        <f aca="true" t="shared" si="20" ref="AF8:AF23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23">SUM(AN8,AS8,AW8,AX8,BD8)</f>
        <v>0</v>
      </c>
      <c r="AN8" s="127">
        <f aca="true" t="shared" si="22" ref="AN8:AN23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23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23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23">SUM(AE8,+AM8,+BE8)</f>
        <v>0</v>
      </c>
      <c r="BG8" s="127">
        <f aca="true" t="shared" si="26" ref="BG8:BG23">SUM(BH8,+BM8)</f>
        <v>0</v>
      </c>
      <c r="BH8" s="127">
        <f aca="true" t="shared" si="27" ref="BH8:BH23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23">SUM(BP8,BU8,BY8,BZ8,CF8)</f>
        <v>239213</v>
      </c>
      <c r="BP8" s="127">
        <f aca="true" t="shared" si="29" ref="BP8:BP23">SUM(BQ8:BT8)</f>
        <v>103240</v>
      </c>
      <c r="BQ8" s="127">
        <v>103240</v>
      </c>
      <c r="BR8" s="127">
        <v>0</v>
      </c>
      <c r="BS8" s="127">
        <v>0</v>
      </c>
      <c r="BT8" s="127">
        <v>0</v>
      </c>
      <c r="BU8" s="127">
        <f aca="true" t="shared" si="30" ref="BU8:BU23">SUM(BV8:BX8)</f>
        <v>134431</v>
      </c>
      <c r="BV8" s="127">
        <v>0</v>
      </c>
      <c r="BW8" s="127">
        <v>129443</v>
      </c>
      <c r="BX8" s="127">
        <v>4988</v>
      </c>
      <c r="BY8" s="127">
        <v>0</v>
      </c>
      <c r="BZ8" s="127">
        <f aca="true" t="shared" si="31" ref="BZ8:BZ23">SUM(CA8:CD8)</f>
        <v>1542</v>
      </c>
      <c r="CA8" s="127">
        <v>0</v>
      </c>
      <c r="CB8" s="127">
        <v>1542</v>
      </c>
      <c r="CC8" s="127">
        <v>0</v>
      </c>
      <c r="CD8" s="127">
        <v>0</v>
      </c>
      <c r="CE8" s="128" t="s">
        <v>332</v>
      </c>
      <c r="CF8" s="127">
        <v>0</v>
      </c>
      <c r="CG8" s="127">
        <v>20849</v>
      </c>
      <c r="CH8" s="127">
        <f aca="true" t="shared" si="32" ref="CH8:CH23">SUM(BG8,+BO8,+CG8)</f>
        <v>260062</v>
      </c>
      <c r="CI8" s="127">
        <f aca="true" t="shared" si="33" ref="CI8:CI23">SUM(AE8,+BG8)</f>
        <v>0</v>
      </c>
      <c r="CJ8" s="127">
        <f aca="true" t="shared" si="34" ref="CJ8:CJ23">SUM(AF8,+BH8)</f>
        <v>0</v>
      </c>
      <c r="CK8" s="127">
        <f aca="true" t="shared" si="35" ref="CK8:CK23">SUM(AG8,+BI8)</f>
        <v>0</v>
      </c>
      <c r="CL8" s="127">
        <f aca="true" t="shared" si="36" ref="CL8:CL23">SUM(AH8,+BJ8)</f>
        <v>0</v>
      </c>
      <c r="CM8" s="127">
        <f aca="true" t="shared" si="37" ref="CM8:CM23">SUM(AI8,+BK8)</f>
        <v>0</v>
      </c>
      <c r="CN8" s="127">
        <f aca="true" t="shared" si="38" ref="CN8:CN23">SUM(AJ8,+BL8)</f>
        <v>0</v>
      </c>
      <c r="CO8" s="127">
        <f aca="true" t="shared" si="39" ref="CO8:CO23">SUM(AK8,+BM8)</f>
        <v>0</v>
      </c>
      <c r="CP8" s="128" t="s">
        <v>332</v>
      </c>
      <c r="CQ8" s="127">
        <f aca="true" t="shared" si="40" ref="CQ8:DF23">SUM(AM8,+BO8)</f>
        <v>239213</v>
      </c>
      <c r="CR8" s="127">
        <f t="shared" si="40"/>
        <v>103240</v>
      </c>
      <c r="CS8" s="127">
        <f t="shared" si="40"/>
        <v>103240</v>
      </c>
      <c r="CT8" s="127">
        <f t="shared" si="40"/>
        <v>0</v>
      </c>
      <c r="CU8" s="127">
        <f t="shared" si="40"/>
        <v>0</v>
      </c>
      <c r="CV8" s="127">
        <f t="shared" si="40"/>
        <v>0</v>
      </c>
      <c r="CW8" s="127">
        <f t="shared" si="40"/>
        <v>134431</v>
      </c>
      <c r="CX8" s="127">
        <f t="shared" si="40"/>
        <v>0</v>
      </c>
      <c r="CY8" s="127">
        <f t="shared" si="40"/>
        <v>129443</v>
      </c>
      <c r="CZ8" s="127">
        <f t="shared" si="40"/>
        <v>4988</v>
      </c>
      <c r="DA8" s="127">
        <f t="shared" si="40"/>
        <v>0</v>
      </c>
      <c r="DB8" s="127">
        <f t="shared" si="40"/>
        <v>1542</v>
      </c>
      <c r="DC8" s="127">
        <f t="shared" si="40"/>
        <v>0</v>
      </c>
      <c r="DD8" s="127">
        <f t="shared" si="40"/>
        <v>1542</v>
      </c>
      <c r="DE8" s="127">
        <f t="shared" si="40"/>
        <v>0</v>
      </c>
      <c r="DF8" s="127">
        <f t="shared" si="40"/>
        <v>0</v>
      </c>
      <c r="DG8" s="128" t="s">
        <v>332</v>
      </c>
      <c r="DH8" s="127">
        <f aca="true" t="shared" si="41" ref="DH8:DH23">SUM(BD8,+CF8)</f>
        <v>0</v>
      </c>
      <c r="DI8" s="127">
        <f aca="true" t="shared" si="42" ref="DI8:DI23">SUM(BE8,+CG8)</f>
        <v>20849</v>
      </c>
      <c r="DJ8" s="127">
        <f aca="true" t="shared" si="43" ref="DJ8:DJ23">SUM(BF8,+CH8)</f>
        <v>260062</v>
      </c>
    </row>
    <row r="9" spans="1:114" s="129" customFormat="1" ht="12" customHeight="1">
      <c r="A9" s="125" t="s">
        <v>344</v>
      </c>
      <c r="B9" s="126" t="s">
        <v>406</v>
      </c>
      <c r="C9" s="125" t="s">
        <v>407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30647</v>
      </c>
      <c r="N9" s="127">
        <f t="shared" si="9"/>
        <v>30647</v>
      </c>
      <c r="O9" s="127">
        <v>0</v>
      </c>
      <c r="P9" s="127">
        <v>0</v>
      </c>
      <c r="Q9" s="127">
        <v>0</v>
      </c>
      <c r="R9" s="127">
        <v>12672</v>
      </c>
      <c r="S9" s="127">
        <v>172080</v>
      </c>
      <c r="T9" s="127">
        <v>17975</v>
      </c>
      <c r="U9" s="127">
        <v>0</v>
      </c>
      <c r="V9" s="127">
        <f t="shared" si="10"/>
        <v>30647</v>
      </c>
      <c r="W9" s="127">
        <f t="shared" si="11"/>
        <v>30647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12672</v>
      </c>
      <c r="AB9" s="127">
        <f t="shared" si="16"/>
        <v>172080</v>
      </c>
      <c r="AC9" s="127">
        <f t="shared" si="17"/>
        <v>17975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186503</v>
      </c>
      <c r="BP9" s="127">
        <f t="shared" si="29"/>
        <v>94780</v>
      </c>
      <c r="BQ9" s="127">
        <v>44450</v>
      </c>
      <c r="BR9" s="127">
        <v>0</v>
      </c>
      <c r="BS9" s="127">
        <v>50330</v>
      </c>
      <c r="BT9" s="127">
        <v>0</v>
      </c>
      <c r="BU9" s="127">
        <f t="shared" si="30"/>
        <v>91723</v>
      </c>
      <c r="BV9" s="127">
        <v>0</v>
      </c>
      <c r="BW9" s="127">
        <v>91723</v>
      </c>
      <c r="BX9" s="127">
        <v>0</v>
      </c>
      <c r="BY9" s="127">
        <v>0</v>
      </c>
      <c r="BZ9" s="127">
        <f t="shared" si="31"/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332</v>
      </c>
      <c r="CF9" s="127">
        <v>0</v>
      </c>
      <c r="CG9" s="127">
        <v>16224</v>
      </c>
      <c r="CH9" s="127">
        <f t="shared" si="32"/>
        <v>202727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186503</v>
      </c>
      <c r="CR9" s="127">
        <f t="shared" si="40"/>
        <v>94780</v>
      </c>
      <c r="CS9" s="127">
        <f t="shared" si="40"/>
        <v>44450</v>
      </c>
      <c r="CT9" s="127">
        <f t="shared" si="40"/>
        <v>0</v>
      </c>
      <c r="CU9" s="127">
        <f t="shared" si="40"/>
        <v>50330</v>
      </c>
      <c r="CV9" s="127">
        <f t="shared" si="40"/>
        <v>0</v>
      </c>
      <c r="CW9" s="127">
        <f t="shared" si="40"/>
        <v>91723</v>
      </c>
      <c r="CX9" s="127">
        <f t="shared" si="40"/>
        <v>0</v>
      </c>
      <c r="CY9" s="127">
        <f t="shared" si="40"/>
        <v>91723</v>
      </c>
      <c r="CZ9" s="127">
        <f t="shared" si="40"/>
        <v>0</v>
      </c>
      <c r="DA9" s="127">
        <f t="shared" si="40"/>
        <v>0</v>
      </c>
      <c r="DB9" s="127">
        <f t="shared" si="40"/>
        <v>0</v>
      </c>
      <c r="DC9" s="127">
        <f t="shared" si="40"/>
        <v>0</v>
      </c>
      <c r="DD9" s="127">
        <f t="shared" si="40"/>
        <v>0</v>
      </c>
      <c r="DE9" s="127">
        <f t="shared" si="40"/>
        <v>0</v>
      </c>
      <c r="DF9" s="127">
        <f t="shared" si="40"/>
        <v>0</v>
      </c>
      <c r="DG9" s="128" t="s">
        <v>332</v>
      </c>
      <c r="DH9" s="127">
        <f t="shared" si="41"/>
        <v>0</v>
      </c>
      <c r="DI9" s="127">
        <f t="shared" si="42"/>
        <v>16224</v>
      </c>
      <c r="DJ9" s="127">
        <f t="shared" si="43"/>
        <v>202727</v>
      </c>
    </row>
    <row r="10" spans="1:114" s="129" customFormat="1" ht="12" customHeight="1">
      <c r="A10" s="125" t="s">
        <v>344</v>
      </c>
      <c r="B10" s="126" t="s">
        <v>408</v>
      </c>
      <c r="C10" s="125" t="s">
        <v>409</v>
      </c>
      <c r="D10" s="127">
        <f t="shared" si="6"/>
        <v>8401</v>
      </c>
      <c r="E10" s="127">
        <f t="shared" si="7"/>
        <v>8401</v>
      </c>
      <c r="F10" s="127">
        <v>0</v>
      </c>
      <c r="G10" s="127">
        <v>0</v>
      </c>
      <c r="H10" s="127">
        <v>0</v>
      </c>
      <c r="I10" s="127">
        <v>8401</v>
      </c>
      <c r="J10" s="127">
        <v>192007</v>
      </c>
      <c r="K10" s="127">
        <v>0</v>
      </c>
      <c r="L10" s="127">
        <v>0</v>
      </c>
      <c r="M10" s="127">
        <f t="shared" si="8"/>
        <v>320</v>
      </c>
      <c r="N10" s="127">
        <f t="shared" si="9"/>
        <v>320</v>
      </c>
      <c r="O10" s="127">
        <v>0</v>
      </c>
      <c r="P10" s="127">
        <v>0</v>
      </c>
      <c r="Q10" s="127">
        <v>0</v>
      </c>
      <c r="R10" s="127">
        <v>0</v>
      </c>
      <c r="S10" s="127">
        <v>208736</v>
      </c>
      <c r="T10" s="127">
        <v>320</v>
      </c>
      <c r="U10" s="127">
        <v>0</v>
      </c>
      <c r="V10" s="127">
        <f t="shared" si="10"/>
        <v>8721</v>
      </c>
      <c r="W10" s="127">
        <f t="shared" si="11"/>
        <v>8721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8401</v>
      </c>
      <c r="AB10" s="127">
        <f t="shared" si="16"/>
        <v>400743</v>
      </c>
      <c r="AC10" s="127">
        <f t="shared" si="17"/>
        <v>320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197237</v>
      </c>
      <c r="AN10" s="127">
        <f t="shared" si="22"/>
        <v>42193</v>
      </c>
      <c r="AO10" s="127">
        <v>9876</v>
      </c>
      <c r="AP10" s="127">
        <v>25854</v>
      </c>
      <c r="AQ10" s="127">
        <v>6463</v>
      </c>
      <c r="AR10" s="127">
        <v>0</v>
      </c>
      <c r="AS10" s="127">
        <f t="shared" si="23"/>
        <v>2477</v>
      </c>
      <c r="AT10" s="127">
        <v>2019</v>
      </c>
      <c r="AU10" s="127">
        <v>458</v>
      </c>
      <c r="AV10" s="127">
        <v>0</v>
      </c>
      <c r="AW10" s="127">
        <v>0</v>
      </c>
      <c r="AX10" s="127">
        <f t="shared" si="24"/>
        <v>152567</v>
      </c>
      <c r="AY10" s="127">
        <v>6489</v>
      </c>
      <c r="AZ10" s="127">
        <v>141127</v>
      </c>
      <c r="BA10" s="127">
        <v>4587</v>
      </c>
      <c r="BB10" s="127">
        <v>364</v>
      </c>
      <c r="BC10" s="128" t="s">
        <v>332</v>
      </c>
      <c r="BD10" s="127">
        <v>0</v>
      </c>
      <c r="BE10" s="127">
        <v>3171</v>
      </c>
      <c r="BF10" s="127">
        <f t="shared" si="25"/>
        <v>200408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205885</v>
      </c>
      <c r="BP10" s="127">
        <f t="shared" si="29"/>
        <v>56372</v>
      </c>
      <c r="BQ10" s="127">
        <v>19751</v>
      </c>
      <c r="BR10" s="127">
        <v>0</v>
      </c>
      <c r="BS10" s="127">
        <v>36621</v>
      </c>
      <c r="BT10" s="127">
        <v>0</v>
      </c>
      <c r="BU10" s="127">
        <f t="shared" si="30"/>
        <v>71663</v>
      </c>
      <c r="BV10" s="127">
        <v>0</v>
      </c>
      <c r="BW10" s="127">
        <v>71663</v>
      </c>
      <c r="BX10" s="127">
        <v>0</v>
      </c>
      <c r="BY10" s="127">
        <v>0</v>
      </c>
      <c r="BZ10" s="127">
        <f t="shared" si="31"/>
        <v>77850</v>
      </c>
      <c r="CA10" s="127">
        <v>2415</v>
      </c>
      <c r="CB10" s="127">
        <v>2017</v>
      </c>
      <c r="CC10" s="127">
        <v>0</v>
      </c>
      <c r="CD10" s="127">
        <v>73418</v>
      </c>
      <c r="CE10" s="128" t="s">
        <v>332</v>
      </c>
      <c r="CF10" s="127">
        <v>0</v>
      </c>
      <c r="CG10" s="127">
        <v>3171</v>
      </c>
      <c r="CH10" s="127">
        <f t="shared" si="32"/>
        <v>209056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403122</v>
      </c>
      <c r="CR10" s="127">
        <f t="shared" si="40"/>
        <v>98565</v>
      </c>
      <c r="CS10" s="127">
        <f t="shared" si="40"/>
        <v>29627</v>
      </c>
      <c r="CT10" s="127">
        <f t="shared" si="40"/>
        <v>25854</v>
      </c>
      <c r="CU10" s="127">
        <f t="shared" si="40"/>
        <v>43084</v>
      </c>
      <c r="CV10" s="127">
        <f t="shared" si="40"/>
        <v>0</v>
      </c>
      <c r="CW10" s="127">
        <f t="shared" si="40"/>
        <v>74140</v>
      </c>
      <c r="CX10" s="127">
        <f t="shared" si="40"/>
        <v>2019</v>
      </c>
      <c r="CY10" s="127">
        <f t="shared" si="40"/>
        <v>72121</v>
      </c>
      <c r="CZ10" s="127">
        <f t="shared" si="40"/>
        <v>0</v>
      </c>
      <c r="DA10" s="127">
        <f t="shared" si="40"/>
        <v>0</v>
      </c>
      <c r="DB10" s="127">
        <f t="shared" si="40"/>
        <v>230417</v>
      </c>
      <c r="DC10" s="127">
        <f t="shared" si="40"/>
        <v>8904</v>
      </c>
      <c r="DD10" s="127">
        <f t="shared" si="40"/>
        <v>143144</v>
      </c>
      <c r="DE10" s="127">
        <f t="shared" si="40"/>
        <v>4587</v>
      </c>
      <c r="DF10" s="127">
        <f t="shared" si="40"/>
        <v>73782</v>
      </c>
      <c r="DG10" s="128" t="s">
        <v>332</v>
      </c>
      <c r="DH10" s="127">
        <f t="shared" si="41"/>
        <v>0</v>
      </c>
      <c r="DI10" s="127">
        <f t="shared" si="42"/>
        <v>6342</v>
      </c>
      <c r="DJ10" s="127">
        <f t="shared" si="43"/>
        <v>409464</v>
      </c>
    </row>
    <row r="11" spans="1:114" s="129" customFormat="1" ht="12" customHeight="1">
      <c r="A11" s="125" t="s">
        <v>344</v>
      </c>
      <c r="B11" s="126" t="s">
        <v>410</v>
      </c>
      <c r="C11" s="125" t="s">
        <v>411</v>
      </c>
      <c r="D11" s="127">
        <f t="shared" si="6"/>
        <v>5305</v>
      </c>
      <c r="E11" s="127">
        <f t="shared" si="7"/>
        <v>5305</v>
      </c>
      <c r="F11" s="127">
        <v>0</v>
      </c>
      <c r="G11" s="127">
        <v>0</v>
      </c>
      <c r="H11" s="127">
        <v>0</v>
      </c>
      <c r="I11" s="127">
        <v>1594</v>
      </c>
      <c r="J11" s="127">
        <v>318122</v>
      </c>
      <c r="K11" s="127">
        <v>3711</v>
      </c>
      <c r="L11" s="127">
        <v>0</v>
      </c>
      <c r="M11" s="127">
        <f t="shared" si="8"/>
        <v>1234866</v>
      </c>
      <c r="N11" s="127">
        <f t="shared" si="9"/>
        <v>1234866</v>
      </c>
      <c r="O11" s="127">
        <v>355719</v>
      </c>
      <c r="P11" s="127">
        <v>0</v>
      </c>
      <c r="Q11" s="127">
        <v>854100</v>
      </c>
      <c r="R11" s="127">
        <v>11</v>
      </c>
      <c r="S11" s="127">
        <v>341148</v>
      </c>
      <c r="T11" s="127">
        <v>25036</v>
      </c>
      <c r="U11" s="127">
        <v>0</v>
      </c>
      <c r="V11" s="127">
        <f t="shared" si="10"/>
        <v>1240171</v>
      </c>
      <c r="W11" s="127">
        <f t="shared" si="11"/>
        <v>1240171</v>
      </c>
      <c r="X11" s="127">
        <f t="shared" si="12"/>
        <v>355719</v>
      </c>
      <c r="Y11" s="127">
        <f t="shared" si="13"/>
        <v>0</v>
      </c>
      <c r="Z11" s="127">
        <f t="shared" si="14"/>
        <v>854100</v>
      </c>
      <c r="AA11" s="127">
        <f t="shared" si="15"/>
        <v>1605</v>
      </c>
      <c r="AB11" s="127">
        <f t="shared" si="16"/>
        <v>659270</v>
      </c>
      <c r="AC11" s="127">
        <f t="shared" si="17"/>
        <v>28747</v>
      </c>
      <c r="AD11" s="127">
        <f t="shared" si="18"/>
        <v>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187366</v>
      </c>
      <c r="AN11" s="127">
        <f t="shared" si="22"/>
        <v>11471</v>
      </c>
      <c r="AO11" s="127">
        <v>11471</v>
      </c>
      <c r="AP11" s="127">
        <v>0</v>
      </c>
      <c r="AQ11" s="127">
        <v>0</v>
      </c>
      <c r="AR11" s="127">
        <v>0</v>
      </c>
      <c r="AS11" s="127">
        <f t="shared" si="23"/>
        <v>2840</v>
      </c>
      <c r="AT11" s="127">
        <v>0</v>
      </c>
      <c r="AU11" s="127">
        <v>2142</v>
      </c>
      <c r="AV11" s="127">
        <v>698</v>
      </c>
      <c r="AW11" s="127">
        <v>0</v>
      </c>
      <c r="AX11" s="127">
        <f t="shared" si="24"/>
        <v>172057</v>
      </c>
      <c r="AY11" s="127">
        <v>6064</v>
      </c>
      <c r="AZ11" s="127">
        <v>146072</v>
      </c>
      <c r="BA11" s="127">
        <v>19048</v>
      </c>
      <c r="BB11" s="127">
        <v>873</v>
      </c>
      <c r="BC11" s="128" t="s">
        <v>332</v>
      </c>
      <c r="BD11" s="127">
        <v>998</v>
      </c>
      <c r="BE11" s="127">
        <v>136061</v>
      </c>
      <c r="BF11" s="127">
        <f t="shared" si="25"/>
        <v>323427</v>
      </c>
      <c r="BG11" s="127">
        <f t="shared" si="26"/>
        <v>1345500</v>
      </c>
      <c r="BH11" s="127">
        <f t="shared" si="27"/>
        <v>1345500</v>
      </c>
      <c r="BI11" s="127">
        <v>0</v>
      </c>
      <c r="BJ11" s="127">
        <v>1345500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192539</v>
      </c>
      <c r="BP11" s="127">
        <f t="shared" si="29"/>
        <v>11470</v>
      </c>
      <c r="BQ11" s="127">
        <v>11470</v>
      </c>
      <c r="BR11" s="127">
        <v>0</v>
      </c>
      <c r="BS11" s="127">
        <v>0</v>
      </c>
      <c r="BT11" s="127">
        <v>0</v>
      </c>
      <c r="BU11" s="127">
        <f t="shared" si="30"/>
        <v>3077</v>
      </c>
      <c r="BV11" s="127">
        <v>0</v>
      </c>
      <c r="BW11" s="127">
        <v>2997</v>
      </c>
      <c r="BX11" s="127">
        <v>80</v>
      </c>
      <c r="BY11" s="127">
        <v>0</v>
      </c>
      <c r="BZ11" s="127">
        <f t="shared" si="31"/>
        <v>177351</v>
      </c>
      <c r="CA11" s="127">
        <v>735</v>
      </c>
      <c r="CB11" s="127">
        <v>174090</v>
      </c>
      <c r="CC11" s="127">
        <v>1128</v>
      </c>
      <c r="CD11" s="127">
        <v>1398</v>
      </c>
      <c r="CE11" s="128" t="s">
        <v>332</v>
      </c>
      <c r="CF11" s="127">
        <v>641</v>
      </c>
      <c r="CG11" s="127">
        <v>37975</v>
      </c>
      <c r="CH11" s="127">
        <f t="shared" si="32"/>
        <v>1576014</v>
      </c>
      <c r="CI11" s="127">
        <f t="shared" si="33"/>
        <v>1345500</v>
      </c>
      <c r="CJ11" s="127">
        <f t="shared" si="34"/>
        <v>1345500</v>
      </c>
      <c r="CK11" s="127">
        <f t="shared" si="35"/>
        <v>0</v>
      </c>
      <c r="CL11" s="127">
        <f t="shared" si="36"/>
        <v>1345500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379905</v>
      </c>
      <c r="CR11" s="127">
        <f t="shared" si="40"/>
        <v>22941</v>
      </c>
      <c r="CS11" s="127">
        <f t="shared" si="40"/>
        <v>22941</v>
      </c>
      <c r="CT11" s="127">
        <f t="shared" si="40"/>
        <v>0</v>
      </c>
      <c r="CU11" s="127">
        <f t="shared" si="40"/>
        <v>0</v>
      </c>
      <c r="CV11" s="127">
        <f t="shared" si="40"/>
        <v>0</v>
      </c>
      <c r="CW11" s="127">
        <f t="shared" si="40"/>
        <v>5917</v>
      </c>
      <c r="CX11" s="127">
        <f t="shared" si="40"/>
        <v>0</v>
      </c>
      <c r="CY11" s="127">
        <f t="shared" si="40"/>
        <v>5139</v>
      </c>
      <c r="CZ11" s="127">
        <f t="shared" si="40"/>
        <v>778</v>
      </c>
      <c r="DA11" s="127">
        <f t="shared" si="40"/>
        <v>0</v>
      </c>
      <c r="DB11" s="127">
        <f t="shared" si="40"/>
        <v>349408</v>
      </c>
      <c r="DC11" s="127">
        <f t="shared" si="40"/>
        <v>6799</v>
      </c>
      <c r="DD11" s="127">
        <f t="shared" si="40"/>
        <v>320162</v>
      </c>
      <c r="DE11" s="127">
        <f t="shared" si="40"/>
        <v>20176</v>
      </c>
      <c r="DF11" s="127">
        <f t="shared" si="40"/>
        <v>2271</v>
      </c>
      <c r="DG11" s="128" t="s">
        <v>332</v>
      </c>
      <c r="DH11" s="127">
        <f t="shared" si="41"/>
        <v>1639</v>
      </c>
      <c r="DI11" s="127">
        <f t="shared" si="42"/>
        <v>174036</v>
      </c>
      <c r="DJ11" s="127">
        <f t="shared" si="43"/>
        <v>1899441</v>
      </c>
    </row>
    <row r="12" spans="1:114" s="129" customFormat="1" ht="12" customHeight="1">
      <c r="A12" s="125" t="s">
        <v>344</v>
      </c>
      <c r="B12" s="126" t="s">
        <v>412</v>
      </c>
      <c r="C12" s="125" t="s">
        <v>413</v>
      </c>
      <c r="D12" s="133">
        <f t="shared" si="6"/>
        <v>432</v>
      </c>
      <c r="E12" s="133">
        <f t="shared" si="7"/>
        <v>432</v>
      </c>
      <c r="F12" s="133">
        <v>0</v>
      </c>
      <c r="G12" s="133">
        <v>0</v>
      </c>
      <c r="H12" s="133">
        <v>0</v>
      </c>
      <c r="I12" s="133">
        <v>432</v>
      </c>
      <c r="J12" s="133">
        <v>15557</v>
      </c>
      <c r="K12" s="133">
        <v>0</v>
      </c>
      <c r="L12" s="133">
        <v>0</v>
      </c>
      <c r="M12" s="133">
        <f t="shared" si="8"/>
        <v>0</v>
      </c>
      <c r="N12" s="133">
        <f t="shared" si="9"/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100364</v>
      </c>
      <c r="T12" s="133">
        <v>0</v>
      </c>
      <c r="U12" s="133">
        <v>0</v>
      </c>
      <c r="V12" s="133">
        <f t="shared" si="10"/>
        <v>432</v>
      </c>
      <c r="W12" s="133">
        <f t="shared" si="11"/>
        <v>432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432</v>
      </c>
      <c r="AB12" s="133">
        <f t="shared" si="16"/>
        <v>115921</v>
      </c>
      <c r="AC12" s="133">
        <f t="shared" si="17"/>
        <v>0</v>
      </c>
      <c r="AD12" s="133">
        <f t="shared" si="18"/>
        <v>0</v>
      </c>
      <c r="AE12" s="133">
        <f t="shared" si="19"/>
        <v>0</v>
      </c>
      <c r="AF12" s="133">
        <f t="shared" si="20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13848</v>
      </c>
      <c r="AN12" s="133">
        <f t="shared" si="22"/>
        <v>5601</v>
      </c>
      <c r="AO12" s="133">
        <v>0</v>
      </c>
      <c r="AP12" s="133">
        <v>0</v>
      </c>
      <c r="AQ12" s="133">
        <v>0</v>
      </c>
      <c r="AR12" s="133">
        <v>5601</v>
      </c>
      <c r="AS12" s="133">
        <f t="shared" si="23"/>
        <v>7447</v>
      </c>
      <c r="AT12" s="133">
        <v>0</v>
      </c>
      <c r="AU12" s="133">
        <v>1472</v>
      </c>
      <c r="AV12" s="133">
        <v>5975</v>
      </c>
      <c r="AW12" s="133">
        <v>0</v>
      </c>
      <c r="AX12" s="133">
        <f t="shared" si="24"/>
        <v>369</v>
      </c>
      <c r="AY12" s="133">
        <v>0</v>
      </c>
      <c r="AZ12" s="133">
        <v>195</v>
      </c>
      <c r="BA12" s="133">
        <v>174</v>
      </c>
      <c r="BB12" s="133">
        <v>0</v>
      </c>
      <c r="BC12" s="134" t="s">
        <v>332</v>
      </c>
      <c r="BD12" s="133">
        <v>431</v>
      </c>
      <c r="BE12" s="133">
        <v>2141</v>
      </c>
      <c r="BF12" s="133">
        <f t="shared" si="25"/>
        <v>15989</v>
      </c>
      <c r="BG12" s="133">
        <f t="shared" si="26"/>
        <v>693</v>
      </c>
      <c r="BH12" s="133">
        <f t="shared" si="27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693</v>
      </c>
      <c r="BN12" s="134" t="s">
        <v>332</v>
      </c>
      <c r="BO12" s="133">
        <f t="shared" si="28"/>
        <v>94597</v>
      </c>
      <c r="BP12" s="133">
        <f t="shared" si="29"/>
        <v>28349</v>
      </c>
      <c r="BQ12" s="133">
        <v>0</v>
      </c>
      <c r="BR12" s="133">
        <v>0</v>
      </c>
      <c r="BS12" s="133">
        <v>28349</v>
      </c>
      <c r="BT12" s="133">
        <v>0</v>
      </c>
      <c r="BU12" s="133">
        <f t="shared" si="30"/>
        <v>64421</v>
      </c>
      <c r="BV12" s="133">
        <v>0</v>
      </c>
      <c r="BW12" s="133">
        <v>64421</v>
      </c>
      <c r="BX12" s="133">
        <v>0</v>
      </c>
      <c r="BY12" s="133">
        <v>0</v>
      </c>
      <c r="BZ12" s="133">
        <f t="shared" si="31"/>
        <v>1280</v>
      </c>
      <c r="CA12" s="133">
        <v>0</v>
      </c>
      <c r="CB12" s="133">
        <v>1280</v>
      </c>
      <c r="CC12" s="133">
        <v>0</v>
      </c>
      <c r="CD12" s="133">
        <v>0</v>
      </c>
      <c r="CE12" s="134" t="s">
        <v>332</v>
      </c>
      <c r="CF12" s="133">
        <v>547</v>
      </c>
      <c r="CG12" s="133">
        <v>5074</v>
      </c>
      <c r="CH12" s="133">
        <f t="shared" si="32"/>
        <v>100364</v>
      </c>
      <c r="CI12" s="133">
        <f t="shared" si="33"/>
        <v>693</v>
      </c>
      <c r="CJ12" s="133">
        <f t="shared" si="34"/>
        <v>0</v>
      </c>
      <c r="CK12" s="133">
        <f t="shared" si="35"/>
        <v>0</v>
      </c>
      <c r="CL12" s="133">
        <f t="shared" si="36"/>
        <v>0</v>
      </c>
      <c r="CM12" s="133">
        <f t="shared" si="37"/>
        <v>0</v>
      </c>
      <c r="CN12" s="133">
        <f t="shared" si="38"/>
        <v>0</v>
      </c>
      <c r="CO12" s="133">
        <f t="shared" si="39"/>
        <v>693</v>
      </c>
      <c r="CP12" s="134" t="s">
        <v>332</v>
      </c>
      <c r="CQ12" s="133">
        <f t="shared" si="40"/>
        <v>108445</v>
      </c>
      <c r="CR12" s="133">
        <f t="shared" si="40"/>
        <v>33950</v>
      </c>
      <c r="CS12" s="133">
        <f t="shared" si="40"/>
        <v>0</v>
      </c>
      <c r="CT12" s="133">
        <f t="shared" si="40"/>
        <v>0</v>
      </c>
      <c r="CU12" s="133">
        <f t="shared" si="40"/>
        <v>28349</v>
      </c>
      <c r="CV12" s="133">
        <f t="shared" si="40"/>
        <v>5601</v>
      </c>
      <c r="CW12" s="133">
        <f t="shared" si="40"/>
        <v>71868</v>
      </c>
      <c r="CX12" s="133">
        <f t="shared" si="40"/>
        <v>0</v>
      </c>
      <c r="CY12" s="133">
        <f t="shared" si="40"/>
        <v>65893</v>
      </c>
      <c r="CZ12" s="133">
        <f t="shared" si="40"/>
        <v>5975</v>
      </c>
      <c r="DA12" s="133">
        <f t="shared" si="40"/>
        <v>0</v>
      </c>
      <c r="DB12" s="133">
        <f t="shared" si="40"/>
        <v>1649</v>
      </c>
      <c r="DC12" s="133">
        <f t="shared" si="40"/>
        <v>0</v>
      </c>
      <c r="DD12" s="133">
        <f t="shared" si="40"/>
        <v>1475</v>
      </c>
      <c r="DE12" s="133">
        <f t="shared" si="40"/>
        <v>174</v>
      </c>
      <c r="DF12" s="133">
        <f t="shared" si="40"/>
        <v>0</v>
      </c>
      <c r="DG12" s="134" t="s">
        <v>332</v>
      </c>
      <c r="DH12" s="133">
        <f t="shared" si="41"/>
        <v>978</v>
      </c>
      <c r="DI12" s="133">
        <f t="shared" si="42"/>
        <v>7215</v>
      </c>
      <c r="DJ12" s="133">
        <f t="shared" si="43"/>
        <v>116353</v>
      </c>
    </row>
    <row r="13" spans="1:114" s="129" customFormat="1" ht="12" customHeight="1">
      <c r="A13" s="125" t="s">
        <v>344</v>
      </c>
      <c r="B13" s="126" t="s">
        <v>414</v>
      </c>
      <c r="C13" s="125" t="s">
        <v>415</v>
      </c>
      <c r="D13" s="133">
        <f t="shared" si="6"/>
        <v>0</v>
      </c>
      <c r="E13" s="133">
        <f t="shared" si="7"/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f t="shared" si="8"/>
        <v>7297</v>
      </c>
      <c r="N13" s="133">
        <f t="shared" si="9"/>
        <v>7297</v>
      </c>
      <c r="O13" s="133">
        <v>0</v>
      </c>
      <c r="P13" s="133">
        <v>0</v>
      </c>
      <c r="Q13" s="133">
        <v>0</v>
      </c>
      <c r="R13" s="133">
        <v>0</v>
      </c>
      <c r="S13" s="133">
        <v>152079</v>
      </c>
      <c r="T13" s="133">
        <v>7297</v>
      </c>
      <c r="U13" s="133">
        <v>0</v>
      </c>
      <c r="V13" s="133">
        <f t="shared" si="10"/>
        <v>7297</v>
      </c>
      <c r="W13" s="133">
        <f t="shared" si="11"/>
        <v>7297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0</v>
      </c>
      <c r="AB13" s="133">
        <f t="shared" si="16"/>
        <v>152079</v>
      </c>
      <c r="AC13" s="133">
        <f t="shared" si="17"/>
        <v>7297</v>
      </c>
      <c r="AD13" s="133">
        <f t="shared" si="18"/>
        <v>0</v>
      </c>
      <c r="AE13" s="133">
        <f t="shared" si="19"/>
        <v>0</v>
      </c>
      <c r="AF13" s="133">
        <f t="shared" si="20"/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4" t="s">
        <v>332</v>
      </c>
      <c r="AM13" s="133">
        <f t="shared" si="21"/>
        <v>0</v>
      </c>
      <c r="AN13" s="133">
        <f t="shared" si="22"/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f t="shared" si="23"/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f t="shared" si="24"/>
        <v>0</v>
      </c>
      <c r="AY13" s="133">
        <v>0</v>
      </c>
      <c r="AZ13" s="133">
        <v>0</v>
      </c>
      <c r="BA13" s="133">
        <v>0</v>
      </c>
      <c r="BB13" s="133">
        <v>0</v>
      </c>
      <c r="BC13" s="134" t="s">
        <v>332</v>
      </c>
      <c r="BD13" s="133">
        <v>0</v>
      </c>
      <c r="BE13" s="133">
        <v>0</v>
      </c>
      <c r="BF13" s="133">
        <f t="shared" si="25"/>
        <v>0</v>
      </c>
      <c r="BG13" s="133">
        <f t="shared" si="26"/>
        <v>6191</v>
      </c>
      <c r="BH13" s="133">
        <f t="shared" si="27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6191</v>
      </c>
      <c r="BN13" s="134" t="s">
        <v>332</v>
      </c>
      <c r="BO13" s="133">
        <f t="shared" si="28"/>
        <v>152079</v>
      </c>
      <c r="BP13" s="133">
        <f t="shared" si="29"/>
        <v>41704</v>
      </c>
      <c r="BQ13" s="133">
        <v>41704</v>
      </c>
      <c r="BR13" s="133">
        <v>0</v>
      </c>
      <c r="BS13" s="133">
        <v>0</v>
      </c>
      <c r="BT13" s="133">
        <v>0</v>
      </c>
      <c r="BU13" s="133">
        <f t="shared" si="30"/>
        <v>110375</v>
      </c>
      <c r="BV13" s="133">
        <v>0</v>
      </c>
      <c r="BW13" s="133">
        <v>110375</v>
      </c>
      <c r="BX13" s="133">
        <v>0</v>
      </c>
      <c r="BY13" s="133">
        <v>0</v>
      </c>
      <c r="BZ13" s="133">
        <f t="shared" si="31"/>
        <v>0</v>
      </c>
      <c r="CA13" s="133">
        <v>0</v>
      </c>
      <c r="CB13" s="133">
        <v>0</v>
      </c>
      <c r="CC13" s="133">
        <v>0</v>
      </c>
      <c r="CD13" s="133">
        <v>0</v>
      </c>
      <c r="CE13" s="134" t="s">
        <v>332</v>
      </c>
      <c r="CF13" s="133">
        <v>0</v>
      </c>
      <c r="CG13" s="133">
        <v>1106</v>
      </c>
      <c r="CH13" s="133">
        <f t="shared" si="32"/>
        <v>159376</v>
      </c>
      <c r="CI13" s="133">
        <f t="shared" si="33"/>
        <v>6191</v>
      </c>
      <c r="CJ13" s="133">
        <f t="shared" si="34"/>
        <v>0</v>
      </c>
      <c r="CK13" s="133">
        <f t="shared" si="35"/>
        <v>0</v>
      </c>
      <c r="CL13" s="133">
        <f t="shared" si="36"/>
        <v>0</v>
      </c>
      <c r="CM13" s="133">
        <f t="shared" si="37"/>
        <v>0</v>
      </c>
      <c r="CN13" s="133">
        <f t="shared" si="38"/>
        <v>0</v>
      </c>
      <c r="CO13" s="133">
        <f t="shared" si="39"/>
        <v>6191</v>
      </c>
      <c r="CP13" s="134" t="s">
        <v>332</v>
      </c>
      <c r="CQ13" s="133">
        <f t="shared" si="40"/>
        <v>152079</v>
      </c>
      <c r="CR13" s="133">
        <f t="shared" si="40"/>
        <v>41704</v>
      </c>
      <c r="CS13" s="133">
        <f t="shared" si="40"/>
        <v>41704</v>
      </c>
      <c r="CT13" s="133">
        <f t="shared" si="40"/>
        <v>0</v>
      </c>
      <c r="CU13" s="133">
        <f t="shared" si="40"/>
        <v>0</v>
      </c>
      <c r="CV13" s="133">
        <f t="shared" si="40"/>
        <v>0</v>
      </c>
      <c r="CW13" s="133">
        <f t="shared" si="40"/>
        <v>110375</v>
      </c>
      <c r="CX13" s="133">
        <f t="shared" si="40"/>
        <v>0</v>
      </c>
      <c r="CY13" s="133">
        <f t="shared" si="40"/>
        <v>110375</v>
      </c>
      <c r="CZ13" s="133">
        <f t="shared" si="40"/>
        <v>0</v>
      </c>
      <c r="DA13" s="133">
        <f t="shared" si="40"/>
        <v>0</v>
      </c>
      <c r="DB13" s="133">
        <f t="shared" si="40"/>
        <v>0</v>
      </c>
      <c r="DC13" s="133">
        <f t="shared" si="40"/>
        <v>0</v>
      </c>
      <c r="DD13" s="133">
        <f t="shared" si="40"/>
        <v>0</v>
      </c>
      <c r="DE13" s="133">
        <f t="shared" si="40"/>
        <v>0</v>
      </c>
      <c r="DF13" s="133">
        <f t="shared" si="40"/>
        <v>0</v>
      </c>
      <c r="DG13" s="134" t="s">
        <v>332</v>
      </c>
      <c r="DH13" s="133">
        <f t="shared" si="41"/>
        <v>0</v>
      </c>
      <c r="DI13" s="133">
        <f t="shared" si="42"/>
        <v>1106</v>
      </c>
      <c r="DJ13" s="133">
        <f t="shared" si="43"/>
        <v>159376</v>
      </c>
    </row>
    <row r="14" spans="1:114" s="129" customFormat="1" ht="12" customHeight="1">
      <c r="A14" s="125" t="s">
        <v>344</v>
      </c>
      <c r="B14" s="126" t="s">
        <v>416</v>
      </c>
      <c r="C14" s="125" t="s">
        <v>417</v>
      </c>
      <c r="D14" s="133">
        <f t="shared" si="6"/>
        <v>0</v>
      </c>
      <c r="E14" s="133">
        <f t="shared" si="7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f t="shared" si="8"/>
        <v>9</v>
      </c>
      <c r="N14" s="133">
        <f t="shared" si="9"/>
        <v>9</v>
      </c>
      <c r="O14" s="133">
        <v>0</v>
      </c>
      <c r="P14" s="133">
        <v>0</v>
      </c>
      <c r="Q14" s="133">
        <v>0</v>
      </c>
      <c r="R14" s="133">
        <v>0</v>
      </c>
      <c r="S14" s="133">
        <v>122797</v>
      </c>
      <c r="T14" s="133">
        <v>9</v>
      </c>
      <c r="U14" s="133">
        <v>0</v>
      </c>
      <c r="V14" s="133">
        <f t="shared" si="10"/>
        <v>9</v>
      </c>
      <c r="W14" s="133">
        <f t="shared" si="11"/>
        <v>9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0</v>
      </c>
      <c r="AB14" s="133">
        <f t="shared" si="16"/>
        <v>122797</v>
      </c>
      <c r="AC14" s="133">
        <f t="shared" si="17"/>
        <v>9</v>
      </c>
      <c r="AD14" s="133">
        <f t="shared" si="18"/>
        <v>0</v>
      </c>
      <c r="AE14" s="133">
        <f t="shared" si="19"/>
        <v>0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4" t="s">
        <v>332</v>
      </c>
      <c r="AM14" s="133">
        <f t="shared" si="21"/>
        <v>0</v>
      </c>
      <c r="AN14" s="133">
        <f t="shared" si="22"/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f t="shared" si="23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24"/>
        <v>0</v>
      </c>
      <c r="AY14" s="133">
        <v>0</v>
      </c>
      <c r="AZ14" s="133">
        <v>0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0</v>
      </c>
      <c r="BF14" s="133">
        <f t="shared" si="25"/>
        <v>0</v>
      </c>
      <c r="BG14" s="133">
        <f t="shared" si="26"/>
        <v>0</v>
      </c>
      <c r="BH14" s="133">
        <f t="shared" si="27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117168</v>
      </c>
      <c r="BP14" s="133">
        <f t="shared" si="29"/>
        <v>48028</v>
      </c>
      <c r="BQ14" s="133">
        <v>48028</v>
      </c>
      <c r="BR14" s="133">
        <v>0</v>
      </c>
      <c r="BS14" s="133">
        <v>0</v>
      </c>
      <c r="BT14" s="133">
        <v>0</v>
      </c>
      <c r="BU14" s="133">
        <f t="shared" si="30"/>
        <v>69140</v>
      </c>
      <c r="BV14" s="133">
        <v>0</v>
      </c>
      <c r="BW14" s="133">
        <v>68329</v>
      </c>
      <c r="BX14" s="133">
        <v>811</v>
      </c>
      <c r="BY14" s="133">
        <v>0</v>
      </c>
      <c r="BZ14" s="133">
        <f t="shared" si="31"/>
        <v>0</v>
      </c>
      <c r="CA14" s="133">
        <v>0</v>
      </c>
      <c r="CB14" s="133">
        <v>0</v>
      </c>
      <c r="CC14" s="133">
        <v>0</v>
      </c>
      <c r="CD14" s="133">
        <v>0</v>
      </c>
      <c r="CE14" s="134" t="s">
        <v>332</v>
      </c>
      <c r="CF14" s="133">
        <v>0</v>
      </c>
      <c r="CG14" s="133">
        <v>5638</v>
      </c>
      <c r="CH14" s="133">
        <f t="shared" si="32"/>
        <v>122806</v>
      </c>
      <c r="CI14" s="133">
        <f t="shared" si="33"/>
        <v>0</v>
      </c>
      <c r="CJ14" s="133">
        <f t="shared" si="34"/>
        <v>0</v>
      </c>
      <c r="CK14" s="133">
        <f t="shared" si="35"/>
        <v>0</v>
      </c>
      <c r="CL14" s="133">
        <f t="shared" si="36"/>
        <v>0</v>
      </c>
      <c r="CM14" s="133">
        <f t="shared" si="37"/>
        <v>0</v>
      </c>
      <c r="CN14" s="133">
        <f t="shared" si="38"/>
        <v>0</v>
      </c>
      <c r="CO14" s="133">
        <f t="shared" si="39"/>
        <v>0</v>
      </c>
      <c r="CP14" s="134" t="s">
        <v>332</v>
      </c>
      <c r="CQ14" s="133">
        <f t="shared" si="40"/>
        <v>117168</v>
      </c>
      <c r="CR14" s="133">
        <f t="shared" si="40"/>
        <v>48028</v>
      </c>
      <c r="CS14" s="133">
        <f t="shared" si="40"/>
        <v>48028</v>
      </c>
      <c r="CT14" s="133">
        <f t="shared" si="40"/>
        <v>0</v>
      </c>
      <c r="CU14" s="133">
        <f t="shared" si="40"/>
        <v>0</v>
      </c>
      <c r="CV14" s="133">
        <f t="shared" si="40"/>
        <v>0</v>
      </c>
      <c r="CW14" s="133">
        <f t="shared" si="40"/>
        <v>69140</v>
      </c>
      <c r="CX14" s="133">
        <f t="shared" si="40"/>
        <v>0</v>
      </c>
      <c r="CY14" s="133">
        <f t="shared" si="40"/>
        <v>68329</v>
      </c>
      <c r="CZ14" s="133">
        <f t="shared" si="40"/>
        <v>811</v>
      </c>
      <c r="DA14" s="133">
        <f t="shared" si="40"/>
        <v>0</v>
      </c>
      <c r="DB14" s="133">
        <f t="shared" si="40"/>
        <v>0</v>
      </c>
      <c r="DC14" s="133">
        <f t="shared" si="40"/>
        <v>0</v>
      </c>
      <c r="DD14" s="133">
        <f t="shared" si="40"/>
        <v>0</v>
      </c>
      <c r="DE14" s="133">
        <f t="shared" si="40"/>
        <v>0</v>
      </c>
      <c r="DF14" s="133">
        <f t="shared" si="40"/>
        <v>0</v>
      </c>
      <c r="DG14" s="134" t="s">
        <v>332</v>
      </c>
      <c r="DH14" s="133">
        <f t="shared" si="41"/>
        <v>0</v>
      </c>
      <c r="DI14" s="133">
        <f t="shared" si="42"/>
        <v>5638</v>
      </c>
      <c r="DJ14" s="133">
        <f t="shared" si="43"/>
        <v>122806</v>
      </c>
    </row>
    <row r="15" spans="1:114" s="129" customFormat="1" ht="12" customHeight="1">
      <c r="A15" s="125" t="s">
        <v>344</v>
      </c>
      <c r="B15" s="126" t="s">
        <v>418</v>
      </c>
      <c r="C15" s="125" t="s">
        <v>419</v>
      </c>
      <c r="D15" s="133">
        <f t="shared" si="6"/>
        <v>27735</v>
      </c>
      <c r="E15" s="133">
        <f t="shared" si="7"/>
        <v>27735</v>
      </c>
      <c r="F15" s="133">
        <v>0</v>
      </c>
      <c r="G15" s="133">
        <v>0</v>
      </c>
      <c r="H15" s="133">
        <v>0</v>
      </c>
      <c r="I15" s="133">
        <v>24008</v>
      </c>
      <c r="J15" s="133">
        <v>911430</v>
      </c>
      <c r="K15" s="133">
        <v>3727</v>
      </c>
      <c r="L15" s="133">
        <v>0</v>
      </c>
      <c r="M15" s="133">
        <f t="shared" si="8"/>
        <v>0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182701</v>
      </c>
      <c r="T15" s="133">
        <v>0</v>
      </c>
      <c r="U15" s="133">
        <v>0</v>
      </c>
      <c r="V15" s="133">
        <f t="shared" si="10"/>
        <v>27735</v>
      </c>
      <c r="W15" s="133">
        <f t="shared" si="11"/>
        <v>27735</v>
      </c>
      <c r="X15" s="133">
        <f t="shared" si="12"/>
        <v>0</v>
      </c>
      <c r="Y15" s="133">
        <f t="shared" si="13"/>
        <v>0</v>
      </c>
      <c r="Z15" s="133">
        <f t="shared" si="14"/>
        <v>0</v>
      </c>
      <c r="AA15" s="133">
        <f t="shared" si="15"/>
        <v>24008</v>
      </c>
      <c r="AB15" s="133">
        <f t="shared" si="16"/>
        <v>1094131</v>
      </c>
      <c r="AC15" s="133">
        <f t="shared" si="17"/>
        <v>3727</v>
      </c>
      <c r="AD15" s="133">
        <f t="shared" si="18"/>
        <v>0</v>
      </c>
      <c r="AE15" s="133">
        <f t="shared" si="19"/>
        <v>19845</v>
      </c>
      <c r="AF15" s="133">
        <f t="shared" si="20"/>
        <v>19845</v>
      </c>
      <c r="AG15" s="133">
        <v>0</v>
      </c>
      <c r="AH15" s="133">
        <v>19845</v>
      </c>
      <c r="AI15" s="133">
        <v>0</v>
      </c>
      <c r="AJ15" s="133">
        <v>0</v>
      </c>
      <c r="AK15" s="133">
        <v>0</v>
      </c>
      <c r="AL15" s="134" t="s">
        <v>332</v>
      </c>
      <c r="AM15" s="133">
        <f t="shared" si="21"/>
        <v>919320</v>
      </c>
      <c r="AN15" s="133">
        <f t="shared" si="22"/>
        <v>163756</v>
      </c>
      <c r="AO15" s="133">
        <v>29587</v>
      </c>
      <c r="AP15" s="133">
        <v>0</v>
      </c>
      <c r="AQ15" s="133">
        <v>127107</v>
      </c>
      <c r="AR15" s="133">
        <v>7062</v>
      </c>
      <c r="AS15" s="133">
        <f t="shared" si="23"/>
        <v>578322</v>
      </c>
      <c r="AT15" s="133">
        <v>0</v>
      </c>
      <c r="AU15" s="133">
        <v>574318</v>
      </c>
      <c r="AV15" s="133">
        <v>4004</v>
      </c>
      <c r="AW15" s="133">
        <v>37538</v>
      </c>
      <c r="AX15" s="133">
        <f t="shared" si="24"/>
        <v>139704</v>
      </c>
      <c r="AY15" s="133">
        <v>0</v>
      </c>
      <c r="AZ15" s="133">
        <v>120651</v>
      </c>
      <c r="BA15" s="133">
        <v>17942</v>
      </c>
      <c r="BB15" s="133">
        <v>1111</v>
      </c>
      <c r="BC15" s="134" t="s">
        <v>332</v>
      </c>
      <c r="BD15" s="133">
        <v>0</v>
      </c>
      <c r="BE15" s="133">
        <v>0</v>
      </c>
      <c r="BF15" s="133">
        <f t="shared" si="25"/>
        <v>939165</v>
      </c>
      <c r="BG15" s="133">
        <f t="shared" si="26"/>
        <v>0</v>
      </c>
      <c r="BH15" s="133">
        <f t="shared" si="27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4" t="s">
        <v>332</v>
      </c>
      <c r="BO15" s="133">
        <f t="shared" si="28"/>
        <v>182701</v>
      </c>
      <c r="BP15" s="133">
        <f t="shared" si="29"/>
        <v>78847</v>
      </c>
      <c r="BQ15" s="133">
        <v>9235</v>
      </c>
      <c r="BR15" s="133">
        <v>0</v>
      </c>
      <c r="BS15" s="133">
        <v>69612</v>
      </c>
      <c r="BT15" s="133">
        <v>0</v>
      </c>
      <c r="BU15" s="133">
        <f t="shared" si="30"/>
        <v>81507</v>
      </c>
      <c r="BV15" s="133">
        <v>0</v>
      </c>
      <c r="BW15" s="133">
        <v>81507</v>
      </c>
      <c r="BX15" s="133">
        <v>0</v>
      </c>
      <c r="BY15" s="133">
        <v>935</v>
      </c>
      <c r="BZ15" s="133">
        <f t="shared" si="31"/>
        <v>21412</v>
      </c>
      <c r="CA15" s="133">
        <v>1000</v>
      </c>
      <c r="CB15" s="133">
        <v>16036</v>
      </c>
      <c r="CC15" s="133">
        <v>4153</v>
      </c>
      <c r="CD15" s="133">
        <v>223</v>
      </c>
      <c r="CE15" s="134" t="s">
        <v>332</v>
      </c>
      <c r="CF15" s="133">
        <v>0</v>
      </c>
      <c r="CG15" s="133">
        <v>0</v>
      </c>
      <c r="CH15" s="133">
        <f t="shared" si="32"/>
        <v>182701</v>
      </c>
      <c r="CI15" s="133">
        <f t="shared" si="33"/>
        <v>19845</v>
      </c>
      <c r="CJ15" s="133">
        <f t="shared" si="34"/>
        <v>19845</v>
      </c>
      <c r="CK15" s="133">
        <f t="shared" si="35"/>
        <v>0</v>
      </c>
      <c r="CL15" s="133">
        <f t="shared" si="36"/>
        <v>19845</v>
      </c>
      <c r="CM15" s="133">
        <f t="shared" si="37"/>
        <v>0</v>
      </c>
      <c r="CN15" s="133">
        <f t="shared" si="38"/>
        <v>0</v>
      </c>
      <c r="CO15" s="133">
        <f t="shared" si="39"/>
        <v>0</v>
      </c>
      <c r="CP15" s="134" t="s">
        <v>332</v>
      </c>
      <c r="CQ15" s="133">
        <f t="shared" si="40"/>
        <v>1102021</v>
      </c>
      <c r="CR15" s="133">
        <f t="shared" si="40"/>
        <v>242603</v>
      </c>
      <c r="CS15" s="133">
        <f t="shared" si="40"/>
        <v>38822</v>
      </c>
      <c r="CT15" s="133">
        <f t="shared" si="40"/>
        <v>0</v>
      </c>
      <c r="CU15" s="133">
        <f t="shared" si="40"/>
        <v>196719</v>
      </c>
      <c r="CV15" s="133">
        <f t="shared" si="40"/>
        <v>7062</v>
      </c>
      <c r="CW15" s="133">
        <f t="shared" si="40"/>
        <v>659829</v>
      </c>
      <c r="CX15" s="133">
        <f t="shared" si="40"/>
        <v>0</v>
      </c>
      <c r="CY15" s="133">
        <f t="shared" si="40"/>
        <v>655825</v>
      </c>
      <c r="CZ15" s="133">
        <f t="shared" si="40"/>
        <v>4004</v>
      </c>
      <c r="DA15" s="133">
        <f t="shared" si="40"/>
        <v>38473</v>
      </c>
      <c r="DB15" s="133">
        <f t="shared" si="40"/>
        <v>161116</v>
      </c>
      <c r="DC15" s="133">
        <f t="shared" si="40"/>
        <v>1000</v>
      </c>
      <c r="DD15" s="133">
        <f t="shared" si="40"/>
        <v>136687</v>
      </c>
      <c r="DE15" s="133">
        <f t="shared" si="40"/>
        <v>22095</v>
      </c>
      <c r="DF15" s="133">
        <f t="shared" si="40"/>
        <v>1334</v>
      </c>
      <c r="DG15" s="134" t="s">
        <v>332</v>
      </c>
      <c r="DH15" s="133">
        <f t="shared" si="41"/>
        <v>0</v>
      </c>
      <c r="DI15" s="133">
        <f t="shared" si="42"/>
        <v>0</v>
      </c>
      <c r="DJ15" s="133">
        <f t="shared" si="43"/>
        <v>1121866</v>
      </c>
    </row>
    <row r="16" spans="1:114" s="129" customFormat="1" ht="12" customHeight="1">
      <c r="A16" s="125" t="s">
        <v>344</v>
      </c>
      <c r="B16" s="126" t="s">
        <v>420</v>
      </c>
      <c r="C16" s="125" t="s">
        <v>421</v>
      </c>
      <c r="D16" s="133">
        <f t="shared" si="6"/>
        <v>23555</v>
      </c>
      <c r="E16" s="133">
        <f t="shared" si="7"/>
        <v>23555</v>
      </c>
      <c r="F16" s="133">
        <v>0</v>
      </c>
      <c r="G16" s="133">
        <v>0</v>
      </c>
      <c r="H16" s="133">
        <v>0</v>
      </c>
      <c r="I16" s="133">
        <v>0</v>
      </c>
      <c r="J16" s="133">
        <v>157163</v>
      </c>
      <c r="K16" s="133">
        <v>23555</v>
      </c>
      <c r="L16" s="133">
        <v>0</v>
      </c>
      <c r="M16" s="133">
        <f t="shared" si="8"/>
        <v>0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f t="shared" si="10"/>
        <v>23555</v>
      </c>
      <c r="W16" s="133">
        <f t="shared" si="11"/>
        <v>23555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0</v>
      </c>
      <c r="AB16" s="133">
        <f t="shared" si="16"/>
        <v>157163</v>
      </c>
      <c r="AC16" s="133">
        <f t="shared" si="17"/>
        <v>23555</v>
      </c>
      <c r="AD16" s="133">
        <f t="shared" si="18"/>
        <v>0</v>
      </c>
      <c r="AE16" s="133">
        <f t="shared" si="19"/>
        <v>0</v>
      </c>
      <c r="AF16" s="133">
        <f t="shared" si="20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4" t="s">
        <v>332</v>
      </c>
      <c r="AM16" s="133">
        <f t="shared" si="21"/>
        <v>180718</v>
      </c>
      <c r="AN16" s="133">
        <f t="shared" si="22"/>
        <v>42476</v>
      </c>
      <c r="AO16" s="133">
        <v>9807</v>
      </c>
      <c r="AP16" s="133">
        <v>0</v>
      </c>
      <c r="AQ16" s="133">
        <v>32669</v>
      </c>
      <c r="AR16" s="133">
        <v>0</v>
      </c>
      <c r="AS16" s="133">
        <f t="shared" si="23"/>
        <v>112709</v>
      </c>
      <c r="AT16" s="133">
        <v>0</v>
      </c>
      <c r="AU16" s="133">
        <v>112709</v>
      </c>
      <c r="AV16" s="133">
        <v>0</v>
      </c>
      <c r="AW16" s="133">
        <v>0</v>
      </c>
      <c r="AX16" s="133">
        <f t="shared" si="24"/>
        <v>25533</v>
      </c>
      <c r="AY16" s="133">
        <v>0</v>
      </c>
      <c r="AZ16" s="133">
        <v>0</v>
      </c>
      <c r="BA16" s="133">
        <v>22108</v>
      </c>
      <c r="BB16" s="133">
        <v>3425</v>
      </c>
      <c r="BC16" s="134" t="s">
        <v>332</v>
      </c>
      <c r="BD16" s="133">
        <v>0</v>
      </c>
      <c r="BE16" s="133">
        <v>0</v>
      </c>
      <c r="BF16" s="133">
        <f t="shared" si="25"/>
        <v>180718</v>
      </c>
      <c r="BG16" s="133">
        <f t="shared" si="26"/>
        <v>0</v>
      </c>
      <c r="BH16" s="133">
        <f t="shared" si="27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4" t="s">
        <v>332</v>
      </c>
      <c r="BO16" s="133">
        <f t="shared" si="28"/>
        <v>0</v>
      </c>
      <c r="BP16" s="133">
        <f t="shared" si="29"/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f t="shared" si="30"/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f t="shared" si="31"/>
        <v>0</v>
      </c>
      <c r="CA16" s="133">
        <v>0</v>
      </c>
      <c r="CB16" s="133">
        <v>0</v>
      </c>
      <c r="CC16" s="133">
        <v>0</v>
      </c>
      <c r="CD16" s="133">
        <v>0</v>
      </c>
      <c r="CE16" s="134" t="s">
        <v>332</v>
      </c>
      <c r="CF16" s="133">
        <v>0</v>
      </c>
      <c r="CG16" s="133">
        <v>0</v>
      </c>
      <c r="CH16" s="133">
        <f t="shared" si="32"/>
        <v>0</v>
      </c>
      <c r="CI16" s="133">
        <f t="shared" si="33"/>
        <v>0</v>
      </c>
      <c r="CJ16" s="133">
        <f t="shared" si="34"/>
        <v>0</v>
      </c>
      <c r="CK16" s="133">
        <f t="shared" si="35"/>
        <v>0</v>
      </c>
      <c r="CL16" s="133">
        <f t="shared" si="36"/>
        <v>0</v>
      </c>
      <c r="CM16" s="133">
        <f t="shared" si="37"/>
        <v>0</v>
      </c>
      <c r="CN16" s="133">
        <f t="shared" si="38"/>
        <v>0</v>
      </c>
      <c r="CO16" s="133">
        <f t="shared" si="39"/>
        <v>0</v>
      </c>
      <c r="CP16" s="134" t="s">
        <v>332</v>
      </c>
      <c r="CQ16" s="133">
        <f t="shared" si="40"/>
        <v>180718</v>
      </c>
      <c r="CR16" s="133">
        <f t="shared" si="40"/>
        <v>42476</v>
      </c>
      <c r="CS16" s="133">
        <f t="shared" si="40"/>
        <v>9807</v>
      </c>
      <c r="CT16" s="133">
        <f t="shared" si="40"/>
        <v>0</v>
      </c>
      <c r="CU16" s="133">
        <f t="shared" si="40"/>
        <v>32669</v>
      </c>
      <c r="CV16" s="133">
        <f t="shared" si="40"/>
        <v>0</v>
      </c>
      <c r="CW16" s="133">
        <f t="shared" si="40"/>
        <v>112709</v>
      </c>
      <c r="CX16" s="133">
        <f t="shared" si="40"/>
        <v>0</v>
      </c>
      <c r="CY16" s="133">
        <f t="shared" si="40"/>
        <v>112709</v>
      </c>
      <c r="CZ16" s="133">
        <f t="shared" si="40"/>
        <v>0</v>
      </c>
      <c r="DA16" s="133">
        <f t="shared" si="40"/>
        <v>0</v>
      </c>
      <c r="DB16" s="133">
        <f t="shared" si="40"/>
        <v>25533</v>
      </c>
      <c r="DC16" s="133">
        <f t="shared" si="40"/>
        <v>0</v>
      </c>
      <c r="DD16" s="133">
        <f t="shared" si="40"/>
        <v>0</v>
      </c>
      <c r="DE16" s="133">
        <f t="shared" si="40"/>
        <v>22108</v>
      </c>
      <c r="DF16" s="133">
        <f t="shared" si="40"/>
        <v>3425</v>
      </c>
      <c r="DG16" s="134" t="s">
        <v>332</v>
      </c>
      <c r="DH16" s="133">
        <f t="shared" si="41"/>
        <v>0</v>
      </c>
      <c r="DI16" s="133">
        <f t="shared" si="42"/>
        <v>0</v>
      </c>
      <c r="DJ16" s="133">
        <f t="shared" si="43"/>
        <v>180718</v>
      </c>
    </row>
    <row r="17" spans="1:114" s="129" customFormat="1" ht="12" customHeight="1">
      <c r="A17" s="125" t="s">
        <v>344</v>
      </c>
      <c r="B17" s="126" t="s">
        <v>422</v>
      </c>
      <c r="C17" s="125" t="s">
        <v>423</v>
      </c>
      <c r="D17" s="133">
        <f t="shared" si="6"/>
        <v>50799</v>
      </c>
      <c r="E17" s="133">
        <f t="shared" si="7"/>
        <v>37968</v>
      </c>
      <c r="F17" s="133">
        <v>0</v>
      </c>
      <c r="G17" s="133">
        <v>0</v>
      </c>
      <c r="H17" s="133">
        <v>0</v>
      </c>
      <c r="I17" s="133">
        <v>37968</v>
      </c>
      <c r="J17" s="133">
        <v>473723</v>
      </c>
      <c r="K17" s="133">
        <v>0</v>
      </c>
      <c r="L17" s="133">
        <v>12831</v>
      </c>
      <c r="M17" s="133">
        <f t="shared" si="8"/>
        <v>10634</v>
      </c>
      <c r="N17" s="133">
        <f t="shared" si="9"/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186631</v>
      </c>
      <c r="T17" s="133">
        <v>0</v>
      </c>
      <c r="U17" s="133">
        <v>10634</v>
      </c>
      <c r="V17" s="133">
        <f t="shared" si="10"/>
        <v>61433</v>
      </c>
      <c r="W17" s="133">
        <f t="shared" si="11"/>
        <v>37968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37968</v>
      </c>
      <c r="AB17" s="133">
        <f t="shared" si="16"/>
        <v>660354</v>
      </c>
      <c r="AC17" s="133">
        <f t="shared" si="17"/>
        <v>0</v>
      </c>
      <c r="AD17" s="133">
        <f t="shared" si="18"/>
        <v>23465</v>
      </c>
      <c r="AE17" s="133">
        <f t="shared" si="19"/>
        <v>0</v>
      </c>
      <c r="AF17" s="133">
        <f t="shared" si="20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4" t="s">
        <v>332</v>
      </c>
      <c r="AM17" s="133">
        <f t="shared" si="21"/>
        <v>524522</v>
      </c>
      <c r="AN17" s="133">
        <f t="shared" si="22"/>
        <v>35031</v>
      </c>
      <c r="AO17" s="133">
        <v>35031</v>
      </c>
      <c r="AP17" s="133">
        <v>0</v>
      </c>
      <c r="AQ17" s="133">
        <v>0</v>
      </c>
      <c r="AR17" s="133">
        <v>0</v>
      </c>
      <c r="AS17" s="133">
        <f t="shared" si="23"/>
        <v>258623</v>
      </c>
      <c r="AT17" s="133">
        <v>0</v>
      </c>
      <c r="AU17" s="133">
        <v>248079</v>
      </c>
      <c r="AV17" s="133">
        <v>10544</v>
      </c>
      <c r="AW17" s="133">
        <v>0</v>
      </c>
      <c r="AX17" s="133">
        <f t="shared" si="24"/>
        <v>230868</v>
      </c>
      <c r="AY17" s="133">
        <v>0</v>
      </c>
      <c r="AZ17" s="133">
        <v>200410</v>
      </c>
      <c r="BA17" s="133">
        <v>811</v>
      </c>
      <c r="BB17" s="133">
        <v>29647</v>
      </c>
      <c r="BC17" s="134" t="s">
        <v>332</v>
      </c>
      <c r="BD17" s="133">
        <v>0</v>
      </c>
      <c r="BE17" s="133">
        <v>0</v>
      </c>
      <c r="BF17" s="133">
        <f t="shared" si="25"/>
        <v>524522</v>
      </c>
      <c r="BG17" s="133">
        <f t="shared" si="26"/>
        <v>0</v>
      </c>
      <c r="BH17" s="133">
        <f t="shared" si="27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4" t="s">
        <v>332</v>
      </c>
      <c r="BO17" s="133">
        <f t="shared" si="28"/>
        <v>197265</v>
      </c>
      <c r="BP17" s="133">
        <f t="shared" si="29"/>
        <v>32144</v>
      </c>
      <c r="BQ17" s="133">
        <v>32144</v>
      </c>
      <c r="BR17" s="133">
        <v>0</v>
      </c>
      <c r="BS17" s="133">
        <v>0</v>
      </c>
      <c r="BT17" s="133">
        <v>0</v>
      </c>
      <c r="BU17" s="133">
        <f t="shared" si="30"/>
        <v>139103</v>
      </c>
      <c r="BV17" s="133">
        <v>0</v>
      </c>
      <c r="BW17" s="133">
        <v>139103</v>
      </c>
      <c r="BX17" s="133">
        <v>0</v>
      </c>
      <c r="BY17" s="133">
        <v>0</v>
      </c>
      <c r="BZ17" s="133">
        <f t="shared" si="31"/>
        <v>26018</v>
      </c>
      <c r="CA17" s="133">
        <v>0</v>
      </c>
      <c r="CB17" s="133">
        <v>8450</v>
      </c>
      <c r="CC17" s="133">
        <v>0</v>
      </c>
      <c r="CD17" s="133">
        <v>17568</v>
      </c>
      <c r="CE17" s="134" t="s">
        <v>332</v>
      </c>
      <c r="CF17" s="133">
        <v>0</v>
      </c>
      <c r="CG17" s="133">
        <v>0</v>
      </c>
      <c r="CH17" s="133">
        <f t="shared" si="32"/>
        <v>197265</v>
      </c>
      <c r="CI17" s="133">
        <f t="shared" si="33"/>
        <v>0</v>
      </c>
      <c r="CJ17" s="133">
        <f t="shared" si="34"/>
        <v>0</v>
      </c>
      <c r="CK17" s="133">
        <f t="shared" si="35"/>
        <v>0</v>
      </c>
      <c r="CL17" s="133">
        <f t="shared" si="36"/>
        <v>0</v>
      </c>
      <c r="CM17" s="133">
        <f t="shared" si="37"/>
        <v>0</v>
      </c>
      <c r="CN17" s="133">
        <f t="shared" si="38"/>
        <v>0</v>
      </c>
      <c r="CO17" s="133">
        <f t="shared" si="39"/>
        <v>0</v>
      </c>
      <c r="CP17" s="134" t="s">
        <v>332</v>
      </c>
      <c r="CQ17" s="133">
        <f t="shared" si="40"/>
        <v>721787</v>
      </c>
      <c r="CR17" s="133">
        <f t="shared" si="40"/>
        <v>67175</v>
      </c>
      <c r="CS17" s="133">
        <f t="shared" si="40"/>
        <v>67175</v>
      </c>
      <c r="CT17" s="133">
        <f t="shared" si="40"/>
        <v>0</v>
      </c>
      <c r="CU17" s="133">
        <f t="shared" si="40"/>
        <v>0</v>
      </c>
      <c r="CV17" s="133">
        <f t="shared" si="40"/>
        <v>0</v>
      </c>
      <c r="CW17" s="133">
        <f t="shared" si="40"/>
        <v>397726</v>
      </c>
      <c r="CX17" s="133">
        <f t="shared" si="40"/>
        <v>0</v>
      </c>
      <c r="CY17" s="133">
        <f t="shared" si="40"/>
        <v>387182</v>
      </c>
      <c r="CZ17" s="133">
        <f t="shared" si="40"/>
        <v>10544</v>
      </c>
      <c r="DA17" s="133">
        <f t="shared" si="40"/>
        <v>0</v>
      </c>
      <c r="DB17" s="133">
        <f t="shared" si="40"/>
        <v>256886</v>
      </c>
      <c r="DC17" s="133">
        <f t="shared" si="40"/>
        <v>0</v>
      </c>
      <c r="DD17" s="133">
        <f t="shared" si="40"/>
        <v>208860</v>
      </c>
      <c r="DE17" s="133">
        <f t="shared" si="40"/>
        <v>811</v>
      </c>
      <c r="DF17" s="133">
        <f t="shared" si="40"/>
        <v>47215</v>
      </c>
      <c r="DG17" s="134" t="s">
        <v>332</v>
      </c>
      <c r="DH17" s="133">
        <f t="shared" si="41"/>
        <v>0</v>
      </c>
      <c r="DI17" s="133">
        <f t="shared" si="42"/>
        <v>0</v>
      </c>
      <c r="DJ17" s="133">
        <f t="shared" si="43"/>
        <v>721787</v>
      </c>
    </row>
    <row r="18" spans="1:114" s="129" customFormat="1" ht="12" customHeight="1">
      <c r="A18" s="125" t="s">
        <v>344</v>
      </c>
      <c r="B18" s="126" t="s">
        <v>424</v>
      </c>
      <c r="C18" s="125" t="s">
        <v>425</v>
      </c>
      <c r="D18" s="133">
        <f t="shared" si="6"/>
        <v>0</v>
      </c>
      <c r="E18" s="133">
        <f t="shared" si="7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f t="shared" si="8"/>
        <v>0</v>
      </c>
      <c r="N18" s="133">
        <f t="shared" si="9"/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213147</v>
      </c>
      <c r="T18" s="133">
        <v>0</v>
      </c>
      <c r="U18" s="133">
        <v>0</v>
      </c>
      <c r="V18" s="133">
        <f t="shared" si="10"/>
        <v>0</v>
      </c>
      <c r="W18" s="133">
        <f t="shared" si="11"/>
        <v>0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0</v>
      </c>
      <c r="AB18" s="133">
        <f t="shared" si="16"/>
        <v>213147</v>
      </c>
      <c r="AC18" s="133">
        <f t="shared" si="17"/>
        <v>0</v>
      </c>
      <c r="AD18" s="133">
        <f t="shared" si="18"/>
        <v>0</v>
      </c>
      <c r="AE18" s="133">
        <f t="shared" si="19"/>
        <v>0</v>
      </c>
      <c r="AF18" s="133">
        <f t="shared" si="20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4" t="s">
        <v>332</v>
      </c>
      <c r="AM18" s="133">
        <f t="shared" si="21"/>
        <v>0</v>
      </c>
      <c r="AN18" s="133">
        <f t="shared" si="22"/>
        <v>0</v>
      </c>
      <c r="AO18" s="133">
        <v>0</v>
      </c>
      <c r="AP18" s="133">
        <v>0</v>
      </c>
      <c r="AQ18" s="133">
        <v>0</v>
      </c>
      <c r="AR18" s="133">
        <v>0</v>
      </c>
      <c r="AS18" s="133">
        <f t="shared" si="23"/>
        <v>0</v>
      </c>
      <c r="AT18" s="133">
        <v>0</v>
      </c>
      <c r="AU18" s="133">
        <v>0</v>
      </c>
      <c r="AV18" s="133">
        <v>0</v>
      </c>
      <c r="AW18" s="133">
        <v>0</v>
      </c>
      <c r="AX18" s="133">
        <f t="shared" si="24"/>
        <v>0</v>
      </c>
      <c r="AY18" s="133">
        <v>0</v>
      </c>
      <c r="AZ18" s="133">
        <v>0</v>
      </c>
      <c r="BA18" s="133">
        <v>0</v>
      </c>
      <c r="BB18" s="133">
        <v>0</v>
      </c>
      <c r="BC18" s="134" t="s">
        <v>332</v>
      </c>
      <c r="BD18" s="133">
        <v>0</v>
      </c>
      <c r="BE18" s="133">
        <v>0</v>
      </c>
      <c r="BF18" s="133">
        <f t="shared" si="25"/>
        <v>0</v>
      </c>
      <c r="BG18" s="133">
        <f t="shared" si="26"/>
        <v>0</v>
      </c>
      <c r="BH18" s="133">
        <f t="shared" si="27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4" t="s">
        <v>332</v>
      </c>
      <c r="BO18" s="133">
        <f t="shared" si="28"/>
        <v>213147</v>
      </c>
      <c r="BP18" s="133">
        <f t="shared" si="29"/>
        <v>17852</v>
      </c>
      <c r="BQ18" s="133">
        <v>17852</v>
      </c>
      <c r="BR18" s="133">
        <v>0</v>
      </c>
      <c r="BS18" s="133">
        <v>0</v>
      </c>
      <c r="BT18" s="133">
        <v>0</v>
      </c>
      <c r="BU18" s="133">
        <f t="shared" si="30"/>
        <v>139994</v>
      </c>
      <c r="BV18" s="133">
        <v>0</v>
      </c>
      <c r="BW18" s="133">
        <v>139994</v>
      </c>
      <c r="BX18" s="133">
        <v>0</v>
      </c>
      <c r="BY18" s="133">
        <v>0</v>
      </c>
      <c r="BZ18" s="133">
        <f t="shared" si="31"/>
        <v>55301</v>
      </c>
      <c r="CA18" s="133">
        <v>0</v>
      </c>
      <c r="CB18" s="133">
        <v>55301</v>
      </c>
      <c r="CC18" s="133">
        <v>0</v>
      </c>
      <c r="CD18" s="133">
        <v>0</v>
      </c>
      <c r="CE18" s="134" t="s">
        <v>332</v>
      </c>
      <c r="CF18" s="133">
        <v>0</v>
      </c>
      <c r="CG18" s="133">
        <v>0</v>
      </c>
      <c r="CH18" s="133">
        <f t="shared" si="32"/>
        <v>213147</v>
      </c>
      <c r="CI18" s="133">
        <f t="shared" si="33"/>
        <v>0</v>
      </c>
      <c r="CJ18" s="133">
        <f t="shared" si="34"/>
        <v>0</v>
      </c>
      <c r="CK18" s="133">
        <f t="shared" si="35"/>
        <v>0</v>
      </c>
      <c r="CL18" s="133">
        <f t="shared" si="36"/>
        <v>0</v>
      </c>
      <c r="CM18" s="133">
        <f t="shared" si="37"/>
        <v>0</v>
      </c>
      <c r="CN18" s="133">
        <f t="shared" si="38"/>
        <v>0</v>
      </c>
      <c r="CO18" s="133">
        <f t="shared" si="39"/>
        <v>0</v>
      </c>
      <c r="CP18" s="134" t="s">
        <v>332</v>
      </c>
      <c r="CQ18" s="133">
        <f t="shared" si="40"/>
        <v>213147</v>
      </c>
      <c r="CR18" s="133">
        <f t="shared" si="40"/>
        <v>17852</v>
      </c>
      <c r="CS18" s="133">
        <f t="shared" si="40"/>
        <v>17852</v>
      </c>
      <c r="CT18" s="133">
        <f t="shared" si="40"/>
        <v>0</v>
      </c>
      <c r="CU18" s="133">
        <f t="shared" si="40"/>
        <v>0</v>
      </c>
      <c r="CV18" s="133">
        <f t="shared" si="40"/>
        <v>0</v>
      </c>
      <c r="CW18" s="133">
        <f t="shared" si="40"/>
        <v>139994</v>
      </c>
      <c r="CX18" s="133">
        <f t="shared" si="40"/>
        <v>0</v>
      </c>
      <c r="CY18" s="133">
        <f t="shared" si="40"/>
        <v>139994</v>
      </c>
      <c r="CZ18" s="133">
        <f t="shared" si="40"/>
        <v>0</v>
      </c>
      <c r="DA18" s="133">
        <f t="shared" si="40"/>
        <v>0</v>
      </c>
      <c r="DB18" s="133">
        <f t="shared" si="40"/>
        <v>55301</v>
      </c>
      <c r="DC18" s="133">
        <f t="shared" si="40"/>
        <v>0</v>
      </c>
      <c r="DD18" s="133">
        <f t="shared" si="40"/>
        <v>55301</v>
      </c>
      <c r="DE18" s="133">
        <f t="shared" si="40"/>
        <v>0</v>
      </c>
      <c r="DF18" s="133">
        <f t="shared" si="40"/>
        <v>0</v>
      </c>
      <c r="DG18" s="134" t="s">
        <v>332</v>
      </c>
      <c r="DH18" s="133">
        <f t="shared" si="41"/>
        <v>0</v>
      </c>
      <c r="DI18" s="133">
        <f t="shared" si="42"/>
        <v>0</v>
      </c>
      <c r="DJ18" s="133">
        <f t="shared" si="43"/>
        <v>213147</v>
      </c>
    </row>
    <row r="19" spans="1:114" s="129" customFormat="1" ht="12" customHeight="1">
      <c r="A19" s="125" t="s">
        <v>344</v>
      </c>
      <c r="B19" s="126" t="s">
        <v>426</v>
      </c>
      <c r="C19" s="125" t="s">
        <v>427</v>
      </c>
      <c r="D19" s="133">
        <f t="shared" si="6"/>
        <v>0</v>
      </c>
      <c r="E19" s="133">
        <f t="shared" si="7"/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f t="shared" si="8"/>
        <v>189401</v>
      </c>
      <c r="N19" s="133">
        <f t="shared" si="9"/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183827</v>
      </c>
      <c r="T19" s="133">
        <v>0</v>
      </c>
      <c r="U19" s="133">
        <v>189401</v>
      </c>
      <c r="V19" s="133">
        <f t="shared" si="10"/>
        <v>189401</v>
      </c>
      <c r="W19" s="133">
        <f t="shared" si="11"/>
        <v>0</v>
      </c>
      <c r="X19" s="133">
        <f t="shared" si="12"/>
        <v>0</v>
      </c>
      <c r="Y19" s="133">
        <f t="shared" si="13"/>
        <v>0</v>
      </c>
      <c r="Z19" s="133">
        <f t="shared" si="14"/>
        <v>0</v>
      </c>
      <c r="AA19" s="133">
        <f t="shared" si="15"/>
        <v>0</v>
      </c>
      <c r="AB19" s="133">
        <f t="shared" si="16"/>
        <v>183827</v>
      </c>
      <c r="AC19" s="133">
        <f t="shared" si="17"/>
        <v>0</v>
      </c>
      <c r="AD19" s="133">
        <f t="shared" si="18"/>
        <v>189401</v>
      </c>
      <c r="AE19" s="133">
        <f t="shared" si="19"/>
        <v>0</v>
      </c>
      <c r="AF19" s="133">
        <f t="shared" si="20"/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4" t="s">
        <v>332</v>
      </c>
      <c r="AM19" s="133">
        <f t="shared" si="21"/>
        <v>0</v>
      </c>
      <c r="AN19" s="133">
        <f t="shared" si="22"/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f t="shared" si="23"/>
        <v>0</v>
      </c>
      <c r="AT19" s="133">
        <v>0</v>
      </c>
      <c r="AU19" s="133">
        <v>0</v>
      </c>
      <c r="AV19" s="133">
        <v>0</v>
      </c>
      <c r="AW19" s="133">
        <v>0</v>
      </c>
      <c r="AX19" s="133">
        <f t="shared" si="24"/>
        <v>0</v>
      </c>
      <c r="AY19" s="133">
        <v>0</v>
      </c>
      <c r="AZ19" s="133">
        <v>0</v>
      </c>
      <c r="BA19" s="133">
        <v>0</v>
      </c>
      <c r="BB19" s="133">
        <v>0</v>
      </c>
      <c r="BC19" s="134" t="s">
        <v>332</v>
      </c>
      <c r="BD19" s="133">
        <v>0</v>
      </c>
      <c r="BE19" s="133">
        <v>0</v>
      </c>
      <c r="BF19" s="133">
        <f t="shared" si="25"/>
        <v>0</v>
      </c>
      <c r="BG19" s="133">
        <f t="shared" si="26"/>
        <v>0</v>
      </c>
      <c r="BH19" s="133">
        <f t="shared" si="27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4" t="s">
        <v>332</v>
      </c>
      <c r="BO19" s="133">
        <f t="shared" si="28"/>
        <v>373228</v>
      </c>
      <c r="BP19" s="133">
        <f t="shared" si="29"/>
        <v>65718</v>
      </c>
      <c r="BQ19" s="133">
        <v>65718</v>
      </c>
      <c r="BR19" s="133">
        <v>0</v>
      </c>
      <c r="BS19" s="133">
        <v>0</v>
      </c>
      <c r="BT19" s="133">
        <v>0</v>
      </c>
      <c r="BU19" s="133">
        <f t="shared" si="30"/>
        <v>0</v>
      </c>
      <c r="BV19" s="133">
        <v>0</v>
      </c>
      <c r="BW19" s="133">
        <v>0</v>
      </c>
      <c r="BX19" s="133">
        <v>0</v>
      </c>
      <c r="BY19" s="133">
        <v>0</v>
      </c>
      <c r="BZ19" s="133">
        <f t="shared" si="31"/>
        <v>307510</v>
      </c>
      <c r="CA19" s="133">
        <v>0</v>
      </c>
      <c r="CB19" s="133">
        <v>6668</v>
      </c>
      <c r="CC19" s="133">
        <v>0</v>
      </c>
      <c r="CD19" s="133">
        <v>300842</v>
      </c>
      <c r="CE19" s="134" t="s">
        <v>332</v>
      </c>
      <c r="CF19" s="133">
        <v>0</v>
      </c>
      <c r="CG19" s="133">
        <v>0</v>
      </c>
      <c r="CH19" s="133">
        <f t="shared" si="32"/>
        <v>373228</v>
      </c>
      <c r="CI19" s="133">
        <f t="shared" si="33"/>
        <v>0</v>
      </c>
      <c r="CJ19" s="133">
        <f t="shared" si="34"/>
        <v>0</v>
      </c>
      <c r="CK19" s="133">
        <f t="shared" si="35"/>
        <v>0</v>
      </c>
      <c r="CL19" s="133">
        <f t="shared" si="36"/>
        <v>0</v>
      </c>
      <c r="CM19" s="133">
        <f t="shared" si="37"/>
        <v>0</v>
      </c>
      <c r="CN19" s="133">
        <f t="shared" si="38"/>
        <v>0</v>
      </c>
      <c r="CO19" s="133">
        <f t="shared" si="39"/>
        <v>0</v>
      </c>
      <c r="CP19" s="134" t="s">
        <v>332</v>
      </c>
      <c r="CQ19" s="133">
        <f t="shared" si="40"/>
        <v>373228</v>
      </c>
      <c r="CR19" s="133">
        <f t="shared" si="40"/>
        <v>65718</v>
      </c>
      <c r="CS19" s="133">
        <f t="shared" si="40"/>
        <v>65718</v>
      </c>
      <c r="CT19" s="133">
        <f t="shared" si="40"/>
        <v>0</v>
      </c>
      <c r="CU19" s="133">
        <f t="shared" si="40"/>
        <v>0</v>
      </c>
      <c r="CV19" s="133">
        <f t="shared" si="40"/>
        <v>0</v>
      </c>
      <c r="CW19" s="133">
        <f t="shared" si="40"/>
        <v>0</v>
      </c>
      <c r="CX19" s="133">
        <f t="shared" si="40"/>
        <v>0</v>
      </c>
      <c r="CY19" s="133">
        <f t="shared" si="40"/>
        <v>0</v>
      </c>
      <c r="CZ19" s="133">
        <f t="shared" si="40"/>
        <v>0</v>
      </c>
      <c r="DA19" s="133">
        <f t="shared" si="40"/>
        <v>0</v>
      </c>
      <c r="DB19" s="133">
        <f t="shared" si="40"/>
        <v>307510</v>
      </c>
      <c r="DC19" s="133">
        <f t="shared" si="40"/>
        <v>0</v>
      </c>
      <c r="DD19" s="133">
        <f t="shared" si="40"/>
        <v>6668</v>
      </c>
      <c r="DE19" s="133">
        <f t="shared" si="40"/>
        <v>0</v>
      </c>
      <c r="DF19" s="133">
        <f t="shared" si="40"/>
        <v>300842</v>
      </c>
      <c r="DG19" s="134" t="s">
        <v>332</v>
      </c>
      <c r="DH19" s="133">
        <f t="shared" si="41"/>
        <v>0</v>
      </c>
      <c r="DI19" s="133">
        <f t="shared" si="42"/>
        <v>0</v>
      </c>
      <c r="DJ19" s="133">
        <f t="shared" si="43"/>
        <v>373228</v>
      </c>
    </row>
    <row r="20" spans="1:114" s="129" customFormat="1" ht="12" customHeight="1">
      <c r="A20" s="125" t="s">
        <v>344</v>
      </c>
      <c r="B20" s="126" t="s">
        <v>428</v>
      </c>
      <c r="C20" s="125" t="s">
        <v>429</v>
      </c>
      <c r="D20" s="133">
        <f t="shared" si="6"/>
        <v>0</v>
      </c>
      <c r="E20" s="133">
        <f t="shared" si="7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f t="shared" si="8"/>
        <v>79411</v>
      </c>
      <c r="N20" s="133">
        <f t="shared" si="9"/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643404</v>
      </c>
      <c r="T20" s="133">
        <v>0</v>
      </c>
      <c r="U20" s="133">
        <v>79411</v>
      </c>
      <c r="V20" s="133">
        <f t="shared" si="10"/>
        <v>79411</v>
      </c>
      <c r="W20" s="133">
        <f t="shared" si="11"/>
        <v>0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0</v>
      </c>
      <c r="AB20" s="133">
        <f t="shared" si="16"/>
        <v>643404</v>
      </c>
      <c r="AC20" s="133">
        <f t="shared" si="17"/>
        <v>0</v>
      </c>
      <c r="AD20" s="133">
        <f t="shared" si="18"/>
        <v>79411</v>
      </c>
      <c r="AE20" s="133">
        <f t="shared" si="19"/>
        <v>0</v>
      </c>
      <c r="AF20" s="133">
        <f t="shared" si="20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4" t="s">
        <v>332</v>
      </c>
      <c r="AM20" s="133">
        <f t="shared" si="21"/>
        <v>0</v>
      </c>
      <c r="AN20" s="133">
        <f t="shared" si="22"/>
        <v>0</v>
      </c>
      <c r="AO20" s="133">
        <v>0</v>
      </c>
      <c r="AP20" s="133">
        <v>0</v>
      </c>
      <c r="AQ20" s="133">
        <v>0</v>
      </c>
      <c r="AR20" s="133">
        <v>0</v>
      </c>
      <c r="AS20" s="133">
        <f t="shared" si="23"/>
        <v>0</v>
      </c>
      <c r="AT20" s="133">
        <v>0</v>
      </c>
      <c r="AU20" s="133">
        <v>0</v>
      </c>
      <c r="AV20" s="133">
        <v>0</v>
      </c>
      <c r="AW20" s="133">
        <v>0</v>
      </c>
      <c r="AX20" s="133">
        <f t="shared" si="24"/>
        <v>0</v>
      </c>
      <c r="AY20" s="133">
        <v>0</v>
      </c>
      <c r="AZ20" s="133">
        <v>0</v>
      </c>
      <c r="BA20" s="133">
        <v>0</v>
      </c>
      <c r="BB20" s="133">
        <v>0</v>
      </c>
      <c r="BC20" s="134" t="s">
        <v>332</v>
      </c>
      <c r="BD20" s="133">
        <v>0</v>
      </c>
      <c r="BE20" s="133">
        <v>0</v>
      </c>
      <c r="BF20" s="133">
        <f t="shared" si="25"/>
        <v>0</v>
      </c>
      <c r="BG20" s="133">
        <f t="shared" si="26"/>
        <v>65310</v>
      </c>
      <c r="BH20" s="133">
        <f t="shared" si="27"/>
        <v>65310</v>
      </c>
      <c r="BI20" s="133">
        <v>0</v>
      </c>
      <c r="BJ20" s="133">
        <v>65310</v>
      </c>
      <c r="BK20" s="133">
        <v>0</v>
      </c>
      <c r="BL20" s="133">
        <v>0</v>
      </c>
      <c r="BM20" s="133">
        <v>0</v>
      </c>
      <c r="BN20" s="134" t="s">
        <v>332</v>
      </c>
      <c r="BO20" s="133">
        <f t="shared" si="28"/>
        <v>657505</v>
      </c>
      <c r="BP20" s="133">
        <f t="shared" si="29"/>
        <v>24828</v>
      </c>
      <c r="BQ20" s="133">
        <v>24828</v>
      </c>
      <c r="BR20" s="133">
        <v>0</v>
      </c>
      <c r="BS20" s="133">
        <v>0</v>
      </c>
      <c r="BT20" s="133">
        <v>0</v>
      </c>
      <c r="BU20" s="133">
        <f t="shared" si="30"/>
        <v>118240</v>
      </c>
      <c r="BV20" s="133">
        <v>0</v>
      </c>
      <c r="BW20" s="133">
        <v>118240</v>
      </c>
      <c r="BX20" s="133">
        <v>0</v>
      </c>
      <c r="BY20" s="133">
        <v>0</v>
      </c>
      <c r="BZ20" s="133">
        <f t="shared" si="31"/>
        <v>514437</v>
      </c>
      <c r="CA20" s="133">
        <v>0</v>
      </c>
      <c r="CB20" s="133">
        <v>72314</v>
      </c>
      <c r="CC20" s="133">
        <v>0</v>
      </c>
      <c r="CD20" s="133">
        <v>442123</v>
      </c>
      <c r="CE20" s="134" t="s">
        <v>332</v>
      </c>
      <c r="CF20" s="133">
        <v>0</v>
      </c>
      <c r="CG20" s="133">
        <v>0</v>
      </c>
      <c r="CH20" s="133">
        <f t="shared" si="32"/>
        <v>722815</v>
      </c>
      <c r="CI20" s="133">
        <f t="shared" si="33"/>
        <v>65310</v>
      </c>
      <c r="CJ20" s="133">
        <f t="shared" si="34"/>
        <v>65310</v>
      </c>
      <c r="CK20" s="133">
        <f t="shared" si="35"/>
        <v>0</v>
      </c>
      <c r="CL20" s="133">
        <f t="shared" si="36"/>
        <v>65310</v>
      </c>
      <c r="CM20" s="133">
        <f t="shared" si="37"/>
        <v>0</v>
      </c>
      <c r="CN20" s="133">
        <f t="shared" si="38"/>
        <v>0</v>
      </c>
      <c r="CO20" s="133">
        <f t="shared" si="39"/>
        <v>0</v>
      </c>
      <c r="CP20" s="134" t="s">
        <v>332</v>
      </c>
      <c r="CQ20" s="133">
        <f t="shared" si="40"/>
        <v>657505</v>
      </c>
      <c r="CR20" s="133">
        <f t="shared" si="40"/>
        <v>24828</v>
      </c>
      <c r="CS20" s="133">
        <f t="shared" si="40"/>
        <v>24828</v>
      </c>
      <c r="CT20" s="133">
        <f t="shared" si="40"/>
        <v>0</v>
      </c>
      <c r="CU20" s="133">
        <f t="shared" si="40"/>
        <v>0</v>
      </c>
      <c r="CV20" s="133">
        <f t="shared" si="40"/>
        <v>0</v>
      </c>
      <c r="CW20" s="133">
        <f t="shared" si="40"/>
        <v>118240</v>
      </c>
      <c r="CX20" s="133">
        <f t="shared" si="40"/>
        <v>0</v>
      </c>
      <c r="CY20" s="133">
        <f t="shared" si="40"/>
        <v>118240</v>
      </c>
      <c r="CZ20" s="133">
        <f t="shared" si="40"/>
        <v>0</v>
      </c>
      <c r="DA20" s="133">
        <f t="shared" si="40"/>
        <v>0</v>
      </c>
      <c r="DB20" s="133">
        <f t="shared" si="40"/>
        <v>514437</v>
      </c>
      <c r="DC20" s="133">
        <f t="shared" si="40"/>
        <v>0</v>
      </c>
      <c r="DD20" s="133">
        <f t="shared" si="40"/>
        <v>72314</v>
      </c>
      <c r="DE20" s="133">
        <f t="shared" si="40"/>
        <v>0</v>
      </c>
      <c r="DF20" s="133">
        <f t="shared" si="40"/>
        <v>442123</v>
      </c>
      <c r="DG20" s="134" t="s">
        <v>332</v>
      </c>
      <c r="DH20" s="133">
        <f t="shared" si="41"/>
        <v>0</v>
      </c>
      <c r="DI20" s="133">
        <f t="shared" si="42"/>
        <v>0</v>
      </c>
      <c r="DJ20" s="133">
        <f t="shared" si="43"/>
        <v>722815</v>
      </c>
    </row>
    <row r="21" spans="1:114" s="129" customFormat="1" ht="12" customHeight="1">
      <c r="A21" s="125" t="s">
        <v>344</v>
      </c>
      <c r="B21" s="126" t="s">
        <v>430</v>
      </c>
      <c r="C21" s="125" t="s">
        <v>431</v>
      </c>
      <c r="D21" s="133">
        <f t="shared" si="6"/>
        <v>15503</v>
      </c>
      <c r="E21" s="133">
        <f t="shared" si="7"/>
        <v>15503</v>
      </c>
      <c r="F21" s="133">
        <v>0</v>
      </c>
      <c r="G21" s="133">
        <v>0</v>
      </c>
      <c r="H21" s="133">
        <v>0</v>
      </c>
      <c r="I21" s="133">
        <v>15503</v>
      </c>
      <c r="J21" s="133">
        <v>640358</v>
      </c>
      <c r="K21" s="133">
        <v>0</v>
      </c>
      <c r="L21" s="133">
        <v>0</v>
      </c>
      <c r="M21" s="133">
        <f t="shared" si="8"/>
        <v>0</v>
      </c>
      <c r="N21" s="133">
        <f t="shared" si="9"/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f t="shared" si="10"/>
        <v>15503</v>
      </c>
      <c r="W21" s="133">
        <f t="shared" si="11"/>
        <v>15503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15503</v>
      </c>
      <c r="AB21" s="133">
        <f t="shared" si="16"/>
        <v>640358</v>
      </c>
      <c r="AC21" s="133">
        <f t="shared" si="17"/>
        <v>0</v>
      </c>
      <c r="AD21" s="133">
        <f t="shared" si="18"/>
        <v>0</v>
      </c>
      <c r="AE21" s="133">
        <f t="shared" si="19"/>
        <v>0</v>
      </c>
      <c r="AF21" s="133">
        <f t="shared" si="20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4" t="s">
        <v>332</v>
      </c>
      <c r="AM21" s="133">
        <f t="shared" si="21"/>
        <v>621077</v>
      </c>
      <c r="AN21" s="133">
        <f t="shared" si="22"/>
        <v>18664</v>
      </c>
      <c r="AO21" s="133">
        <v>18664</v>
      </c>
      <c r="AP21" s="133">
        <v>0</v>
      </c>
      <c r="AQ21" s="133">
        <v>0</v>
      </c>
      <c r="AR21" s="133">
        <v>0</v>
      </c>
      <c r="AS21" s="133">
        <f t="shared" si="23"/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f t="shared" si="24"/>
        <v>602413</v>
      </c>
      <c r="AY21" s="133">
        <v>0</v>
      </c>
      <c r="AZ21" s="133">
        <v>570662</v>
      </c>
      <c r="BA21" s="133">
        <v>29745</v>
      </c>
      <c r="BB21" s="133">
        <v>2006</v>
      </c>
      <c r="BC21" s="134" t="s">
        <v>332</v>
      </c>
      <c r="BD21" s="133">
        <v>0</v>
      </c>
      <c r="BE21" s="133">
        <v>34784</v>
      </c>
      <c r="BF21" s="133">
        <f t="shared" si="25"/>
        <v>655861</v>
      </c>
      <c r="BG21" s="133">
        <f t="shared" si="26"/>
        <v>0</v>
      </c>
      <c r="BH21" s="133">
        <f t="shared" si="27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4" t="s">
        <v>332</v>
      </c>
      <c r="BO21" s="133">
        <f t="shared" si="28"/>
        <v>0</v>
      </c>
      <c r="BP21" s="133">
        <f t="shared" si="29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30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1"/>
        <v>0</v>
      </c>
      <c r="CA21" s="133">
        <v>0</v>
      </c>
      <c r="CB21" s="133">
        <v>0</v>
      </c>
      <c r="CC21" s="133">
        <v>0</v>
      </c>
      <c r="CD21" s="133">
        <v>0</v>
      </c>
      <c r="CE21" s="134" t="s">
        <v>332</v>
      </c>
      <c r="CF21" s="133">
        <v>0</v>
      </c>
      <c r="CG21" s="133">
        <v>0</v>
      </c>
      <c r="CH21" s="133">
        <f t="shared" si="32"/>
        <v>0</v>
      </c>
      <c r="CI21" s="133">
        <f t="shared" si="33"/>
        <v>0</v>
      </c>
      <c r="CJ21" s="133">
        <f t="shared" si="34"/>
        <v>0</v>
      </c>
      <c r="CK21" s="133">
        <f t="shared" si="35"/>
        <v>0</v>
      </c>
      <c r="CL21" s="133">
        <f t="shared" si="36"/>
        <v>0</v>
      </c>
      <c r="CM21" s="133">
        <f t="shared" si="37"/>
        <v>0</v>
      </c>
      <c r="CN21" s="133">
        <f t="shared" si="38"/>
        <v>0</v>
      </c>
      <c r="CO21" s="133">
        <f t="shared" si="39"/>
        <v>0</v>
      </c>
      <c r="CP21" s="134" t="s">
        <v>332</v>
      </c>
      <c r="CQ21" s="133">
        <f t="shared" si="40"/>
        <v>621077</v>
      </c>
      <c r="CR21" s="133">
        <f t="shared" si="40"/>
        <v>18664</v>
      </c>
      <c r="CS21" s="133">
        <f t="shared" si="40"/>
        <v>18664</v>
      </c>
      <c r="CT21" s="133">
        <f t="shared" si="40"/>
        <v>0</v>
      </c>
      <c r="CU21" s="133">
        <f t="shared" si="40"/>
        <v>0</v>
      </c>
      <c r="CV21" s="133">
        <f t="shared" si="40"/>
        <v>0</v>
      </c>
      <c r="CW21" s="133">
        <f t="shared" si="40"/>
        <v>0</v>
      </c>
      <c r="CX21" s="133">
        <f t="shared" si="40"/>
        <v>0</v>
      </c>
      <c r="CY21" s="133">
        <f t="shared" si="40"/>
        <v>0</v>
      </c>
      <c r="CZ21" s="133">
        <f t="shared" si="40"/>
        <v>0</v>
      </c>
      <c r="DA21" s="133">
        <f t="shared" si="40"/>
        <v>0</v>
      </c>
      <c r="DB21" s="133">
        <f t="shared" si="40"/>
        <v>602413</v>
      </c>
      <c r="DC21" s="133">
        <f t="shared" si="40"/>
        <v>0</v>
      </c>
      <c r="DD21" s="133">
        <f t="shared" si="40"/>
        <v>570662</v>
      </c>
      <c r="DE21" s="133">
        <f t="shared" si="40"/>
        <v>29745</v>
      </c>
      <c r="DF21" s="133">
        <f t="shared" si="40"/>
        <v>2006</v>
      </c>
      <c r="DG21" s="134" t="s">
        <v>332</v>
      </c>
      <c r="DH21" s="133">
        <f t="shared" si="41"/>
        <v>0</v>
      </c>
      <c r="DI21" s="133">
        <f t="shared" si="42"/>
        <v>34784</v>
      </c>
      <c r="DJ21" s="133">
        <f t="shared" si="43"/>
        <v>655861</v>
      </c>
    </row>
    <row r="22" spans="1:114" s="129" customFormat="1" ht="12" customHeight="1">
      <c r="A22" s="125" t="s">
        <v>344</v>
      </c>
      <c r="B22" s="126" t="s">
        <v>432</v>
      </c>
      <c r="C22" s="125" t="s">
        <v>433</v>
      </c>
      <c r="D22" s="133">
        <f t="shared" si="6"/>
        <v>356855</v>
      </c>
      <c r="E22" s="133">
        <f t="shared" si="7"/>
        <v>356855</v>
      </c>
      <c r="F22" s="133">
        <v>343178</v>
      </c>
      <c r="G22" s="133">
        <v>0</v>
      </c>
      <c r="H22" s="133">
        <v>0</v>
      </c>
      <c r="I22" s="133">
        <v>0</v>
      </c>
      <c r="J22" s="133">
        <v>1449759</v>
      </c>
      <c r="K22" s="133">
        <v>13677</v>
      </c>
      <c r="L22" s="133">
        <v>0</v>
      </c>
      <c r="M22" s="133">
        <f t="shared" si="8"/>
        <v>0</v>
      </c>
      <c r="N22" s="133">
        <f t="shared" si="9"/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f t="shared" si="10"/>
        <v>356855</v>
      </c>
      <c r="W22" s="133">
        <f t="shared" si="11"/>
        <v>356855</v>
      </c>
      <c r="X22" s="133">
        <f t="shared" si="12"/>
        <v>343178</v>
      </c>
      <c r="Y22" s="133">
        <f t="shared" si="13"/>
        <v>0</v>
      </c>
      <c r="Z22" s="133">
        <f t="shared" si="14"/>
        <v>0</v>
      </c>
      <c r="AA22" s="133">
        <f t="shared" si="15"/>
        <v>0</v>
      </c>
      <c r="AB22" s="133">
        <f t="shared" si="16"/>
        <v>1449759</v>
      </c>
      <c r="AC22" s="133">
        <f t="shared" si="17"/>
        <v>13677</v>
      </c>
      <c r="AD22" s="133">
        <f t="shared" si="18"/>
        <v>0</v>
      </c>
      <c r="AE22" s="133">
        <f t="shared" si="19"/>
        <v>1729028</v>
      </c>
      <c r="AF22" s="133">
        <f t="shared" si="20"/>
        <v>1729028</v>
      </c>
      <c r="AG22" s="133">
        <v>0</v>
      </c>
      <c r="AH22" s="133">
        <v>1729028</v>
      </c>
      <c r="AI22" s="133">
        <v>0</v>
      </c>
      <c r="AJ22" s="133">
        <v>0</v>
      </c>
      <c r="AK22" s="133">
        <v>0</v>
      </c>
      <c r="AL22" s="134" t="s">
        <v>332</v>
      </c>
      <c r="AM22" s="133">
        <f t="shared" si="21"/>
        <v>55035</v>
      </c>
      <c r="AN22" s="133">
        <f t="shared" si="22"/>
        <v>55035</v>
      </c>
      <c r="AO22" s="133">
        <v>55035</v>
      </c>
      <c r="AP22" s="133">
        <v>0</v>
      </c>
      <c r="AQ22" s="133">
        <v>0</v>
      </c>
      <c r="AR22" s="133">
        <v>0</v>
      </c>
      <c r="AS22" s="133">
        <f t="shared" si="23"/>
        <v>0</v>
      </c>
      <c r="AT22" s="133">
        <v>0</v>
      </c>
      <c r="AU22" s="133">
        <v>0</v>
      </c>
      <c r="AV22" s="133">
        <v>0</v>
      </c>
      <c r="AW22" s="133">
        <v>0</v>
      </c>
      <c r="AX22" s="133">
        <f t="shared" si="24"/>
        <v>0</v>
      </c>
      <c r="AY22" s="133">
        <v>0</v>
      </c>
      <c r="AZ22" s="133">
        <v>0</v>
      </c>
      <c r="BA22" s="133">
        <v>0</v>
      </c>
      <c r="BB22" s="133">
        <v>0</v>
      </c>
      <c r="BC22" s="134" t="s">
        <v>332</v>
      </c>
      <c r="BD22" s="133">
        <v>0</v>
      </c>
      <c r="BE22" s="133">
        <v>22551</v>
      </c>
      <c r="BF22" s="133">
        <f t="shared" si="25"/>
        <v>1806614</v>
      </c>
      <c r="BG22" s="133">
        <f t="shared" si="26"/>
        <v>0</v>
      </c>
      <c r="BH22" s="133">
        <f t="shared" si="27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4" t="s">
        <v>332</v>
      </c>
      <c r="BO22" s="133">
        <f t="shared" si="28"/>
        <v>0</v>
      </c>
      <c r="BP22" s="133">
        <f t="shared" si="29"/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f t="shared" si="30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31"/>
        <v>0</v>
      </c>
      <c r="CA22" s="133">
        <v>0</v>
      </c>
      <c r="CB22" s="133">
        <v>0</v>
      </c>
      <c r="CC22" s="133">
        <v>0</v>
      </c>
      <c r="CD22" s="133">
        <v>0</v>
      </c>
      <c r="CE22" s="134" t="s">
        <v>332</v>
      </c>
      <c r="CF22" s="133">
        <v>0</v>
      </c>
      <c r="CG22" s="133">
        <v>0</v>
      </c>
      <c r="CH22" s="133">
        <f t="shared" si="32"/>
        <v>0</v>
      </c>
      <c r="CI22" s="133">
        <f t="shared" si="33"/>
        <v>1729028</v>
      </c>
      <c r="CJ22" s="133">
        <f t="shared" si="34"/>
        <v>1729028</v>
      </c>
      <c r="CK22" s="133">
        <f t="shared" si="35"/>
        <v>0</v>
      </c>
      <c r="CL22" s="133">
        <f t="shared" si="36"/>
        <v>1729028</v>
      </c>
      <c r="CM22" s="133">
        <f t="shared" si="37"/>
        <v>0</v>
      </c>
      <c r="CN22" s="133">
        <f t="shared" si="38"/>
        <v>0</v>
      </c>
      <c r="CO22" s="133">
        <f t="shared" si="39"/>
        <v>0</v>
      </c>
      <c r="CP22" s="134" t="s">
        <v>332</v>
      </c>
      <c r="CQ22" s="133">
        <f t="shared" si="40"/>
        <v>55035</v>
      </c>
      <c r="CR22" s="133">
        <f t="shared" si="40"/>
        <v>55035</v>
      </c>
      <c r="CS22" s="133">
        <f t="shared" si="40"/>
        <v>55035</v>
      </c>
      <c r="CT22" s="133">
        <f t="shared" si="40"/>
        <v>0</v>
      </c>
      <c r="CU22" s="133">
        <f t="shared" si="40"/>
        <v>0</v>
      </c>
      <c r="CV22" s="133">
        <f t="shared" si="40"/>
        <v>0</v>
      </c>
      <c r="CW22" s="133">
        <f t="shared" si="40"/>
        <v>0</v>
      </c>
      <c r="CX22" s="133">
        <f t="shared" si="40"/>
        <v>0</v>
      </c>
      <c r="CY22" s="133">
        <f t="shared" si="40"/>
        <v>0</v>
      </c>
      <c r="CZ22" s="133">
        <f t="shared" si="40"/>
        <v>0</v>
      </c>
      <c r="DA22" s="133">
        <f t="shared" si="40"/>
        <v>0</v>
      </c>
      <c r="DB22" s="133">
        <f t="shared" si="40"/>
        <v>0</v>
      </c>
      <c r="DC22" s="133">
        <f t="shared" si="40"/>
        <v>0</v>
      </c>
      <c r="DD22" s="133">
        <f t="shared" si="40"/>
        <v>0</v>
      </c>
      <c r="DE22" s="133">
        <f t="shared" si="40"/>
        <v>0</v>
      </c>
      <c r="DF22" s="133">
        <f t="shared" si="40"/>
        <v>0</v>
      </c>
      <c r="DG22" s="134" t="s">
        <v>332</v>
      </c>
      <c r="DH22" s="133">
        <f t="shared" si="41"/>
        <v>0</v>
      </c>
      <c r="DI22" s="133">
        <f t="shared" si="42"/>
        <v>22551</v>
      </c>
      <c r="DJ22" s="133">
        <f t="shared" si="43"/>
        <v>1806614</v>
      </c>
    </row>
    <row r="23" spans="1:114" s="129" customFormat="1" ht="12" customHeight="1">
      <c r="A23" s="125" t="s">
        <v>344</v>
      </c>
      <c r="B23" s="126" t="s">
        <v>434</v>
      </c>
      <c r="C23" s="125" t="s">
        <v>435</v>
      </c>
      <c r="D23" s="133">
        <f t="shared" si="6"/>
        <v>775</v>
      </c>
      <c r="E23" s="133">
        <f t="shared" si="7"/>
        <v>775</v>
      </c>
      <c r="F23" s="133">
        <v>0</v>
      </c>
      <c r="G23" s="133">
        <v>775</v>
      </c>
      <c r="H23" s="133">
        <v>0</v>
      </c>
      <c r="I23" s="133">
        <v>0</v>
      </c>
      <c r="J23" s="133">
        <v>25591</v>
      </c>
      <c r="K23" s="133">
        <v>0</v>
      </c>
      <c r="L23" s="133">
        <v>0</v>
      </c>
      <c r="M23" s="133">
        <f t="shared" si="8"/>
        <v>0</v>
      </c>
      <c r="N23" s="133">
        <f t="shared" si="9"/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f t="shared" si="10"/>
        <v>775</v>
      </c>
      <c r="W23" s="133">
        <f t="shared" si="11"/>
        <v>775</v>
      </c>
      <c r="X23" s="133">
        <f t="shared" si="12"/>
        <v>0</v>
      </c>
      <c r="Y23" s="133">
        <f t="shared" si="13"/>
        <v>775</v>
      </c>
      <c r="Z23" s="133">
        <f t="shared" si="14"/>
        <v>0</v>
      </c>
      <c r="AA23" s="133">
        <f t="shared" si="15"/>
        <v>0</v>
      </c>
      <c r="AB23" s="133">
        <f t="shared" si="16"/>
        <v>25591</v>
      </c>
      <c r="AC23" s="133">
        <f t="shared" si="17"/>
        <v>0</v>
      </c>
      <c r="AD23" s="133">
        <f t="shared" si="18"/>
        <v>0</v>
      </c>
      <c r="AE23" s="133">
        <f t="shared" si="19"/>
        <v>0</v>
      </c>
      <c r="AF23" s="133">
        <f t="shared" si="20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4" t="s">
        <v>332</v>
      </c>
      <c r="AM23" s="133">
        <f t="shared" si="21"/>
        <v>23560</v>
      </c>
      <c r="AN23" s="133">
        <f t="shared" si="22"/>
        <v>22534</v>
      </c>
      <c r="AO23" s="133">
        <v>22534</v>
      </c>
      <c r="AP23" s="133">
        <v>0</v>
      </c>
      <c r="AQ23" s="133">
        <v>0</v>
      </c>
      <c r="AR23" s="133">
        <v>0</v>
      </c>
      <c r="AS23" s="133">
        <f t="shared" si="23"/>
        <v>0</v>
      </c>
      <c r="AT23" s="133">
        <v>0</v>
      </c>
      <c r="AU23" s="133">
        <v>0</v>
      </c>
      <c r="AV23" s="133">
        <v>0</v>
      </c>
      <c r="AW23" s="133">
        <v>1026</v>
      </c>
      <c r="AX23" s="133">
        <f t="shared" si="24"/>
        <v>0</v>
      </c>
      <c r="AY23" s="133">
        <v>0</v>
      </c>
      <c r="AZ23" s="133">
        <v>0</v>
      </c>
      <c r="BA23" s="133">
        <v>0</v>
      </c>
      <c r="BB23" s="133">
        <v>0</v>
      </c>
      <c r="BC23" s="134" t="s">
        <v>332</v>
      </c>
      <c r="BD23" s="133">
        <v>0</v>
      </c>
      <c r="BE23" s="133">
        <v>2806</v>
      </c>
      <c r="BF23" s="133">
        <f t="shared" si="25"/>
        <v>26366</v>
      </c>
      <c r="BG23" s="133">
        <f t="shared" si="26"/>
        <v>0</v>
      </c>
      <c r="BH23" s="133">
        <f t="shared" si="27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4" t="s">
        <v>332</v>
      </c>
      <c r="BO23" s="133">
        <f t="shared" si="28"/>
        <v>0</v>
      </c>
      <c r="BP23" s="133">
        <f t="shared" si="29"/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f t="shared" si="30"/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f t="shared" si="31"/>
        <v>0</v>
      </c>
      <c r="CA23" s="133">
        <v>0</v>
      </c>
      <c r="CB23" s="133">
        <v>0</v>
      </c>
      <c r="CC23" s="133">
        <v>0</v>
      </c>
      <c r="CD23" s="133">
        <v>0</v>
      </c>
      <c r="CE23" s="134" t="s">
        <v>332</v>
      </c>
      <c r="CF23" s="133">
        <v>0</v>
      </c>
      <c r="CG23" s="133">
        <v>0</v>
      </c>
      <c r="CH23" s="133">
        <f t="shared" si="32"/>
        <v>0</v>
      </c>
      <c r="CI23" s="133">
        <f t="shared" si="33"/>
        <v>0</v>
      </c>
      <c r="CJ23" s="133">
        <f t="shared" si="34"/>
        <v>0</v>
      </c>
      <c r="CK23" s="133">
        <f t="shared" si="35"/>
        <v>0</v>
      </c>
      <c r="CL23" s="133">
        <f t="shared" si="36"/>
        <v>0</v>
      </c>
      <c r="CM23" s="133">
        <f t="shared" si="37"/>
        <v>0</v>
      </c>
      <c r="CN23" s="133">
        <f t="shared" si="38"/>
        <v>0</v>
      </c>
      <c r="CO23" s="133">
        <f t="shared" si="39"/>
        <v>0</v>
      </c>
      <c r="CP23" s="134" t="s">
        <v>332</v>
      </c>
      <c r="CQ23" s="133">
        <f t="shared" si="40"/>
        <v>23560</v>
      </c>
      <c r="CR23" s="133">
        <f t="shared" si="40"/>
        <v>22534</v>
      </c>
      <c r="CS23" s="133">
        <f t="shared" si="40"/>
        <v>22534</v>
      </c>
      <c r="CT23" s="133">
        <f t="shared" si="40"/>
        <v>0</v>
      </c>
      <c r="CU23" s="133">
        <f t="shared" si="40"/>
        <v>0</v>
      </c>
      <c r="CV23" s="133">
        <f t="shared" si="40"/>
        <v>0</v>
      </c>
      <c r="CW23" s="133">
        <f t="shared" si="40"/>
        <v>0</v>
      </c>
      <c r="CX23" s="133">
        <f t="shared" si="40"/>
        <v>0</v>
      </c>
      <c r="CY23" s="133">
        <f t="shared" si="40"/>
        <v>0</v>
      </c>
      <c r="CZ23" s="133">
        <f t="shared" si="40"/>
        <v>0</v>
      </c>
      <c r="DA23" s="133">
        <f t="shared" si="40"/>
        <v>1026</v>
      </c>
      <c r="DB23" s="133">
        <f t="shared" si="40"/>
        <v>0</v>
      </c>
      <c r="DC23" s="133">
        <f t="shared" si="40"/>
        <v>0</v>
      </c>
      <c r="DD23" s="133">
        <f t="shared" si="40"/>
        <v>0</v>
      </c>
      <c r="DE23" s="133">
        <f t="shared" si="40"/>
        <v>0</v>
      </c>
      <c r="DF23" s="133">
        <f>SUM(BB23,+CD23)</f>
        <v>0</v>
      </c>
      <c r="DG23" s="134" t="s">
        <v>332</v>
      </c>
      <c r="DH23" s="133">
        <f t="shared" si="41"/>
        <v>0</v>
      </c>
      <c r="DI23" s="133">
        <f t="shared" si="42"/>
        <v>2806</v>
      </c>
      <c r="DJ23" s="133">
        <f t="shared" si="43"/>
        <v>26366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D7">SUM(D8:D53)</f>
        <v>17706636</v>
      </c>
      <c r="E7" s="123">
        <f t="shared" si="0"/>
        <v>5069808</v>
      </c>
      <c r="F7" s="123">
        <f t="shared" si="0"/>
        <v>827390</v>
      </c>
      <c r="G7" s="123">
        <f t="shared" si="0"/>
        <v>780</v>
      </c>
      <c r="H7" s="123">
        <f t="shared" si="0"/>
        <v>1863200</v>
      </c>
      <c r="I7" s="123">
        <f t="shared" si="0"/>
        <v>1737998</v>
      </c>
      <c r="J7" s="123">
        <f t="shared" si="0"/>
        <v>4183710</v>
      </c>
      <c r="K7" s="123">
        <f t="shared" si="0"/>
        <v>640440</v>
      </c>
      <c r="L7" s="123">
        <f t="shared" si="0"/>
        <v>12636828</v>
      </c>
      <c r="M7" s="123">
        <f t="shared" si="0"/>
        <v>5303901</v>
      </c>
      <c r="N7" s="123">
        <f t="shared" si="0"/>
        <v>1540896</v>
      </c>
      <c r="O7" s="123">
        <f t="shared" si="0"/>
        <v>461610</v>
      </c>
      <c r="P7" s="123">
        <f t="shared" si="0"/>
        <v>111061</v>
      </c>
      <c r="Q7" s="123">
        <f t="shared" si="0"/>
        <v>854100</v>
      </c>
      <c r="R7" s="123">
        <f t="shared" si="0"/>
        <v>51012</v>
      </c>
      <c r="S7" s="123">
        <f t="shared" si="0"/>
        <v>2762002</v>
      </c>
      <c r="T7" s="123">
        <f t="shared" si="0"/>
        <v>63113</v>
      </c>
      <c r="U7" s="123">
        <f t="shared" si="0"/>
        <v>3763005</v>
      </c>
      <c r="V7" s="123">
        <f t="shared" si="0"/>
        <v>23010537</v>
      </c>
      <c r="W7" s="123">
        <f t="shared" si="0"/>
        <v>6610704</v>
      </c>
      <c r="X7" s="123">
        <f t="shared" si="0"/>
        <v>1289000</v>
      </c>
      <c r="Y7" s="123">
        <f t="shared" si="0"/>
        <v>111841</v>
      </c>
      <c r="Z7" s="123">
        <f t="shared" si="0"/>
        <v>2717300</v>
      </c>
      <c r="AA7" s="123">
        <f t="shared" si="0"/>
        <v>1789010</v>
      </c>
      <c r="AB7" s="123">
        <f t="shared" si="0"/>
        <v>6945712</v>
      </c>
      <c r="AC7" s="123">
        <f t="shared" si="0"/>
        <v>703553</v>
      </c>
      <c r="AD7" s="123">
        <f t="shared" si="0"/>
        <v>16399833</v>
      </c>
    </row>
    <row r="8" spans="1:30" s="129" customFormat="1" ht="12" customHeight="1">
      <c r="A8" s="125" t="s">
        <v>344</v>
      </c>
      <c r="B8" s="126" t="s">
        <v>346</v>
      </c>
      <c r="C8" s="125" t="s">
        <v>347</v>
      </c>
      <c r="D8" s="127">
        <f aca="true" t="shared" si="1" ref="D8:D53">SUM(E8,+L8)</f>
        <v>5536682</v>
      </c>
      <c r="E8" s="127">
        <f aca="true" t="shared" si="2" ref="E8:E53">+SUM(F8:I8,K8)</f>
        <v>2125951</v>
      </c>
      <c r="F8" s="127">
        <v>350639</v>
      </c>
      <c r="G8" s="127">
        <v>0</v>
      </c>
      <c r="H8" s="127">
        <v>942400</v>
      </c>
      <c r="I8" s="127">
        <v>630800</v>
      </c>
      <c r="J8" s="128">
        <v>0</v>
      </c>
      <c r="K8" s="127">
        <v>202112</v>
      </c>
      <c r="L8" s="127">
        <v>3410731</v>
      </c>
      <c r="M8" s="127">
        <f aca="true" t="shared" si="3" ref="M8:M53">SUM(N8,+U8)</f>
        <v>777910</v>
      </c>
      <c r="N8" s="127">
        <f aca="true" t="shared" si="4" ref="N8:N53">+SUM(O8:R8,T8)</f>
        <v>175076</v>
      </c>
      <c r="O8" s="127">
        <v>85740</v>
      </c>
      <c r="P8" s="127">
        <v>87102</v>
      </c>
      <c r="Q8" s="127">
        <v>0</v>
      </c>
      <c r="R8" s="127">
        <v>0</v>
      </c>
      <c r="S8" s="128">
        <v>0</v>
      </c>
      <c r="T8" s="127">
        <v>2234</v>
      </c>
      <c r="U8" s="127">
        <v>602834</v>
      </c>
      <c r="V8" s="127">
        <f aca="true" t="shared" si="5" ref="V8:AB48">+SUM(D8,M8)</f>
        <v>6314592</v>
      </c>
      <c r="W8" s="127">
        <f t="shared" si="5"/>
        <v>2301027</v>
      </c>
      <c r="X8" s="127">
        <f t="shared" si="5"/>
        <v>436379</v>
      </c>
      <c r="Y8" s="127">
        <f t="shared" si="5"/>
        <v>87102</v>
      </c>
      <c r="Z8" s="127">
        <f t="shared" si="5"/>
        <v>942400</v>
      </c>
      <c r="AA8" s="127">
        <f t="shared" si="5"/>
        <v>630800</v>
      </c>
      <c r="AB8" s="128">
        <v>0</v>
      </c>
      <c r="AC8" s="127">
        <f aca="true" t="shared" si="6" ref="AC8:AC53">+SUM(K8,T8)</f>
        <v>204346</v>
      </c>
      <c r="AD8" s="127">
        <f aca="true" t="shared" si="7" ref="AD8:AD53">+SUM(L8,U8)</f>
        <v>4013565</v>
      </c>
    </row>
    <row r="9" spans="1:30" s="129" customFormat="1" ht="12" customHeight="1">
      <c r="A9" s="125" t="s">
        <v>344</v>
      </c>
      <c r="B9" s="126" t="s">
        <v>348</v>
      </c>
      <c r="C9" s="125" t="s">
        <v>349</v>
      </c>
      <c r="D9" s="127">
        <f t="shared" si="1"/>
        <v>1396008</v>
      </c>
      <c r="E9" s="127">
        <f t="shared" si="2"/>
        <v>777104</v>
      </c>
      <c r="F9" s="127">
        <v>2394</v>
      </c>
      <c r="G9" s="127">
        <v>0</v>
      </c>
      <c r="H9" s="127">
        <v>561400</v>
      </c>
      <c r="I9" s="127">
        <v>99641</v>
      </c>
      <c r="J9" s="128">
        <v>0</v>
      </c>
      <c r="K9" s="127">
        <v>113669</v>
      </c>
      <c r="L9" s="127">
        <v>618904</v>
      </c>
      <c r="M9" s="127">
        <f t="shared" si="3"/>
        <v>533576</v>
      </c>
      <c r="N9" s="127">
        <f t="shared" si="4"/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0</v>
      </c>
      <c r="U9" s="127">
        <v>533576</v>
      </c>
      <c r="V9" s="127">
        <f t="shared" si="5"/>
        <v>1929584</v>
      </c>
      <c r="W9" s="127">
        <f t="shared" si="5"/>
        <v>777104</v>
      </c>
      <c r="X9" s="127">
        <f t="shared" si="5"/>
        <v>2394</v>
      </c>
      <c r="Y9" s="127">
        <f t="shared" si="5"/>
        <v>0</v>
      </c>
      <c r="Z9" s="127">
        <f t="shared" si="5"/>
        <v>561400</v>
      </c>
      <c r="AA9" s="127">
        <f t="shared" si="5"/>
        <v>99641</v>
      </c>
      <c r="AB9" s="128">
        <v>0</v>
      </c>
      <c r="AC9" s="127">
        <f t="shared" si="6"/>
        <v>113669</v>
      </c>
      <c r="AD9" s="127">
        <f t="shared" si="7"/>
        <v>1152480</v>
      </c>
    </row>
    <row r="10" spans="1:30" s="129" customFormat="1" ht="12" customHeight="1">
      <c r="A10" s="125" t="s">
        <v>344</v>
      </c>
      <c r="B10" s="126" t="s">
        <v>350</v>
      </c>
      <c r="C10" s="125" t="s">
        <v>351</v>
      </c>
      <c r="D10" s="127">
        <f t="shared" si="1"/>
        <v>991312</v>
      </c>
      <c r="E10" s="127">
        <f t="shared" si="2"/>
        <v>248487</v>
      </c>
      <c r="F10" s="127">
        <v>0</v>
      </c>
      <c r="G10" s="127">
        <v>0</v>
      </c>
      <c r="H10" s="127">
        <v>0</v>
      </c>
      <c r="I10" s="127">
        <v>89774</v>
      </c>
      <c r="J10" s="128">
        <v>0</v>
      </c>
      <c r="K10" s="127">
        <v>158713</v>
      </c>
      <c r="L10" s="127">
        <v>742825</v>
      </c>
      <c r="M10" s="127">
        <f t="shared" si="3"/>
        <v>150245</v>
      </c>
      <c r="N10" s="127">
        <f t="shared" si="4"/>
        <v>14630</v>
      </c>
      <c r="O10" s="127">
        <v>6161</v>
      </c>
      <c r="P10" s="127">
        <v>6097</v>
      </c>
      <c r="Q10" s="127">
        <v>0</v>
      </c>
      <c r="R10" s="127">
        <v>595</v>
      </c>
      <c r="S10" s="128">
        <v>0</v>
      </c>
      <c r="T10" s="127">
        <v>1777</v>
      </c>
      <c r="U10" s="127">
        <v>135615</v>
      </c>
      <c r="V10" s="127">
        <f t="shared" si="5"/>
        <v>1141557</v>
      </c>
      <c r="W10" s="127">
        <f t="shared" si="5"/>
        <v>263117</v>
      </c>
      <c r="X10" s="127">
        <f t="shared" si="5"/>
        <v>6161</v>
      </c>
      <c r="Y10" s="127">
        <f t="shared" si="5"/>
        <v>6097</v>
      </c>
      <c r="Z10" s="127">
        <f t="shared" si="5"/>
        <v>0</v>
      </c>
      <c r="AA10" s="127">
        <f t="shared" si="5"/>
        <v>90369</v>
      </c>
      <c r="AB10" s="128">
        <v>0</v>
      </c>
      <c r="AC10" s="127">
        <f t="shared" si="6"/>
        <v>160490</v>
      </c>
      <c r="AD10" s="127">
        <f t="shared" si="7"/>
        <v>878440</v>
      </c>
    </row>
    <row r="11" spans="1:30" s="129" customFormat="1" ht="12" customHeight="1">
      <c r="A11" s="125" t="s">
        <v>344</v>
      </c>
      <c r="B11" s="126" t="s">
        <v>352</v>
      </c>
      <c r="C11" s="125" t="s">
        <v>353</v>
      </c>
      <c r="D11" s="127">
        <f t="shared" si="1"/>
        <v>463777</v>
      </c>
      <c r="E11" s="127">
        <f t="shared" si="2"/>
        <v>2091</v>
      </c>
      <c r="F11" s="127">
        <v>0</v>
      </c>
      <c r="G11" s="127">
        <v>0</v>
      </c>
      <c r="H11" s="127">
        <v>0</v>
      </c>
      <c r="I11" s="127">
        <v>2091</v>
      </c>
      <c r="J11" s="128">
        <v>0</v>
      </c>
      <c r="K11" s="127">
        <v>0</v>
      </c>
      <c r="L11" s="127">
        <v>461686</v>
      </c>
      <c r="M11" s="127">
        <f t="shared" si="3"/>
        <v>164483</v>
      </c>
      <c r="N11" s="127">
        <f t="shared" si="4"/>
        <v>27</v>
      </c>
      <c r="O11" s="127">
        <v>0</v>
      </c>
      <c r="P11" s="127">
        <v>0</v>
      </c>
      <c r="Q11" s="127">
        <v>0</v>
      </c>
      <c r="R11" s="127">
        <v>27</v>
      </c>
      <c r="S11" s="128">
        <v>0</v>
      </c>
      <c r="T11" s="127">
        <v>0</v>
      </c>
      <c r="U11" s="127">
        <v>164456</v>
      </c>
      <c r="V11" s="127">
        <f t="shared" si="5"/>
        <v>628260</v>
      </c>
      <c r="W11" s="127">
        <f t="shared" si="5"/>
        <v>2118</v>
      </c>
      <c r="X11" s="127">
        <f t="shared" si="5"/>
        <v>0</v>
      </c>
      <c r="Y11" s="127">
        <f t="shared" si="5"/>
        <v>0</v>
      </c>
      <c r="Z11" s="127">
        <f t="shared" si="5"/>
        <v>0</v>
      </c>
      <c r="AA11" s="127">
        <f t="shared" si="5"/>
        <v>2118</v>
      </c>
      <c r="AB11" s="128">
        <v>0</v>
      </c>
      <c r="AC11" s="127">
        <f t="shared" si="6"/>
        <v>0</v>
      </c>
      <c r="AD11" s="127">
        <f t="shared" si="7"/>
        <v>626142</v>
      </c>
    </row>
    <row r="12" spans="1:30" s="129" customFormat="1" ht="12" customHeight="1">
      <c r="A12" s="125" t="s">
        <v>344</v>
      </c>
      <c r="B12" s="126" t="s">
        <v>354</v>
      </c>
      <c r="C12" s="125" t="s">
        <v>355</v>
      </c>
      <c r="D12" s="133">
        <f t="shared" si="1"/>
        <v>511634</v>
      </c>
      <c r="E12" s="133">
        <f t="shared" si="2"/>
        <v>7203</v>
      </c>
      <c r="F12" s="133">
        <v>0</v>
      </c>
      <c r="G12" s="133">
        <v>0</v>
      </c>
      <c r="H12" s="133">
        <v>0</v>
      </c>
      <c r="I12" s="133">
        <v>7203</v>
      </c>
      <c r="J12" s="134">
        <v>0</v>
      </c>
      <c r="K12" s="133">
        <v>0</v>
      </c>
      <c r="L12" s="133">
        <v>504431</v>
      </c>
      <c r="M12" s="133">
        <f t="shared" si="3"/>
        <v>75594</v>
      </c>
      <c r="N12" s="133">
        <f t="shared" si="4"/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3">
        <v>0</v>
      </c>
      <c r="U12" s="133">
        <v>75594</v>
      </c>
      <c r="V12" s="133">
        <f t="shared" si="5"/>
        <v>587228</v>
      </c>
      <c r="W12" s="133">
        <f t="shared" si="5"/>
        <v>7203</v>
      </c>
      <c r="X12" s="133">
        <f t="shared" si="5"/>
        <v>0</v>
      </c>
      <c r="Y12" s="133">
        <f t="shared" si="5"/>
        <v>0</v>
      </c>
      <c r="Z12" s="133">
        <f t="shared" si="5"/>
        <v>0</v>
      </c>
      <c r="AA12" s="133">
        <f t="shared" si="5"/>
        <v>7203</v>
      </c>
      <c r="AB12" s="134">
        <v>0</v>
      </c>
      <c r="AC12" s="133">
        <f t="shared" si="6"/>
        <v>0</v>
      </c>
      <c r="AD12" s="133">
        <f t="shared" si="7"/>
        <v>580025</v>
      </c>
    </row>
    <row r="13" spans="1:30" s="129" customFormat="1" ht="12" customHeight="1">
      <c r="A13" s="125" t="s">
        <v>344</v>
      </c>
      <c r="B13" s="126" t="s">
        <v>356</v>
      </c>
      <c r="C13" s="125" t="s">
        <v>357</v>
      </c>
      <c r="D13" s="133">
        <f t="shared" si="1"/>
        <v>921701</v>
      </c>
      <c r="E13" s="133">
        <f t="shared" si="2"/>
        <v>199368</v>
      </c>
      <c r="F13" s="133">
        <v>2266</v>
      </c>
      <c r="G13" s="133">
        <v>0</v>
      </c>
      <c r="H13" s="133">
        <v>0</v>
      </c>
      <c r="I13" s="133">
        <v>190778</v>
      </c>
      <c r="J13" s="134">
        <v>0</v>
      </c>
      <c r="K13" s="133">
        <v>6324</v>
      </c>
      <c r="L13" s="133">
        <v>722333</v>
      </c>
      <c r="M13" s="133">
        <f t="shared" si="3"/>
        <v>236033</v>
      </c>
      <c r="N13" s="133">
        <f t="shared" si="4"/>
        <v>2092</v>
      </c>
      <c r="O13" s="133">
        <v>0</v>
      </c>
      <c r="P13" s="133">
        <v>0</v>
      </c>
      <c r="Q13" s="133">
        <v>0</v>
      </c>
      <c r="R13" s="133">
        <v>137</v>
      </c>
      <c r="S13" s="134">
        <v>0</v>
      </c>
      <c r="T13" s="133">
        <v>1955</v>
      </c>
      <c r="U13" s="133">
        <v>233941</v>
      </c>
      <c r="V13" s="133">
        <f t="shared" si="5"/>
        <v>1157734</v>
      </c>
      <c r="W13" s="133">
        <f t="shared" si="5"/>
        <v>201460</v>
      </c>
      <c r="X13" s="133">
        <f t="shared" si="5"/>
        <v>2266</v>
      </c>
      <c r="Y13" s="133">
        <f t="shared" si="5"/>
        <v>0</v>
      </c>
      <c r="Z13" s="133">
        <f t="shared" si="5"/>
        <v>0</v>
      </c>
      <c r="AA13" s="133">
        <f t="shared" si="5"/>
        <v>190915</v>
      </c>
      <c r="AB13" s="134">
        <v>0</v>
      </c>
      <c r="AC13" s="133">
        <f t="shared" si="6"/>
        <v>8279</v>
      </c>
      <c r="AD13" s="133">
        <f t="shared" si="7"/>
        <v>956274</v>
      </c>
    </row>
    <row r="14" spans="1:30" s="129" customFormat="1" ht="12" customHeight="1">
      <c r="A14" s="125" t="s">
        <v>344</v>
      </c>
      <c r="B14" s="126" t="s">
        <v>358</v>
      </c>
      <c r="C14" s="125" t="s">
        <v>359</v>
      </c>
      <c r="D14" s="133">
        <f t="shared" si="1"/>
        <v>521397</v>
      </c>
      <c r="E14" s="133">
        <f t="shared" si="2"/>
        <v>59135</v>
      </c>
      <c r="F14" s="133">
        <v>0</v>
      </c>
      <c r="G14" s="133">
        <v>0</v>
      </c>
      <c r="H14" s="133">
        <v>0</v>
      </c>
      <c r="I14" s="133">
        <v>43507</v>
      </c>
      <c r="J14" s="134">
        <v>0</v>
      </c>
      <c r="K14" s="133">
        <v>15628</v>
      </c>
      <c r="L14" s="133">
        <v>462262</v>
      </c>
      <c r="M14" s="133">
        <f t="shared" si="3"/>
        <v>70536</v>
      </c>
      <c r="N14" s="133">
        <f t="shared" si="4"/>
        <v>0</v>
      </c>
      <c r="O14" s="133">
        <v>0</v>
      </c>
      <c r="P14" s="133">
        <v>0</v>
      </c>
      <c r="Q14" s="133">
        <v>0</v>
      </c>
      <c r="R14" s="133">
        <v>0</v>
      </c>
      <c r="S14" s="134">
        <v>0</v>
      </c>
      <c r="T14" s="133">
        <v>0</v>
      </c>
      <c r="U14" s="133">
        <v>70536</v>
      </c>
      <c r="V14" s="133">
        <f t="shared" si="5"/>
        <v>591933</v>
      </c>
      <c r="W14" s="133">
        <f t="shared" si="5"/>
        <v>59135</v>
      </c>
      <c r="X14" s="133">
        <f t="shared" si="5"/>
        <v>0</v>
      </c>
      <c r="Y14" s="133">
        <f t="shared" si="5"/>
        <v>0</v>
      </c>
      <c r="Z14" s="133">
        <f t="shared" si="5"/>
        <v>0</v>
      </c>
      <c r="AA14" s="133">
        <f t="shared" si="5"/>
        <v>43507</v>
      </c>
      <c r="AB14" s="134">
        <v>0</v>
      </c>
      <c r="AC14" s="133">
        <f t="shared" si="6"/>
        <v>15628</v>
      </c>
      <c r="AD14" s="133">
        <f t="shared" si="7"/>
        <v>532798</v>
      </c>
    </row>
    <row r="15" spans="1:30" s="129" customFormat="1" ht="12" customHeight="1">
      <c r="A15" s="125" t="s">
        <v>344</v>
      </c>
      <c r="B15" s="126" t="s">
        <v>360</v>
      </c>
      <c r="C15" s="125" t="s">
        <v>361</v>
      </c>
      <c r="D15" s="133">
        <f t="shared" si="1"/>
        <v>1517908</v>
      </c>
      <c r="E15" s="133">
        <f t="shared" si="2"/>
        <v>85206</v>
      </c>
      <c r="F15" s="133">
        <v>0</v>
      </c>
      <c r="G15" s="133">
        <v>0</v>
      </c>
      <c r="H15" s="133">
        <v>0</v>
      </c>
      <c r="I15" s="133">
        <v>85196</v>
      </c>
      <c r="J15" s="134">
        <v>0</v>
      </c>
      <c r="K15" s="133">
        <v>10</v>
      </c>
      <c r="L15" s="133">
        <v>1432702</v>
      </c>
      <c r="M15" s="133">
        <f t="shared" si="3"/>
        <v>199937</v>
      </c>
      <c r="N15" s="133">
        <f t="shared" si="4"/>
        <v>30595</v>
      </c>
      <c r="O15" s="133">
        <v>0</v>
      </c>
      <c r="P15" s="133">
        <v>0</v>
      </c>
      <c r="Q15" s="133">
        <v>0</v>
      </c>
      <c r="R15" s="133">
        <v>30595</v>
      </c>
      <c r="S15" s="134">
        <v>0</v>
      </c>
      <c r="T15" s="133">
        <v>0</v>
      </c>
      <c r="U15" s="133">
        <v>169342</v>
      </c>
      <c r="V15" s="133">
        <f t="shared" si="5"/>
        <v>1717845</v>
      </c>
      <c r="W15" s="133">
        <f t="shared" si="5"/>
        <v>115801</v>
      </c>
      <c r="X15" s="133">
        <f t="shared" si="5"/>
        <v>0</v>
      </c>
      <c r="Y15" s="133">
        <f t="shared" si="5"/>
        <v>0</v>
      </c>
      <c r="Z15" s="133">
        <f t="shared" si="5"/>
        <v>0</v>
      </c>
      <c r="AA15" s="133">
        <f t="shared" si="5"/>
        <v>115791</v>
      </c>
      <c r="AB15" s="134">
        <v>0</v>
      </c>
      <c r="AC15" s="133">
        <f t="shared" si="6"/>
        <v>10</v>
      </c>
      <c r="AD15" s="133">
        <f t="shared" si="7"/>
        <v>1602044</v>
      </c>
    </row>
    <row r="16" spans="1:30" s="129" customFormat="1" ht="12" customHeight="1">
      <c r="A16" s="125" t="s">
        <v>344</v>
      </c>
      <c r="B16" s="126" t="s">
        <v>362</v>
      </c>
      <c r="C16" s="125" t="s">
        <v>363</v>
      </c>
      <c r="D16" s="133">
        <f t="shared" si="1"/>
        <v>757409</v>
      </c>
      <c r="E16" s="133">
        <f t="shared" si="2"/>
        <v>99592</v>
      </c>
      <c r="F16" s="133">
        <v>0</v>
      </c>
      <c r="G16" s="133">
        <v>0</v>
      </c>
      <c r="H16" s="133">
        <v>0</v>
      </c>
      <c r="I16" s="133">
        <v>99552</v>
      </c>
      <c r="J16" s="134">
        <v>0</v>
      </c>
      <c r="K16" s="133">
        <v>40</v>
      </c>
      <c r="L16" s="133">
        <v>657817</v>
      </c>
      <c r="M16" s="133">
        <f t="shared" si="3"/>
        <v>94602</v>
      </c>
      <c r="N16" s="133">
        <f t="shared" si="4"/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0</v>
      </c>
      <c r="T16" s="133">
        <v>0</v>
      </c>
      <c r="U16" s="133">
        <v>94602</v>
      </c>
      <c r="V16" s="133">
        <f t="shared" si="5"/>
        <v>852011</v>
      </c>
      <c r="W16" s="133">
        <f t="shared" si="5"/>
        <v>99592</v>
      </c>
      <c r="X16" s="133">
        <f t="shared" si="5"/>
        <v>0</v>
      </c>
      <c r="Y16" s="133">
        <f t="shared" si="5"/>
        <v>0</v>
      </c>
      <c r="Z16" s="133">
        <f t="shared" si="5"/>
        <v>0</v>
      </c>
      <c r="AA16" s="133">
        <f t="shared" si="5"/>
        <v>99552</v>
      </c>
      <c r="AB16" s="134">
        <v>0</v>
      </c>
      <c r="AC16" s="133">
        <f t="shared" si="6"/>
        <v>40</v>
      </c>
      <c r="AD16" s="133">
        <f t="shared" si="7"/>
        <v>752419</v>
      </c>
    </row>
    <row r="17" spans="1:30" s="129" customFormat="1" ht="12" customHeight="1">
      <c r="A17" s="125" t="s">
        <v>344</v>
      </c>
      <c r="B17" s="126" t="s">
        <v>364</v>
      </c>
      <c r="C17" s="125" t="s">
        <v>365</v>
      </c>
      <c r="D17" s="133">
        <f t="shared" si="1"/>
        <v>297817</v>
      </c>
      <c r="E17" s="133">
        <f t="shared" si="2"/>
        <v>179364</v>
      </c>
      <c r="F17" s="133">
        <v>28500</v>
      </c>
      <c r="G17" s="133">
        <v>0</v>
      </c>
      <c r="H17" s="133">
        <v>135100</v>
      </c>
      <c r="I17" s="133">
        <v>13612</v>
      </c>
      <c r="J17" s="134">
        <v>0</v>
      </c>
      <c r="K17" s="133">
        <v>2152</v>
      </c>
      <c r="L17" s="133">
        <v>118453</v>
      </c>
      <c r="M17" s="133">
        <f t="shared" si="3"/>
        <v>134184</v>
      </c>
      <c r="N17" s="133">
        <f t="shared" si="4"/>
        <v>6026</v>
      </c>
      <c r="O17" s="133">
        <v>1658</v>
      </c>
      <c r="P17" s="133">
        <v>4368</v>
      </c>
      <c r="Q17" s="133">
        <v>0</v>
      </c>
      <c r="R17" s="133">
        <v>0</v>
      </c>
      <c r="S17" s="134">
        <v>0</v>
      </c>
      <c r="T17" s="133">
        <v>0</v>
      </c>
      <c r="U17" s="133">
        <v>128158</v>
      </c>
      <c r="V17" s="133">
        <f t="shared" si="5"/>
        <v>432001</v>
      </c>
      <c r="W17" s="133">
        <f t="shared" si="5"/>
        <v>185390</v>
      </c>
      <c r="X17" s="133">
        <f t="shared" si="5"/>
        <v>30158</v>
      </c>
      <c r="Y17" s="133">
        <f t="shared" si="5"/>
        <v>4368</v>
      </c>
      <c r="Z17" s="133">
        <f t="shared" si="5"/>
        <v>135100</v>
      </c>
      <c r="AA17" s="133">
        <f t="shared" si="5"/>
        <v>13612</v>
      </c>
      <c r="AB17" s="134">
        <v>0</v>
      </c>
      <c r="AC17" s="133">
        <f t="shared" si="6"/>
        <v>2152</v>
      </c>
      <c r="AD17" s="133">
        <f t="shared" si="7"/>
        <v>246611</v>
      </c>
    </row>
    <row r="18" spans="1:30" s="129" customFormat="1" ht="12" customHeight="1">
      <c r="A18" s="125" t="s">
        <v>344</v>
      </c>
      <c r="B18" s="126" t="s">
        <v>366</v>
      </c>
      <c r="C18" s="125" t="s">
        <v>367</v>
      </c>
      <c r="D18" s="133">
        <f t="shared" si="1"/>
        <v>254832</v>
      </c>
      <c r="E18" s="133">
        <f t="shared" si="2"/>
        <v>54573</v>
      </c>
      <c r="F18" s="133">
        <v>0</v>
      </c>
      <c r="G18" s="133">
        <v>5</v>
      </c>
      <c r="H18" s="133">
        <v>0</v>
      </c>
      <c r="I18" s="133">
        <v>28926</v>
      </c>
      <c r="J18" s="134">
        <v>0</v>
      </c>
      <c r="K18" s="133">
        <v>25642</v>
      </c>
      <c r="L18" s="133">
        <v>200259</v>
      </c>
      <c r="M18" s="133">
        <f t="shared" si="3"/>
        <v>84997</v>
      </c>
      <c r="N18" s="133">
        <f t="shared" si="4"/>
        <v>10634</v>
      </c>
      <c r="O18" s="133">
        <v>5238</v>
      </c>
      <c r="P18" s="133">
        <v>5391</v>
      </c>
      <c r="Q18" s="133">
        <v>0</v>
      </c>
      <c r="R18" s="133">
        <v>5</v>
      </c>
      <c r="S18" s="134">
        <v>0</v>
      </c>
      <c r="T18" s="133">
        <v>0</v>
      </c>
      <c r="U18" s="133">
        <v>74363</v>
      </c>
      <c r="V18" s="133">
        <f t="shared" si="5"/>
        <v>339829</v>
      </c>
      <c r="W18" s="133">
        <f t="shared" si="5"/>
        <v>65207</v>
      </c>
      <c r="X18" s="133">
        <f t="shared" si="5"/>
        <v>5238</v>
      </c>
      <c r="Y18" s="133">
        <f t="shared" si="5"/>
        <v>5396</v>
      </c>
      <c r="Z18" s="133">
        <f t="shared" si="5"/>
        <v>0</v>
      </c>
      <c r="AA18" s="133">
        <f t="shared" si="5"/>
        <v>28931</v>
      </c>
      <c r="AB18" s="134">
        <v>0</v>
      </c>
      <c r="AC18" s="133">
        <f t="shared" si="6"/>
        <v>25642</v>
      </c>
      <c r="AD18" s="133">
        <f t="shared" si="7"/>
        <v>274622</v>
      </c>
    </row>
    <row r="19" spans="1:30" s="129" customFormat="1" ht="12" customHeight="1">
      <c r="A19" s="125" t="s">
        <v>344</v>
      </c>
      <c r="B19" s="126" t="s">
        <v>368</v>
      </c>
      <c r="C19" s="125" t="s">
        <v>369</v>
      </c>
      <c r="D19" s="133">
        <f t="shared" si="1"/>
        <v>59801</v>
      </c>
      <c r="E19" s="133">
        <f t="shared" si="2"/>
        <v>4108</v>
      </c>
      <c r="F19" s="133">
        <v>0</v>
      </c>
      <c r="G19" s="133">
        <v>0</v>
      </c>
      <c r="H19" s="133">
        <v>0</v>
      </c>
      <c r="I19" s="133">
        <v>0</v>
      </c>
      <c r="J19" s="134">
        <v>0</v>
      </c>
      <c r="K19" s="133">
        <v>4108</v>
      </c>
      <c r="L19" s="133">
        <v>55693</v>
      </c>
      <c r="M19" s="133">
        <f t="shared" si="3"/>
        <v>17776</v>
      </c>
      <c r="N19" s="133">
        <f t="shared" si="4"/>
        <v>5880</v>
      </c>
      <c r="O19" s="133">
        <v>0</v>
      </c>
      <c r="P19" s="133">
        <v>0</v>
      </c>
      <c r="Q19" s="133">
        <v>0</v>
      </c>
      <c r="R19" s="133">
        <v>0</v>
      </c>
      <c r="S19" s="134">
        <v>0</v>
      </c>
      <c r="T19" s="133">
        <v>5880</v>
      </c>
      <c r="U19" s="133">
        <v>11896</v>
      </c>
      <c r="V19" s="133">
        <f t="shared" si="5"/>
        <v>77577</v>
      </c>
      <c r="W19" s="133">
        <f t="shared" si="5"/>
        <v>9988</v>
      </c>
      <c r="X19" s="133">
        <f t="shared" si="5"/>
        <v>0</v>
      </c>
      <c r="Y19" s="133">
        <f t="shared" si="5"/>
        <v>0</v>
      </c>
      <c r="Z19" s="133">
        <f t="shared" si="5"/>
        <v>0</v>
      </c>
      <c r="AA19" s="133">
        <f t="shared" si="5"/>
        <v>0</v>
      </c>
      <c r="AB19" s="134">
        <v>0</v>
      </c>
      <c r="AC19" s="133">
        <f t="shared" si="6"/>
        <v>9988</v>
      </c>
      <c r="AD19" s="133">
        <f t="shared" si="7"/>
        <v>67589</v>
      </c>
    </row>
    <row r="20" spans="1:30" s="129" customFormat="1" ht="12" customHeight="1">
      <c r="A20" s="125" t="s">
        <v>344</v>
      </c>
      <c r="B20" s="126" t="s">
        <v>370</v>
      </c>
      <c r="C20" s="125" t="s">
        <v>371</v>
      </c>
      <c r="D20" s="133">
        <f t="shared" si="1"/>
        <v>126649</v>
      </c>
      <c r="E20" s="133">
        <f t="shared" si="2"/>
        <v>50331</v>
      </c>
      <c r="F20" s="133">
        <v>0</v>
      </c>
      <c r="G20" s="133">
        <v>0</v>
      </c>
      <c r="H20" s="133">
        <v>0</v>
      </c>
      <c r="I20" s="133">
        <v>17276</v>
      </c>
      <c r="J20" s="134">
        <v>0</v>
      </c>
      <c r="K20" s="133">
        <v>33055</v>
      </c>
      <c r="L20" s="133">
        <v>76318</v>
      </c>
      <c r="M20" s="133">
        <f t="shared" si="3"/>
        <v>450</v>
      </c>
      <c r="N20" s="133">
        <f t="shared" si="4"/>
        <v>0</v>
      </c>
      <c r="O20" s="133">
        <v>0</v>
      </c>
      <c r="P20" s="133">
        <v>0</v>
      </c>
      <c r="Q20" s="133">
        <v>0</v>
      </c>
      <c r="R20" s="133">
        <v>0</v>
      </c>
      <c r="S20" s="134">
        <v>0</v>
      </c>
      <c r="T20" s="133">
        <v>0</v>
      </c>
      <c r="U20" s="133">
        <v>450</v>
      </c>
      <c r="V20" s="133">
        <f t="shared" si="5"/>
        <v>127099</v>
      </c>
      <c r="W20" s="133">
        <f t="shared" si="5"/>
        <v>50331</v>
      </c>
      <c r="X20" s="133">
        <f t="shared" si="5"/>
        <v>0</v>
      </c>
      <c r="Y20" s="133">
        <f t="shared" si="5"/>
        <v>0</v>
      </c>
      <c r="Z20" s="133">
        <f t="shared" si="5"/>
        <v>0</v>
      </c>
      <c r="AA20" s="133">
        <f t="shared" si="5"/>
        <v>17276</v>
      </c>
      <c r="AB20" s="134">
        <v>0</v>
      </c>
      <c r="AC20" s="133">
        <f t="shared" si="6"/>
        <v>33055</v>
      </c>
      <c r="AD20" s="133">
        <f t="shared" si="7"/>
        <v>76768</v>
      </c>
    </row>
    <row r="21" spans="1:30" s="129" customFormat="1" ht="12" customHeight="1">
      <c r="A21" s="125" t="s">
        <v>344</v>
      </c>
      <c r="B21" s="126" t="s">
        <v>372</v>
      </c>
      <c r="C21" s="125" t="s">
        <v>373</v>
      </c>
      <c r="D21" s="133">
        <f t="shared" si="1"/>
        <v>214941</v>
      </c>
      <c r="E21" s="133">
        <f t="shared" si="2"/>
        <v>0</v>
      </c>
      <c r="F21" s="133">
        <v>0</v>
      </c>
      <c r="G21" s="133">
        <v>0</v>
      </c>
      <c r="H21" s="133">
        <v>0</v>
      </c>
      <c r="I21" s="133">
        <v>0</v>
      </c>
      <c r="J21" s="134">
        <v>0</v>
      </c>
      <c r="K21" s="133">
        <v>0</v>
      </c>
      <c r="L21" s="133">
        <v>214941</v>
      </c>
      <c r="M21" s="133">
        <f t="shared" si="3"/>
        <v>129416</v>
      </c>
      <c r="N21" s="133">
        <f t="shared" si="4"/>
        <v>0</v>
      </c>
      <c r="O21" s="133">
        <v>0</v>
      </c>
      <c r="P21" s="133">
        <v>0</v>
      </c>
      <c r="Q21" s="133">
        <v>0</v>
      </c>
      <c r="R21" s="133">
        <v>0</v>
      </c>
      <c r="S21" s="134">
        <v>0</v>
      </c>
      <c r="T21" s="133">
        <v>0</v>
      </c>
      <c r="U21" s="133">
        <v>129416</v>
      </c>
      <c r="V21" s="133">
        <f t="shared" si="5"/>
        <v>344357</v>
      </c>
      <c r="W21" s="133">
        <f t="shared" si="5"/>
        <v>0</v>
      </c>
      <c r="X21" s="133">
        <f t="shared" si="5"/>
        <v>0</v>
      </c>
      <c r="Y21" s="133">
        <f t="shared" si="5"/>
        <v>0</v>
      </c>
      <c r="Z21" s="133">
        <f t="shared" si="5"/>
        <v>0</v>
      </c>
      <c r="AA21" s="133">
        <f t="shared" si="5"/>
        <v>0</v>
      </c>
      <c r="AB21" s="134">
        <v>0</v>
      </c>
      <c r="AC21" s="133">
        <f t="shared" si="6"/>
        <v>0</v>
      </c>
      <c r="AD21" s="133">
        <f t="shared" si="7"/>
        <v>344357</v>
      </c>
    </row>
    <row r="22" spans="1:30" s="129" customFormat="1" ht="12" customHeight="1">
      <c r="A22" s="125" t="s">
        <v>344</v>
      </c>
      <c r="B22" s="126" t="s">
        <v>374</v>
      </c>
      <c r="C22" s="125" t="s">
        <v>375</v>
      </c>
      <c r="D22" s="133">
        <f t="shared" si="1"/>
        <v>98398</v>
      </c>
      <c r="E22" s="133">
        <f t="shared" si="2"/>
        <v>0</v>
      </c>
      <c r="F22" s="133">
        <v>0</v>
      </c>
      <c r="G22" s="133">
        <v>0</v>
      </c>
      <c r="H22" s="133">
        <v>0</v>
      </c>
      <c r="I22" s="133">
        <v>0</v>
      </c>
      <c r="J22" s="134">
        <v>0</v>
      </c>
      <c r="K22" s="133">
        <v>0</v>
      </c>
      <c r="L22" s="133">
        <v>98398</v>
      </c>
      <c r="M22" s="133">
        <f t="shared" si="3"/>
        <v>79320</v>
      </c>
      <c r="N22" s="133">
        <f t="shared" si="4"/>
        <v>0</v>
      </c>
      <c r="O22" s="133">
        <v>0</v>
      </c>
      <c r="P22" s="133">
        <v>0</v>
      </c>
      <c r="Q22" s="133">
        <v>0</v>
      </c>
      <c r="R22" s="133">
        <v>0</v>
      </c>
      <c r="S22" s="134">
        <v>0</v>
      </c>
      <c r="T22" s="133">
        <v>0</v>
      </c>
      <c r="U22" s="133">
        <v>79320</v>
      </c>
      <c r="V22" s="133">
        <f t="shared" si="5"/>
        <v>177718</v>
      </c>
      <c r="W22" s="133">
        <f t="shared" si="5"/>
        <v>0</v>
      </c>
      <c r="X22" s="133">
        <f t="shared" si="5"/>
        <v>0</v>
      </c>
      <c r="Y22" s="133">
        <f t="shared" si="5"/>
        <v>0</v>
      </c>
      <c r="Z22" s="133">
        <f t="shared" si="5"/>
        <v>0</v>
      </c>
      <c r="AA22" s="133">
        <f t="shared" si="5"/>
        <v>0</v>
      </c>
      <c r="AB22" s="134">
        <v>0</v>
      </c>
      <c r="AC22" s="133">
        <f t="shared" si="6"/>
        <v>0</v>
      </c>
      <c r="AD22" s="133">
        <f t="shared" si="7"/>
        <v>177718</v>
      </c>
    </row>
    <row r="23" spans="1:30" s="129" customFormat="1" ht="12" customHeight="1">
      <c r="A23" s="125" t="s">
        <v>344</v>
      </c>
      <c r="B23" s="126" t="s">
        <v>376</v>
      </c>
      <c r="C23" s="125" t="s">
        <v>377</v>
      </c>
      <c r="D23" s="133">
        <f t="shared" si="1"/>
        <v>360384</v>
      </c>
      <c r="E23" s="133">
        <f t="shared" si="2"/>
        <v>28971</v>
      </c>
      <c r="F23" s="133">
        <v>0</v>
      </c>
      <c r="G23" s="133">
        <v>0</v>
      </c>
      <c r="H23" s="133">
        <v>0</v>
      </c>
      <c r="I23" s="133">
        <v>25353</v>
      </c>
      <c r="J23" s="134">
        <v>0</v>
      </c>
      <c r="K23" s="133">
        <v>3618</v>
      </c>
      <c r="L23" s="133">
        <v>331413</v>
      </c>
      <c r="M23" s="133">
        <f t="shared" si="3"/>
        <v>84689</v>
      </c>
      <c r="N23" s="133">
        <f t="shared" si="4"/>
        <v>0</v>
      </c>
      <c r="O23" s="133">
        <v>0</v>
      </c>
      <c r="P23" s="133">
        <v>0</v>
      </c>
      <c r="Q23" s="133">
        <v>0</v>
      </c>
      <c r="R23" s="133">
        <v>0</v>
      </c>
      <c r="S23" s="134">
        <v>0</v>
      </c>
      <c r="T23" s="133">
        <v>0</v>
      </c>
      <c r="U23" s="133">
        <v>84689</v>
      </c>
      <c r="V23" s="133">
        <f t="shared" si="5"/>
        <v>445073</v>
      </c>
      <c r="W23" s="133">
        <f t="shared" si="5"/>
        <v>28971</v>
      </c>
      <c r="X23" s="133">
        <f t="shared" si="5"/>
        <v>0</v>
      </c>
      <c r="Y23" s="133">
        <f t="shared" si="5"/>
        <v>0</v>
      </c>
      <c r="Z23" s="133">
        <f t="shared" si="5"/>
        <v>0</v>
      </c>
      <c r="AA23" s="133">
        <f t="shared" si="5"/>
        <v>25353</v>
      </c>
      <c r="AB23" s="134">
        <v>0</v>
      </c>
      <c r="AC23" s="133">
        <f t="shared" si="6"/>
        <v>3618</v>
      </c>
      <c r="AD23" s="133">
        <f t="shared" si="7"/>
        <v>416102</v>
      </c>
    </row>
    <row r="24" spans="1:30" s="129" customFormat="1" ht="12" customHeight="1">
      <c r="A24" s="125" t="s">
        <v>344</v>
      </c>
      <c r="B24" s="126" t="s">
        <v>378</v>
      </c>
      <c r="C24" s="125" t="s">
        <v>336</v>
      </c>
      <c r="D24" s="133">
        <f t="shared" si="1"/>
        <v>151294</v>
      </c>
      <c r="E24" s="133">
        <f t="shared" si="2"/>
        <v>20422</v>
      </c>
      <c r="F24" s="133">
        <v>0</v>
      </c>
      <c r="G24" s="133">
        <v>0</v>
      </c>
      <c r="H24" s="133">
        <v>0</v>
      </c>
      <c r="I24" s="133">
        <v>20422</v>
      </c>
      <c r="J24" s="134">
        <v>0</v>
      </c>
      <c r="K24" s="133">
        <v>0</v>
      </c>
      <c r="L24" s="133">
        <v>130872</v>
      </c>
      <c r="M24" s="133">
        <f t="shared" si="3"/>
        <v>18442</v>
      </c>
      <c r="N24" s="133">
        <f t="shared" si="4"/>
        <v>0</v>
      </c>
      <c r="O24" s="133">
        <v>0</v>
      </c>
      <c r="P24" s="133">
        <v>0</v>
      </c>
      <c r="Q24" s="133">
        <v>0</v>
      </c>
      <c r="R24" s="133">
        <v>0</v>
      </c>
      <c r="S24" s="134">
        <v>0</v>
      </c>
      <c r="T24" s="133">
        <v>0</v>
      </c>
      <c r="U24" s="133">
        <v>18442</v>
      </c>
      <c r="V24" s="133">
        <f t="shared" si="5"/>
        <v>169736</v>
      </c>
      <c r="W24" s="133">
        <f t="shared" si="5"/>
        <v>20422</v>
      </c>
      <c r="X24" s="133">
        <f t="shared" si="5"/>
        <v>0</v>
      </c>
      <c r="Y24" s="133">
        <f t="shared" si="5"/>
        <v>0</v>
      </c>
      <c r="Z24" s="133">
        <f t="shared" si="5"/>
        <v>0</v>
      </c>
      <c r="AA24" s="133">
        <f t="shared" si="5"/>
        <v>20422</v>
      </c>
      <c r="AB24" s="134">
        <v>0</v>
      </c>
      <c r="AC24" s="133">
        <f t="shared" si="6"/>
        <v>0</v>
      </c>
      <c r="AD24" s="133">
        <f t="shared" si="7"/>
        <v>149314</v>
      </c>
    </row>
    <row r="25" spans="1:30" s="129" customFormat="1" ht="12" customHeight="1">
      <c r="A25" s="125" t="s">
        <v>344</v>
      </c>
      <c r="B25" s="126" t="s">
        <v>379</v>
      </c>
      <c r="C25" s="125" t="s">
        <v>334</v>
      </c>
      <c r="D25" s="133">
        <f t="shared" si="1"/>
        <v>124724</v>
      </c>
      <c r="E25" s="133">
        <f t="shared" si="2"/>
        <v>14809</v>
      </c>
      <c r="F25" s="133">
        <v>0</v>
      </c>
      <c r="G25" s="133">
        <v>0</v>
      </c>
      <c r="H25" s="133">
        <v>0</v>
      </c>
      <c r="I25" s="133">
        <v>14809</v>
      </c>
      <c r="J25" s="134">
        <v>0</v>
      </c>
      <c r="K25" s="133">
        <v>0</v>
      </c>
      <c r="L25" s="133">
        <v>109915</v>
      </c>
      <c r="M25" s="133">
        <f t="shared" si="3"/>
        <v>17740</v>
      </c>
      <c r="N25" s="133">
        <f t="shared" si="4"/>
        <v>0</v>
      </c>
      <c r="O25" s="133">
        <v>0</v>
      </c>
      <c r="P25" s="133">
        <v>0</v>
      </c>
      <c r="Q25" s="133">
        <v>0</v>
      </c>
      <c r="R25" s="133">
        <v>0</v>
      </c>
      <c r="S25" s="134">
        <v>0</v>
      </c>
      <c r="T25" s="133">
        <v>0</v>
      </c>
      <c r="U25" s="133">
        <v>17740</v>
      </c>
      <c r="V25" s="133">
        <f t="shared" si="5"/>
        <v>142464</v>
      </c>
      <c r="W25" s="133">
        <f t="shared" si="5"/>
        <v>14809</v>
      </c>
      <c r="X25" s="133">
        <f t="shared" si="5"/>
        <v>0</v>
      </c>
      <c r="Y25" s="133">
        <f t="shared" si="5"/>
        <v>0</v>
      </c>
      <c r="Z25" s="133">
        <f t="shared" si="5"/>
        <v>0</v>
      </c>
      <c r="AA25" s="133">
        <f t="shared" si="5"/>
        <v>14809</v>
      </c>
      <c r="AB25" s="134">
        <v>0</v>
      </c>
      <c r="AC25" s="133">
        <f t="shared" si="6"/>
        <v>0</v>
      </c>
      <c r="AD25" s="133">
        <f t="shared" si="7"/>
        <v>127655</v>
      </c>
    </row>
    <row r="26" spans="1:30" s="129" customFormat="1" ht="12" customHeight="1">
      <c r="A26" s="125" t="s">
        <v>344</v>
      </c>
      <c r="B26" s="126" t="s">
        <v>380</v>
      </c>
      <c r="C26" s="125" t="s">
        <v>381</v>
      </c>
      <c r="D26" s="133">
        <f t="shared" si="1"/>
        <v>84198</v>
      </c>
      <c r="E26" s="133">
        <f t="shared" si="2"/>
        <v>0</v>
      </c>
      <c r="F26" s="133">
        <v>0</v>
      </c>
      <c r="G26" s="133">
        <v>0</v>
      </c>
      <c r="H26" s="133">
        <v>0</v>
      </c>
      <c r="I26" s="133">
        <v>0</v>
      </c>
      <c r="J26" s="134">
        <v>0</v>
      </c>
      <c r="K26" s="133">
        <v>0</v>
      </c>
      <c r="L26" s="133">
        <v>84198</v>
      </c>
      <c r="M26" s="133">
        <f t="shared" si="3"/>
        <v>16878</v>
      </c>
      <c r="N26" s="133">
        <f t="shared" si="4"/>
        <v>0</v>
      </c>
      <c r="O26" s="133">
        <v>0</v>
      </c>
      <c r="P26" s="133">
        <v>0</v>
      </c>
      <c r="Q26" s="133">
        <v>0</v>
      </c>
      <c r="R26" s="133">
        <v>0</v>
      </c>
      <c r="S26" s="134">
        <v>0</v>
      </c>
      <c r="T26" s="133">
        <v>0</v>
      </c>
      <c r="U26" s="133">
        <v>16878</v>
      </c>
      <c r="V26" s="133">
        <f t="shared" si="5"/>
        <v>101076</v>
      </c>
      <c r="W26" s="133">
        <f t="shared" si="5"/>
        <v>0</v>
      </c>
      <c r="X26" s="133">
        <f t="shared" si="5"/>
        <v>0</v>
      </c>
      <c r="Y26" s="133">
        <f t="shared" si="5"/>
        <v>0</v>
      </c>
      <c r="Z26" s="133">
        <f t="shared" si="5"/>
        <v>0</v>
      </c>
      <c r="AA26" s="133">
        <f t="shared" si="5"/>
        <v>0</v>
      </c>
      <c r="AB26" s="134">
        <v>0</v>
      </c>
      <c r="AC26" s="133">
        <f t="shared" si="6"/>
        <v>0</v>
      </c>
      <c r="AD26" s="133">
        <f t="shared" si="7"/>
        <v>101076</v>
      </c>
    </row>
    <row r="27" spans="1:30" s="129" customFormat="1" ht="12" customHeight="1">
      <c r="A27" s="125" t="s">
        <v>344</v>
      </c>
      <c r="B27" s="126" t="s">
        <v>382</v>
      </c>
      <c r="C27" s="125" t="s">
        <v>383</v>
      </c>
      <c r="D27" s="133">
        <f t="shared" si="1"/>
        <v>146591</v>
      </c>
      <c r="E27" s="133">
        <f t="shared" si="2"/>
        <v>20478</v>
      </c>
      <c r="F27" s="133">
        <v>0</v>
      </c>
      <c r="G27" s="133">
        <v>0</v>
      </c>
      <c r="H27" s="133">
        <v>0</v>
      </c>
      <c r="I27" s="133">
        <v>20478</v>
      </c>
      <c r="J27" s="134">
        <v>0</v>
      </c>
      <c r="K27" s="133">
        <v>0</v>
      </c>
      <c r="L27" s="133">
        <v>126113</v>
      </c>
      <c r="M27" s="133">
        <f t="shared" si="3"/>
        <v>24703</v>
      </c>
      <c r="N27" s="133">
        <f t="shared" si="4"/>
        <v>0</v>
      </c>
      <c r="O27" s="133">
        <v>0</v>
      </c>
      <c r="P27" s="133">
        <v>0</v>
      </c>
      <c r="Q27" s="133">
        <v>0</v>
      </c>
      <c r="R27" s="133">
        <v>0</v>
      </c>
      <c r="S27" s="134">
        <v>0</v>
      </c>
      <c r="T27" s="133">
        <v>0</v>
      </c>
      <c r="U27" s="133">
        <v>24703</v>
      </c>
      <c r="V27" s="133">
        <f t="shared" si="5"/>
        <v>171294</v>
      </c>
      <c r="W27" s="133">
        <f t="shared" si="5"/>
        <v>20478</v>
      </c>
      <c r="X27" s="133">
        <f t="shared" si="5"/>
        <v>0</v>
      </c>
      <c r="Y27" s="133">
        <f t="shared" si="5"/>
        <v>0</v>
      </c>
      <c r="Z27" s="133">
        <f t="shared" si="5"/>
        <v>0</v>
      </c>
      <c r="AA27" s="133">
        <f t="shared" si="5"/>
        <v>20478</v>
      </c>
      <c r="AB27" s="134">
        <v>0</v>
      </c>
      <c r="AC27" s="133">
        <f t="shared" si="6"/>
        <v>0</v>
      </c>
      <c r="AD27" s="133">
        <f t="shared" si="7"/>
        <v>150816</v>
      </c>
    </row>
    <row r="28" spans="1:30" s="129" customFormat="1" ht="12" customHeight="1">
      <c r="A28" s="125" t="s">
        <v>344</v>
      </c>
      <c r="B28" s="126" t="s">
        <v>384</v>
      </c>
      <c r="C28" s="125" t="s">
        <v>385</v>
      </c>
      <c r="D28" s="133">
        <f t="shared" si="1"/>
        <v>216321</v>
      </c>
      <c r="E28" s="133">
        <f t="shared" si="2"/>
        <v>38252</v>
      </c>
      <c r="F28" s="133">
        <v>0</v>
      </c>
      <c r="G28" s="133">
        <v>0</v>
      </c>
      <c r="H28" s="133">
        <v>0</v>
      </c>
      <c r="I28" s="133">
        <v>36065</v>
      </c>
      <c r="J28" s="134">
        <v>0</v>
      </c>
      <c r="K28" s="133">
        <v>2187</v>
      </c>
      <c r="L28" s="133">
        <v>178069</v>
      </c>
      <c r="M28" s="133">
        <f t="shared" si="3"/>
        <v>52387</v>
      </c>
      <c r="N28" s="133">
        <f t="shared" si="4"/>
        <v>0</v>
      </c>
      <c r="O28" s="133">
        <v>0</v>
      </c>
      <c r="P28" s="133">
        <v>0</v>
      </c>
      <c r="Q28" s="133">
        <v>0</v>
      </c>
      <c r="R28" s="133">
        <v>0</v>
      </c>
      <c r="S28" s="134">
        <v>0</v>
      </c>
      <c r="T28" s="133">
        <v>0</v>
      </c>
      <c r="U28" s="133">
        <v>52387</v>
      </c>
      <c r="V28" s="133">
        <f t="shared" si="5"/>
        <v>268708</v>
      </c>
      <c r="W28" s="133">
        <f t="shared" si="5"/>
        <v>38252</v>
      </c>
      <c r="X28" s="133">
        <f t="shared" si="5"/>
        <v>0</v>
      </c>
      <c r="Y28" s="133">
        <f t="shared" si="5"/>
        <v>0</v>
      </c>
      <c r="Z28" s="133">
        <f t="shared" si="5"/>
        <v>0</v>
      </c>
      <c r="AA28" s="133">
        <f t="shared" si="5"/>
        <v>36065</v>
      </c>
      <c r="AB28" s="134">
        <v>0</v>
      </c>
      <c r="AC28" s="133">
        <f t="shared" si="6"/>
        <v>2187</v>
      </c>
      <c r="AD28" s="133">
        <f t="shared" si="7"/>
        <v>230456</v>
      </c>
    </row>
    <row r="29" spans="1:30" s="129" customFormat="1" ht="12" customHeight="1">
      <c r="A29" s="125" t="s">
        <v>344</v>
      </c>
      <c r="B29" s="126" t="s">
        <v>386</v>
      </c>
      <c r="C29" s="125" t="s">
        <v>387</v>
      </c>
      <c r="D29" s="133">
        <f t="shared" si="1"/>
        <v>191336</v>
      </c>
      <c r="E29" s="133">
        <f t="shared" si="2"/>
        <v>16921</v>
      </c>
      <c r="F29" s="133">
        <v>0</v>
      </c>
      <c r="G29" s="133">
        <v>0</v>
      </c>
      <c r="H29" s="133">
        <v>0</v>
      </c>
      <c r="I29" s="133">
        <v>16921</v>
      </c>
      <c r="J29" s="134">
        <v>0</v>
      </c>
      <c r="K29" s="133">
        <v>0</v>
      </c>
      <c r="L29" s="133">
        <v>174415</v>
      </c>
      <c r="M29" s="133">
        <f t="shared" si="3"/>
        <v>32694</v>
      </c>
      <c r="N29" s="133">
        <f t="shared" si="4"/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0</v>
      </c>
      <c r="T29" s="133">
        <v>0</v>
      </c>
      <c r="U29" s="133">
        <v>32694</v>
      </c>
      <c r="V29" s="133">
        <f t="shared" si="5"/>
        <v>224030</v>
      </c>
      <c r="W29" s="133">
        <f t="shared" si="5"/>
        <v>16921</v>
      </c>
      <c r="X29" s="133">
        <f t="shared" si="5"/>
        <v>0</v>
      </c>
      <c r="Y29" s="133">
        <f t="shared" si="5"/>
        <v>0</v>
      </c>
      <c r="Z29" s="133">
        <f t="shared" si="5"/>
        <v>0</v>
      </c>
      <c r="AA29" s="133">
        <f t="shared" si="5"/>
        <v>16921</v>
      </c>
      <c r="AB29" s="134">
        <v>0</v>
      </c>
      <c r="AC29" s="133">
        <f t="shared" si="6"/>
        <v>0</v>
      </c>
      <c r="AD29" s="133">
        <f t="shared" si="7"/>
        <v>207109</v>
      </c>
    </row>
    <row r="30" spans="1:30" s="129" customFormat="1" ht="12" customHeight="1">
      <c r="A30" s="125" t="s">
        <v>344</v>
      </c>
      <c r="B30" s="126" t="s">
        <v>388</v>
      </c>
      <c r="C30" s="125" t="s">
        <v>389</v>
      </c>
      <c r="D30" s="133">
        <f t="shared" si="1"/>
        <v>809493</v>
      </c>
      <c r="E30" s="133">
        <f t="shared" si="2"/>
        <v>430727</v>
      </c>
      <c r="F30" s="133">
        <v>100413</v>
      </c>
      <c r="G30" s="133">
        <v>0</v>
      </c>
      <c r="H30" s="133">
        <v>224300</v>
      </c>
      <c r="I30" s="133">
        <v>89813</v>
      </c>
      <c r="J30" s="134">
        <v>0</v>
      </c>
      <c r="K30" s="133">
        <v>16201</v>
      </c>
      <c r="L30" s="133">
        <v>378766</v>
      </c>
      <c r="M30" s="133">
        <f t="shared" si="3"/>
        <v>131614</v>
      </c>
      <c r="N30" s="133">
        <f t="shared" si="4"/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0</v>
      </c>
      <c r="U30" s="133">
        <v>131614</v>
      </c>
      <c r="V30" s="133">
        <f t="shared" si="5"/>
        <v>941107</v>
      </c>
      <c r="W30" s="133">
        <f t="shared" si="5"/>
        <v>430727</v>
      </c>
      <c r="X30" s="133">
        <f t="shared" si="5"/>
        <v>100413</v>
      </c>
      <c r="Y30" s="133">
        <f t="shared" si="5"/>
        <v>0</v>
      </c>
      <c r="Z30" s="133">
        <f t="shared" si="5"/>
        <v>224300</v>
      </c>
      <c r="AA30" s="133">
        <f t="shared" si="5"/>
        <v>89813</v>
      </c>
      <c r="AB30" s="134">
        <v>0</v>
      </c>
      <c r="AC30" s="133">
        <f t="shared" si="6"/>
        <v>16201</v>
      </c>
      <c r="AD30" s="133">
        <f t="shared" si="7"/>
        <v>510380</v>
      </c>
    </row>
    <row r="31" spans="1:30" s="129" customFormat="1" ht="12" customHeight="1">
      <c r="A31" s="125" t="s">
        <v>344</v>
      </c>
      <c r="B31" s="126" t="s">
        <v>390</v>
      </c>
      <c r="C31" s="125" t="s">
        <v>391</v>
      </c>
      <c r="D31" s="133">
        <f t="shared" si="1"/>
        <v>253533</v>
      </c>
      <c r="E31" s="133">
        <f t="shared" si="2"/>
        <v>32180</v>
      </c>
      <c r="F31" s="133">
        <v>0</v>
      </c>
      <c r="G31" s="133">
        <v>0</v>
      </c>
      <c r="H31" s="133">
        <v>0</v>
      </c>
      <c r="I31" s="133">
        <v>32107</v>
      </c>
      <c r="J31" s="134">
        <v>0</v>
      </c>
      <c r="K31" s="133">
        <v>73</v>
      </c>
      <c r="L31" s="133">
        <v>221353</v>
      </c>
      <c r="M31" s="133">
        <f t="shared" si="3"/>
        <v>58622</v>
      </c>
      <c r="N31" s="133">
        <f t="shared" si="4"/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v>0</v>
      </c>
      <c r="U31" s="133">
        <v>58622</v>
      </c>
      <c r="V31" s="133">
        <f t="shared" si="5"/>
        <v>312155</v>
      </c>
      <c r="W31" s="133">
        <f t="shared" si="5"/>
        <v>32180</v>
      </c>
      <c r="X31" s="133">
        <f t="shared" si="5"/>
        <v>0</v>
      </c>
      <c r="Y31" s="133">
        <f t="shared" si="5"/>
        <v>0</v>
      </c>
      <c r="Z31" s="133">
        <f t="shared" si="5"/>
        <v>0</v>
      </c>
      <c r="AA31" s="133">
        <f t="shared" si="5"/>
        <v>32107</v>
      </c>
      <c r="AB31" s="134">
        <v>0</v>
      </c>
      <c r="AC31" s="133">
        <f t="shared" si="6"/>
        <v>73</v>
      </c>
      <c r="AD31" s="133">
        <f t="shared" si="7"/>
        <v>279975</v>
      </c>
    </row>
    <row r="32" spans="1:30" s="129" customFormat="1" ht="12" customHeight="1">
      <c r="A32" s="125" t="s">
        <v>344</v>
      </c>
      <c r="B32" s="126" t="s">
        <v>392</v>
      </c>
      <c r="C32" s="125" t="s">
        <v>393</v>
      </c>
      <c r="D32" s="133">
        <f t="shared" si="1"/>
        <v>130030</v>
      </c>
      <c r="E32" s="133">
        <f t="shared" si="2"/>
        <v>10195</v>
      </c>
      <c r="F32" s="133">
        <v>0</v>
      </c>
      <c r="G32" s="133">
        <v>0</v>
      </c>
      <c r="H32" s="133">
        <v>0</v>
      </c>
      <c r="I32" s="133">
        <v>10140</v>
      </c>
      <c r="J32" s="134">
        <v>0</v>
      </c>
      <c r="K32" s="133">
        <v>55</v>
      </c>
      <c r="L32" s="133">
        <v>119835</v>
      </c>
      <c r="M32" s="133">
        <f t="shared" si="3"/>
        <v>51877</v>
      </c>
      <c r="N32" s="133">
        <f t="shared" si="4"/>
        <v>3015</v>
      </c>
      <c r="O32" s="133">
        <v>1660</v>
      </c>
      <c r="P32" s="133">
        <v>1355</v>
      </c>
      <c r="Q32" s="133">
        <v>0</v>
      </c>
      <c r="R32" s="133">
        <v>0</v>
      </c>
      <c r="S32" s="134">
        <v>0</v>
      </c>
      <c r="T32" s="133">
        <v>0</v>
      </c>
      <c r="U32" s="133">
        <v>48862</v>
      </c>
      <c r="V32" s="133">
        <f t="shared" si="5"/>
        <v>181907</v>
      </c>
      <c r="W32" s="133">
        <f t="shared" si="5"/>
        <v>13210</v>
      </c>
      <c r="X32" s="133">
        <f t="shared" si="5"/>
        <v>1660</v>
      </c>
      <c r="Y32" s="133">
        <f t="shared" si="5"/>
        <v>1355</v>
      </c>
      <c r="Z32" s="133">
        <f t="shared" si="5"/>
        <v>0</v>
      </c>
      <c r="AA32" s="133">
        <f t="shared" si="5"/>
        <v>10140</v>
      </c>
      <c r="AB32" s="134">
        <v>0</v>
      </c>
      <c r="AC32" s="133">
        <f t="shared" si="6"/>
        <v>55</v>
      </c>
      <c r="AD32" s="133">
        <f t="shared" si="7"/>
        <v>168697</v>
      </c>
    </row>
    <row r="33" spans="1:30" s="129" customFormat="1" ht="12" customHeight="1">
      <c r="A33" s="125" t="s">
        <v>344</v>
      </c>
      <c r="B33" s="126" t="s">
        <v>394</v>
      </c>
      <c r="C33" s="125" t="s">
        <v>395</v>
      </c>
      <c r="D33" s="133">
        <f t="shared" si="1"/>
        <v>303429</v>
      </c>
      <c r="E33" s="133">
        <f t="shared" si="2"/>
        <v>55018</v>
      </c>
      <c r="F33" s="133">
        <v>0</v>
      </c>
      <c r="G33" s="133">
        <v>0</v>
      </c>
      <c r="H33" s="133">
        <v>0</v>
      </c>
      <c r="I33" s="133">
        <v>47832</v>
      </c>
      <c r="J33" s="134">
        <v>0</v>
      </c>
      <c r="K33" s="133">
        <v>7186</v>
      </c>
      <c r="L33" s="133">
        <v>248411</v>
      </c>
      <c r="M33" s="133">
        <f t="shared" si="3"/>
        <v>108378</v>
      </c>
      <c r="N33" s="133">
        <f t="shared" si="4"/>
        <v>0</v>
      </c>
      <c r="O33" s="133">
        <v>0</v>
      </c>
      <c r="P33" s="133">
        <v>0</v>
      </c>
      <c r="Q33" s="133">
        <v>0</v>
      </c>
      <c r="R33" s="133">
        <v>0</v>
      </c>
      <c r="S33" s="134">
        <v>0</v>
      </c>
      <c r="T33" s="133">
        <v>0</v>
      </c>
      <c r="U33" s="133">
        <v>108378</v>
      </c>
      <c r="V33" s="133">
        <f t="shared" si="5"/>
        <v>411807</v>
      </c>
      <c r="W33" s="133">
        <f t="shared" si="5"/>
        <v>55018</v>
      </c>
      <c r="X33" s="133">
        <f t="shared" si="5"/>
        <v>0</v>
      </c>
      <c r="Y33" s="133">
        <f t="shared" si="5"/>
        <v>0</v>
      </c>
      <c r="Z33" s="133">
        <f t="shared" si="5"/>
        <v>0</v>
      </c>
      <c r="AA33" s="133">
        <f t="shared" si="5"/>
        <v>47832</v>
      </c>
      <c r="AB33" s="134">
        <v>0</v>
      </c>
      <c r="AC33" s="133">
        <f t="shared" si="6"/>
        <v>7186</v>
      </c>
      <c r="AD33" s="133">
        <f t="shared" si="7"/>
        <v>356789</v>
      </c>
    </row>
    <row r="34" spans="1:30" s="129" customFormat="1" ht="12" customHeight="1">
      <c r="A34" s="125" t="s">
        <v>344</v>
      </c>
      <c r="B34" s="126" t="s">
        <v>396</v>
      </c>
      <c r="C34" s="125" t="s">
        <v>397</v>
      </c>
      <c r="D34" s="133">
        <f t="shared" si="1"/>
        <v>112742</v>
      </c>
      <c r="E34" s="133">
        <f t="shared" si="2"/>
        <v>2979</v>
      </c>
      <c r="F34" s="133">
        <v>0</v>
      </c>
      <c r="G34" s="133">
        <v>0</v>
      </c>
      <c r="H34" s="133">
        <v>0</v>
      </c>
      <c r="I34" s="133">
        <v>1151</v>
      </c>
      <c r="J34" s="134">
        <v>0</v>
      </c>
      <c r="K34" s="133">
        <v>1828</v>
      </c>
      <c r="L34" s="133">
        <v>109763</v>
      </c>
      <c r="M34" s="133">
        <f t="shared" si="3"/>
        <v>20084</v>
      </c>
      <c r="N34" s="133">
        <f t="shared" si="4"/>
        <v>0</v>
      </c>
      <c r="O34" s="133">
        <v>0</v>
      </c>
      <c r="P34" s="133">
        <v>0</v>
      </c>
      <c r="Q34" s="133">
        <v>0</v>
      </c>
      <c r="R34" s="133">
        <v>0</v>
      </c>
      <c r="S34" s="134">
        <v>0</v>
      </c>
      <c r="T34" s="133">
        <v>0</v>
      </c>
      <c r="U34" s="133">
        <v>20084</v>
      </c>
      <c r="V34" s="133">
        <f t="shared" si="5"/>
        <v>132826</v>
      </c>
      <c r="W34" s="133">
        <f t="shared" si="5"/>
        <v>2979</v>
      </c>
      <c r="X34" s="133">
        <f t="shared" si="5"/>
        <v>0</v>
      </c>
      <c r="Y34" s="133">
        <f t="shared" si="5"/>
        <v>0</v>
      </c>
      <c r="Z34" s="133">
        <f t="shared" si="5"/>
        <v>0</v>
      </c>
      <c r="AA34" s="133">
        <f t="shared" si="5"/>
        <v>1151</v>
      </c>
      <c r="AB34" s="134">
        <v>0</v>
      </c>
      <c r="AC34" s="133">
        <f t="shared" si="6"/>
        <v>1828</v>
      </c>
      <c r="AD34" s="133">
        <f t="shared" si="7"/>
        <v>129847</v>
      </c>
    </row>
    <row r="35" spans="1:30" s="129" customFormat="1" ht="12" customHeight="1">
      <c r="A35" s="125" t="s">
        <v>344</v>
      </c>
      <c r="B35" s="126" t="s">
        <v>398</v>
      </c>
      <c r="C35" s="125" t="s">
        <v>399</v>
      </c>
      <c r="D35" s="133">
        <f t="shared" si="1"/>
        <v>137115</v>
      </c>
      <c r="E35" s="133">
        <f t="shared" si="2"/>
        <v>3020</v>
      </c>
      <c r="F35" s="133">
        <v>0</v>
      </c>
      <c r="G35" s="133">
        <v>0</v>
      </c>
      <c r="H35" s="133">
        <v>0</v>
      </c>
      <c r="I35" s="133">
        <v>0</v>
      </c>
      <c r="J35" s="134">
        <v>0</v>
      </c>
      <c r="K35" s="133">
        <v>3020</v>
      </c>
      <c r="L35" s="133">
        <v>134095</v>
      </c>
      <c r="M35" s="133">
        <f t="shared" si="3"/>
        <v>53296</v>
      </c>
      <c r="N35" s="133">
        <f t="shared" si="4"/>
        <v>0</v>
      </c>
      <c r="O35" s="133">
        <v>0</v>
      </c>
      <c r="P35" s="133">
        <v>0</v>
      </c>
      <c r="Q35" s="133">
        <v>0</v>
      </c>
      <c r="R35" s="133">
        <v>0</v>
      </c>
      <c r="S35" s="134">
        <v>0</v>
      </c>
      <c r="T35" s="133">
        <v>0</v>
      </c>
      <c r="U35" s="133">
        <v>53296</v>
      </c>
      <c r="V35" s="133">
        <f t="shared" si="5"/>
        <v>190411</v>
      </c>
      <c r="W35" s="133">
        <f t="shared" si="5"/>
        <v>3020</v>
      </c>
      <c r="X35" s="133">
        <f t="shared" si="5"/>
        <v>0</v>
      </c>
      <c r="Y35" s="133">
        <f t="shared" si="5"/>
        <v>0</v>
      </c>
      <c r="Z35" s="133">
        <f t="shared" si="5"/>
        <v>0</v>
      </c>
      <c r="AA35" s="133">
        <f t="shared" si="5"/>
        <v>0</v>
      </c>
      <c r="AB35" s="134">
        <v>0</v>
      </c>
      <c r="AC35" s="133">
        <f t="shared" si="6"/>
        <v>3020</v>
      </c>
      <c r="AD35" s="133">
        <f t="shared" si="7"/>
        <v>187391</v>
      </c>
    </row>
    <row r="36" spans="1:30" s="129" customFormat="1" ht="12" customHeight="1">
      <c r="A36" s="125" t="s">
        <v>344</v>
      </c>
      <c r="B36" s="126" t="s">
        <v>400</v>
      </c>
      <c r="C36" s="125" t="s">
        <v>401</v>
      </c>
      <c r="D36" s="133">
        <f t="shared" si="1"/>
        <v>13118</v>
      </c>
      <c r="E36" s="133">
        <f t="shared" si="2"/>
        <v>156</v>
      </c>
      <c r="F36" s="133">
        <v>0</v>
      </c>
      <c r="G36" s="133">
        <v>0</v>
      </c>
      <c r="H36" s="133">
        <v>0</v>
      </c>
      <c r="I36" s="133">
        <v>16</v>
      </c>
      <c r="J36" s="134">
        <v>0</v>
      </c>
      <c r="K36" s="133">
        <v>140</v>
      </c>
      <c r="L36" s="133">
        <v>12962</v>
      </c>
      <c r="M36" s="133">
        <f t="shared" si="3"/>
        <v>6713</v>
      </c>
      <c r="N36" s="133">
        <f t="shared" si="4"/>
        <v>0</v>
      </c>
      <c r="O36" s="133">
        <v>0</v>
      </c>
      <c r="P36" s="133">
        <v>0</v>
      </c>
      <c r="Q36" s="133">
        <v>0</v>
      </c>
      <c r="R36" s="133">
        <v>0</v>
      </c>
      <c r="S36" s="134">
        <v>0</v>
      </c>
      <c r="T36" s="133">
        <v>0</v>
      </c>
      <c r="U36" s="133">
        <v>6713</v>
      </c>
      <c r="V36" s="133">
        <f t="shared" si="5"/>
        <v>19831</v>
      </c>
      <c r="W36" s="133">
        <f t="shared" si="5"/>
        <v>156</v>
      </c>
      <c r="X36" s="133">
        <f t="shared" si="5"/>
        <v>0</v>
      </c>
      <c r="Y36" s="133">
        <f t="shared" si="5"/>
        <v>0</v>
      </c>
      <c r="Z36" s="133">
        <f t="shared" si="5"/>
        <v>0</v>
      </c>
      <c r="AA36" s="133">
        <f t="shared" si="5"/>
        <v>16</v>
      </c>
      <c r="AB36" s="134">
        <v>0</v>
      </c>
      <c r="AC36" s="133">
        <f t="shared" si="6"/>
        <v>140</v>
      </c>
      <c r="AD36" s="133">
        <f t="shared" si="7"/>
        <v>19675</v>
      </c>
    </row>
    <row r="37" spans="1:30" s="129" customFormat="1" ht="12" customHeight="1">
      <c r="A37" s="125" t="s">
        <v>344</v>
      </c>
      <c r="B37" s="126" t="s">
        <v>402</v>
      </c>
      <c r="C37" s="125" t="s">
        <v>403</v>
      </c>
      <c r="D37" s="133">
        <f t="shared" si="1"/>
        <v>512702</v>
      </c>
      <c r="E37" s="133">
        <f t="shared" si="2"/>
        <v>26638</v>
      </c>
      <c r="F37" s="133">
        <v>0</v>
      </c>
      <c r="G37" s="133">
        <v>0</v>
      </c>
      <c r="H37" s="133">
        <v>0</v>
      </c>
      <c r="I37" s="133">
        <v>26629</v>
      </c>
      <c r="J37" s="134">
        <v>0</v>
      </c>
      <c r="K37" s="133">
        <v>9</v>
      </c>
      <c r="L37" s="133">
        <v>486064</v>
      </c>
      <c r="M37" s="133">
        <f t="shared" si="3"/>
        <v>319166</v>
      </c>
      <c r="N37" s="133">
        <f t="shared" si="4"/>
        <v>19782</v>
      </c>
      <c r="O37" s="133">
        <v>5434</v>
      </c>
      <c r="P37" s="133">
        <v>6748</v>
      </c>
      <c r="Q37" s="133">
        <v>0</v>
      </c>
      <c r="R37" s="133">
        <v>6970</v>
      </c>
      <c r="S37" s="134">
        <v>0</v>
      </c>
      <c r="T37" s="133">
        <v>630</v>
      </c>
      <c r="U37" s="133">
        <v>299384</v>
      </c>
      <c r="V37" s="133">
        <f t="shared" si="5"/>
        <v>831868</v>
      </c>
      <c r="W37" s="133">
        <f t="shared" si="5"/>
        <v>46420</v>
      </c>
      <c r="X37" s="133">
        <f t="shared" si="5"/>
        <v>5434</v>
      </c>
      <c r="Y37" s="133">
        <f t="shared" si="5"/>
        <v>6748</v>
      </c>
      <c r="Z37" s="133">
        <f t="shared" si="5"/>
        <v>0</v>
      </c>
      <c r="AA37" s="133">
        <f t="shared" si="5"/>
        <v>33599</v>
      </c>
      <c r="AB37" s="134">
        <v>0</v>
      </c>
      <c r="AC37" s="133">
        <f t="shared" si="6"/>
        <v>639</v>
      </c>
      <c r="AD37" s="133">
        <f t="shared" si="7"/>
        <v>785448</v>
      </c>
    </row>
    <row r="38" spans="1:30" s="129" customFormat="1" ht="12" customHeight="1">
      <c r="A38" s="125" t="s">
        <v>344</v>
      </c>
      <c r="B38" s="126" t="s">
        <v>404</v>
      </c>
      <c r="C38" s="125" t="s">
        <v>405</v>
      </c>
      <c r="D38" s="133">
        <f t="shared" si="1"/>
        <v>0</v>
      </c>
      <c r="E38" s="133">
        <f t="shared" si="2"/>
        <v>0</v>
      </c>
      <c r="F38" s="133">
        <v>0</v>
      </c>
      <c r="G38" s="133">
        <v>0</v>
      </c>
      <c r="H38" s="133">
        <v>0</v>
      </c>
      <c r="I38" s="133">
        <v>0</v>
      </c>
      <c r="J38" s="134">
        <v>0</v>
      </c>
      <c r="K38" s="133">
        <v>0</v>
      </c>
      <c r="L38" s="133">
        <v>0</v>
      </c>
      <c r="M38" s="133">
        <f t="shared" si="3"/>
        <v>4974</v>
      </c>
      <c r="N38" s="133">
        <f t="shared" si="4"/>
        <v>0</v>
      </c>
      <c r="O38" s="133">
        <v>0</v>
      </c>
      <c r="P38" s="133">
        <v>0</v>
      </c>
      <c r="Q38" s="133">
        <v>0</v>
      </c>
      <c r="R38" s="133">
        <v>0</v>
      </c>
      <c r="S38" s="134">
        <v>255088</v>
      </c>
      <c r="T38" s="133">
        <v>0</v>
      </c>
      <c r="U38" s="133">
        <v>4974</v>
      </c>
      <c r="V38" s="133">
        <f t="shared" si="5"/>
        <v>4974</v>
      </c>
      <c r="W38" s="133">
        <f t="shared" si="5"/>
        <v>0</v>
      </c>
      <c r="X38" s="133">
        <f t="shared" si="5"/>
        <v>0</v>
      </c>
      <c r="Y38" s="133">
        <f t="shared" si="5"/>
        <v>0</v>
      </c>
      <c r="Z38" s="133">
        <f t="shared" si="5"/>
        <v>0</v>
      </c>
      <c r="AA38" s="133">
        <f t="shared" si="5"/>
        <v>0</v>
      </c>
      <c r="AB38" s="134">
        <f t="shared" si="5"/>
        <v>255088</v>
      </c>
      <c r="AC38" s="133">
        <f t="shared" si="6"/>
        <v>0</v>
      </c>
      <c r="AD38" s="133">
        <f t="shared" si="7"/>
        <v>4974</v>
      </c>
    </row>
    <row r="39" spans="1:30" s="129" customFormat="1" ht="12" customHeight="1">
      <c r="A39" s="125" t="s">
        <v>344</v>
      </c>
      <c r="B39" s="126" t="s">
        <v>406</v>
      </c>
      <c r="C39" s="125" t="s">
        <v>407</v>
      </c>
      <c r="D39" s="133">
        <f t="shared" si="1"/>
        <v>0</v>
      </c>
      <c r="E39" s="133">
        <f t="shared" si="2"/>
        <v>0</v>
      </c>
      <c r="F39" s="133">
        <v>0</v>
      </c>
      <c r="G39" s="133">
        <v>0</v>
      </c>
      <c r="H39" s="133">
        <v>0</v>
      </c>
      <c r="I39" s="133">
        <v>0</v>
      </c>
      <c r="J39" s="134">
        <v>0</v>
      </c>
      <c r="K39" s="133">
        <v>0</v>
      </c>
      <c r="L39" s="133">
        <v>0</v>
      </c>
      <c r="M39" s="133">
        <f t="shared" si="3"/>
        <v>30647</v>
      </c>
      <c r="N39" s="133">
        <f t="shared" si="4"/>
        <v>30647</v>
      </c>
      <c r="O39" s="133">
        <v>0</v>
      </c>
      <c r="P39" s="133">
        <v>0</v>
      </c>
      <c r="Q39" s="133">
        <v>0</v>
      </c>
      <c r="R39" s="133">
        <v>12672</v>
      </c>
      <c r="S39" s="134">
        <v>172080</v>
      </c>
      <c r="T39" s="133">
        <v>17975</v>
      </c>
      <c r="U39" s="133">
        <v>0</v>
      </c>
      <c r="V39" s="133">
        <f t="shared" si="5"/>
        <v>30647</v>
      </c>
      <c r="W39" s="133">
        <f t="shared" si="5"/>
        <v>30647</v>
      </c>
      <c r="X39" s="133">
        <f t="shared" si="5"/>
        <v>0</v>
      </c>
      <c r="Y39" s="133">
        <f t="shared" si="5"/>
        <v>0</v>
      </c>
      <c r="Z39" s="133">
        <f t="shared" si="5"/>
        <v>0</v>
      </c>
      <c r="AA39" s="133">
        <f t="shared" si="5"/>
        <v>12672</v>
      </c>
      <c r="AB39" s="134">
        <f t="shared" si="5"/>
        <v>172080</v>
      </c>
      <c r="AC39" s="133">
        <f t="shared" si="6"/>
        <v>17975</v>
      </c>
      <c r="AD39" s="133">
        <f t="shared" si="7"/>
        <v>0</v>
      </c>
    </row>
    <row r="40" spans="1:30" s="129" customFormat="1" ht="12" customHeight="1">
      <c r="A40" s="125" t="s">
        <v>344</v>
      </c>
      <c r="B40" s="126" t="s">
        <v>408</v>
      </c>
      <c r="C40" s="125" t="s">
        <v>409</v>
      </c>
      <c r="D40" s="133">
        <f t="shared" si="1"/>
        <v>8401</v>
      </c>
      <c r="E40" s="133">
        <f t="shared" si="2"/>
        <v>8401</v>
      </c>
      <c r="F40" s="133">
        <v>0</v>
      </c>
      <c r="G40" s="133">
        <v>0</v>
      </c>
      <c r="H40" s="133">
        <v>0</v>
      </c>
      <c r="I40" s="133">
        <v>8401</v>
      </c>
      <c r="J40" s="134">
        <v>192007</v>
      </c>
      <c r="K40" s="133">
        <v>0</v>
      </c>
      <c r="L40" s="133">
        <v>0</v>
      </c>
      <c r="M40" s="133">
        <f t="shared" si="3"/>
        <v>320</v>
      </c>
      <c r="N40" s="133">
        <f t="shared" si="4"/>
        <v>320</v>
      </c>
      <c r="O40" s="133">
        <v>0</v>
      </c>
      <c r="P40" s="133">
        <v>0</v>
      </c>
      <c r="Q40" s="133">
        <v>0</v>
      </c>
      <c r="R40" s="133">
        <v>0</v>
      </c>
      <c r="S40" s="134">
        <v>208736</v>
      </c>
      <c r="T40" s="133">
        <v>320</v>
      </c>
      <c r="U40" s="133">
        <v>0</v>
      </c>
      <c r="V40" s="133">
        <f t="shared" si="5"/>
        <v>8721</v>
      </c>
      <c r="W40" s="133">
        <f t="shared" si="5"/>
        <v>8721</v>
      </c>
      <c r="X40" s="133">
        <f t="shared" si="5"/>
        <v>0</v>
      </c>
      <c r="Y40" s="133">
        <f t="shared" si="5"/>
        <v>0</v>
      </c>
      <c r="Z40" s="133">
        <f t="shared" si="5"/>
        <v>0</v>
      </c>
      <c r="AA40" s="133">
        <f t="shared" si="5"/>
        <v>8401</v>
      </c>
      <c r="AB40" s="134">
        <f t="shared" si="5"/>
        <v>400743</v>
      </c>
      <c r="AC40" s="133">
        <f t="shared" si="6"/>
        <v>320</v>
      </c>
      <c r="AD40" s="133">
        <f t="shared" si="7"/>
        <v>0</v>
      </c>
    </row>
    <row r="41" spans="1:30" s="129" customFormat="1" ht="12" customHeight="1">
      <c r="A41" s="125" t="s">
        <v>344</v>
      </c>
      <c r="B41" s="126" t="s">
        <v>410</v>
      </c>
      <c r="C41" s="125" t="s">
        <v>411</v>
      </c>
      <c r="D41" s="133">
        <f t="shared" si="1"/>
        <v>5305</v>
      </c>
      <c r="E41" s="133">
        <f t="shared" si="2"/>
        <v>5305</v>
      </c>
      <c r="F41" s="133">
        <v>0</v>
      </c>
      <c r="G41" s="133">
        <v>0</v>
      </c>
      <c r="H41" s="133">
        <v>0</v>
      </c>
      <c r="I41" s="133">
        <v>1594</v>
      </c>
      <c r="J41" s="134">
        <v>318122</v>
      </c>
      <c r="K41" s="133">
        <v>3711</v>
      </c>
      <c r="L41" s="133">
        <v>0</v>
      </c>
      <c r="M41" s="133">
        <f t="shared" si="3"/>
        <v>1234866</v>
      </c>
      <c r="N41" s="133">
        <f t="shared" si="4"/>
        <v>1234866</v>
      </c>
      <c r="O41" s="133">
        <v>355719</v>
      </c>
      <c r="P41" s="133">
        <v>0</v>
      </c>
      <c r="Q41" s="133">
        <v>854100</v>
      </c>
      <c r="R41" s="133">
        <v>11</v>
      </c>
      <c r="S41" s="134">
        <v>341148</v>
      </c>
      <c r="T41" s="133">
        <v>25036</v>
      </c>
      <c r="U41" s="133">
        <v>0</v>
      </c>
      <c r="V41" s="133">
        <f t="shared" si="5"/>
        <v>1240171</v>
      </c>
      <c r="W41" s="133">
        <f t="shared" si="5"/>
        <v>1240171</v>
      </c>
      <c r="X41" s="133">
        <f t="shared" si="5"/>
        <v>355719</v>
      </c>
      <c r="Y41" s="133">
        <f t="shared" si="5"/>
        <v>0</v>
      </c>
      <c r="Z41" s="133">
        <f t="shared" si="5"/>
        <v>854100</v>
      </c>
      <c r="AA41" s="133">
        <f t="shared" si="5"/>
        <v>1605</v>
      </c>
      <c r="AB41" s="134">
        <f t="shared" si="5"/>
        <v>659270</v>
      </c>
      <c r="AC41" s="133">
        <f t="shared" si="6"/>
        <v>28747</v>
      </c>
      <c r="AD41" s="133">
        <f t="shared" si="7"/>
        <v>0</v>
      </c>
    </row>
    <row r="42" spans="1:30" s="129" customFormat="1" ht="12" customHeight="1">
      <c r="A42" s="125" t="s">
        <v>344</v>
      </c>
      <c r="B42" s="126" t="s">
        <v>412</v>
      </c>
      <c r="C42" s="125" t="s">
        <v>413</v>
      </c>
      <c r="D42" s="133">
        <f t="shared" si="1"/>
        <v>432</v>
      </c>
      <c r="E42" s="133">
        <f t="shared" si="2"/>
        <v>432</v>
      </c>
      <c r="F42" s="133">
        <v>0</v>
      </c>
      <c r="G42" s="133">
        <v>0</v>
      </c>
      <c r="H42" s="133">
        <v>0</v>
      </c>
      <c r="I42" s="133">
        <v>432</v>
      </c>
      <c r="J42" s="134">
        <v>15557</v>
      </c>
      <c r="K42" s="133">
        <v>0</v>
      </c>
      <c r="L42" s="133">
        <v>0</v>
      </c>
      <c r="M42" s="133">
        <f t="shared" si="3"/>
        <v>0</v>
      </c>
      <c r="N42" s="133">
        <f t="shared" si="4"/>
        <v>0</v>
      </c>
      <c r="O42" s="133">
        <v>0</v>
      </c>
      <c r="P42" s="133">
        <v>0</v>
      </c>
      <c r="Q42" s="133">
        <v>0</v>
      </c>
      <c r="R42" s="133">
        <v>0</v>
      </c>
      <c r="S42" s="134">
        <v>100364</v>
      </c>
      <c r="T42" s="133">
        <v>0</v>
      </c>
      <c r="U42" s="133">
        <v>0</v>
      </c>
      <c r="V42" s="133">
        <f t="shared" si="5"/>
        <v>432</v>
      </c>
      <c r="W42" s="133">
        <f t="shared" si="5"/>
        <v>432</v>
      </c>
      <c r="X42" s="133">
        <f t="shared" si="5"/>
        <v>0</v>
      </c>
      <c r="Y42" s="133">
        <f t="shared" si="5"/>
        <v>0</v>
      </c>
      <c r="Z42" s="133">
        <f t="shared" si="5"/>
        <v>0</v>
      </c>
      <c r="AA42" s="133">
        <f t="shared" si="5"/>
        <v>432</v>
      </c>
      <c r="AB42" s="134">
        <f t="shared" si="5"/>
        <v>115921</v>
      </c>
      <c r="AC42" s="133">
        <f t="shared" si="6"/>
        <v>0</v>
      </c>
      <c r="AD42" s="133">
        <f t="shared" si="7"/>
        <v>0</v>
      </c>
    </row>
    <row r="43" spans="1:30" s="129" customFormat="1" ht="12" customHeight="1">
      <c r="A43" s="125" t="s">
        <v>344</v>
      </c>
      <c r="B43" s="126" t="s">
        <v>414</v>
      </c>
      <c r="C43" s="125" t="s">
        <v>415</v>
      </c>
      <c r="D43" s="133">
        <f t="shared" si="1"/>
        <v>0</v>
      </c>
      <c r="E43" s="133">
        <f t="shared" si="2"/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v>0</v>
      </c>
      <c r="K43" s="133">
        <v>0</v>
      </c>
      <c r="L43" s="133">
        <v>0</v>
      </c>
      <c r="M43" s="133">
        <f t="shared" si="3"/>
        <v>7297</v>
      </c>
      <c r="N43" s="133">
        <f t="shared" si="4"/>
        <v>7297</v>
      </c>
      <c r="O43" s="133">
        <v>0</v>
      </c>
      <c r="P43" s="133">
        <v>0</v>
      </c>
      <c r="Q43" s="133">
        <v>0</v>
      </c>
      <c r="R43" s="133">
        <v>0</v>
      </c>
      <c r="S43" s="134">
        <v>152079</v>
      </c>
      <c r="T43" s="133">
        <v>7297</v>
      </c>
      <c r="U43" s="133">
        <v>0</v>
      </c>
      <c r="V43" s="133">
        <f t="shared" si="5"/>
        <v>7297</v>
      </c>
      <c r="W43" s="133">
        <f t="shared" si="5"/>
        <v>7297</v>
      </c>
      <c r="X43" s="133">
        <f t="shared" si="5"/>
        <v>0</v>
      </c>
      <c r="Y43" s="133">
        <f t="shared" si="5"/>
        <v>0</v>
      </c>
      <c r="Z43" s="133">
        <f t="shared" si="5"/>
        <v>0</v>
      </c>
      <c r="AA43" s="133">
        <f t="shared" si="5"/>
        <v>0</v>
      </c>
      <c r="AB43" s="134">
        <f t="shared" si="5"/>
        <v>152079</v>
      </c>
      <c r="AC43" s="133">
        <f t="shared" si="6"/>
        <v>7297</v>
      </c>
      <c r="AD43" s="133">
        <f t="shared" si="7"/>
        <v>0</v>
      </c>
    </row>
    <row r="44" spans="1:30" s="129" customFormat="1" ht="12" customHeight="1">
      <c r="A44" s="125" t="s">
        <v>344</v>
      </c>
      <c r="B44" s="126" t="s">
        <v>416</v>
      </c>
      <c r="C44" s="125" t="s">
        <v>417</v>
      </c>
      <c r="D44" s="133">
        <f t="shared" si="1"/>
        <v>0</v>
      </c>
      <c r="E44" s="133">
        <f t="shared" si="2"/>
        <v>0</v>
      </c>
      <c r="F44" s="133">
        <v>0</v>
      </c>
      <c r="G44" s="133">
        <v>0</v>
      </c>
      <c r="H44" s="133">
        <v>0</v>
      </c>
      <c r="I44" s="133">
        <v>0</v>
      </c>
      <c r="J44" s="134">
        <v>0</v>
      </c>
      <c r="K44" s="133">
        <v>0</v>
      </c>
      <c r="L44" s="133">
        <v>0</v>
      </c>
      <c r="M44" s="133">
        <f t="shared" si="3"/>
        <v>9</v>
      </c>
      <c r="N44" s="133">
        <f t="shared" si="4"/>
        <v>9</v>
      </c>
      <c r="O44" s="133">
        <v>0</v>
      </c>
      <c r="P44" s="133">
        <v>0</v>
      </c>
      <c r="Q44" s="133">
        <v>0</v>
      </c>
      <c r="R44" s="133">
        <v>0</v>
      </c>
      <c r="S44" s="134">
        <v>122797</v>
      </c>
      <c r="T44" s="133">
        <v>9</v>
      </c>
      <c r="U44" s="133">
        <v>0</v>
      </c>
      <c r="V44" s="133">
        <f t="shared" si="5"/>
        <v>9</v>
      </c>
      <c r="W44" s="133">
        <f t="shared" si="5"/>
        <v>9</v>
      </c>
      <c r="X44" s="133">
        <f t="shared" si="5"/>
        <v>0</v>
      </c>
      <c r="Y44" s="133">
        <f t="shared" si="5"/>
        <v>0</v>
      </c>
      <c r="Z44" s="133">
        <f t="shared" si="5"/>
        <v>0</v>
      </c>
      <c r="AA44" s="133">
        <f t="shared" si="5"/>
        <v>0</v>
      </c>
      <c r="AB44" s="134">
        <f t="shared" si="5"/>
        <v>122797</v>
      </c>
      <c r="AC44" s="133">
        <f t="shared" si="6"/>
        <v>9</v>
      </c>
      <c r="AD44" s="133">
        <f t="shared" si="7"/>
        <v>0</v>
      </c>
    </row>
    <row r="45" spans="1:30" s="129" customFormat="1" ht="12" customHeight="1">
      <c r="A45" s="125" t="s">
        <v>344</v>
      </c>
      <c r="B45" s="126" t="s">
        <v>418</v>
      </c>
      <c r="C45" s="125" t="s">
        <v>419</v>
      </c>
      <c r="D45" s="133">
        <f t="shared" si="1"/>
        <v>27735</v>
      </c>
      <c r="E45" s="133">
        <f t="shared" si="2"/>
        <v>27735</v>
      </c>
      <c r="F45" s="133">
        <v>0</v>
      </c>
      <c r="G45" s="133">
        <v>0</v>
      </c>
      <c r="H45" s="133">
        <v>0</v>
      </c>
      <c r="I45" s="133">
        <v>24008</v>
      </c>
      <c r="J45" s="134">
        <v>911430</v>
      </c>
      <c r="K45" s="133">
        <v>3727</v>
      </c>
      <c r="L45" s="133">
        <v>0</v>
      </c>
      <c r="M45" s="133">
        <f t="shared" si="3"/>
        <v>0</v>
      </c>
      <c r="N45" s="133">
        <f t="shared" si="4"/>
        <v>0</v>
      </c>
      <c r="O45" s="133">
        <v>0</v>
      </c>
      <c r="P45" s="133">
        <v>0</v>
      </c>
      <c r="Q45" s="133">
        <v>0</v>
      </c>
      <c r="R45" s="133">
        <v>0</v>
      </c>
      <c r="S45" s="134">
        <v>182701</v>
      </c>
      <c r="T45" s="133">
        <v>0</v>
      </c>
      <c r="U45" s="133">
        <v>0</v>
      </c>
      <c r="V45" s="133">
        <f t="shared" si="5"/>
        <v>27735</v>
      </c>
      <c r="W45" s="133">
        <f t="shared" si="5"/>
        <v>27735</v>
      </c>
      <c r="X45" s="133">
        <f t="shared" si="5"/>
        <v>0</v>
      </c>
      <c r="Y45" s="133">
        <f t="shared" si="5"/>
        <v>0</v>
      </c>
      <c r="Z45" s="133">
        <f t="shared" si="5"/>
        <v>0</v>
      </c>
      <c r="AA45" s="133">
        <f t="shared" si="5"/>
        <v>24008</v>
      </c>
      <c r="AB45" s="134">
        <f t="shared" si="5"/>
        <v>1094131</v>
      </c>
      <c r="AC45" s="133">
        <f t="shared" si="6"/>
        <v>3727</v>
      </c>
      <c r="AD45" s="133">
        <f t="shared" si="7"/>
        <v>0</v>
      </c>
    </row>
    <row r="46" spans="1:30" s="129" customFormat="1" ht="12" customHeight="1">
      <c r="A46" s="125" t="s">
        <v>344</v>
      </c>
      <c r="B46" s="126" t="s">
        <v>420</v>
      </c>
      <c r="C46" s="125" t="s">
        <v>421</v>
      </c>
      <c r="D46" s="133">
        <f t="shared" si="1"/>
        <v>23555</v>
      </c>
      <c r="E46" s="133">
        <f t="shared" si="2"/>
        <v>23555</v>
      </c>
      <c r="F46" s="133">
        <v>0</v>
      </c>
      <c r="G46" s="133">
        <v>0</v>
      </c>
      <c r="H46" s="133">
        <v>0</v>
      </c>
      <c r="I46" s="133">
        <v>0</v>
      </c>
      <c r="J46" s="134">
        <v>157163</v>
      </c>
      <c r="K46" s="133">
        <v>23555</v>
      </c>
      <c r="L46" s="133">
        <v>0</v>
      </c>
      <c r="M46" s="133">
        <f t="shared" si="3"/>
        <v>0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0</v>
      </c>
      <c r="V46" s="133">
        <f t="shared" si="5"/>
        <v>23555</v>
      </c>
      <c r="W46" s="133">
        <f t="shared" si="5"/>
        <v>23555</v>
      </c>
      <c r="X46" s="133">
        <f t="shared" si="5"/>
        <v>0</v>
      </c>
      <c r="Y46" s="133">
        <f t="shared" si="5"/>
        <v>0</v>
      </c>
      <c r="Z46" s="133">
        <f t="shared" si="5"/>
        <v>0</v>
      </c>
      <c r="AA46" s="133">
        <f t="shared" si="5"/>
        <v>0</v>
      </c>
      <c r="AB46" s="134">
        <f t="shared" si="5"/>
        <v>157163</v>
      </c>
      <c r="AC46" s="133">
        <f t="shared" si="6"/>
        <v>23555</v>
      </c>
      <c r="AD46" s="133">
        <f t="shared" si="7"/>
        <v>0</v>
      </c>
    </row>
    <row r="47" spans="1:30" s="129" customFormat="1" ht="12" customHeight="1">
      <c r="A47" s="125" t="s">
        <v>344</v>
      </c>
      <c r="B47" s="126" t="s">
        <v>422</v>
      </c>
      <c r="C47" s="125" t="s">
        <v>423</v>
      </c>
      <c r="D47" s="133">
        <f t="shared" si="1"/>
        <v>50799</v>
      </c>
      <c r="E47" s="133">
        <f t="shared" si="2"/>
        <v>37968</v>
      </c>
      <c r="F47" s="133">
        <v>0</v>
      </c>
      <c r="G47" s="133">
        <v>0</v>
      </c>
      <c r="H47" s="133">
        <v>0</v>
      </c>
      <c r="I47" s="133">
        <v>37968</v>
      </c>
      <c r="J47" s="134">
        <v>473723</v>
      </c>
      <c r="K47" s="133">
        <v>0</v>
      </c>
      <c r="L47" s="133">
        <v>12831</v>
      </c>
      <c r="M47" s="133">
        <f t="shared" si="3"/>
        <v>10634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186631</v>
      </c>
      <c r="T47" s="133">
        <v>0</v>
      </c>
      <c r="U47" s="133">
        <v>10634</v>
      </c>
      <c r="V47" s="133">
        <f t="shared" si="5"/>
        <v>61433</v>
      </c>
      <c r="W47" s="133">
        <f t="shared" si="5"/>
        <v>37968</v>
      </c>
      <c r="X47" s="133">
        <f t="shared" si="5"/>
        <v>0</v>
      </c>
      <c r="Y47" s="133">
        <f t="shared" si="5"/>
        <v>0</v>
      </c>
      <c r="Z47" s="133">
        <f t="shared" si="5"/>
        <v>0</v>
      </c>
      <c r="AA47" s="133">
        <f t="shared" si="5"/>
        <v>37968</v>
      </c>
      <c r="AB47" s="134">
        <f t="shared" si="5"/>
        <v>660354</v>
      </c>
      <c r="AC47" s="133">
        <f t="shared" si="6"/>
        <v>0</v>
      </c>
      <c r="AD47" s="133">
        <f t="shared" si="7"/>
        <v>23465</v>
      </c>
    </row>
    <row r="48" spans="1:30" s="129" customFormat="1" ht="12" customHeight="1">
      <c r="A48" s="125" t="s">
        <v>344</v>
      </c>
      <c r="B48" s="126" t="s">
        <v>424</v>
      </c>
      <c r="C48" s="125" t="s">
        <v>425</v>
      </c>
      <c r="D48" s="133">
        <f t="shared" si="1"/>
        <v>0</v>
      </c>
      <c r="E48" s="133">
        <f t="shared" si="2"/>
        <v>0</v>
      </c>
      <c r="F48" s="133">
        <v>0</v>
      </c>
      <c r="G48" s="133">
        <v>0</v>
      </c>
      <c r="H48" s="133">
        <v>0</v>
      </c>
      <c r="I48" s="133">
        <v>0</v>
      </c>
      <c r="J48" s="134">
        <v>0</v>
      </c>
      <c r="K48" s="133">
        <v>0</v>
      </c>
      <c r="L48" s="133">
        <v>0</v>
      </c>
      <c r="M48" s="133">
        <f t="shared" si="3"/>
        <v>0</v>
      </c>
      <c r="N48" s="133">
        <f t="shared" si="4"/>
        <v>0</v>
      </c>
      <c r="O48" s="133">
        <v>0</v>
      </c>
      <c r="P48" s="133">
        <v>0</v>
      </c>
      <c r="Q48" s="133">
        <v>0</v>
      </c>
      <c r="R48" s="133">
        <v>0</v>
      </c>
      <c r="S48" s="134">
        <v>213147</v>
      </c>
      <c r="T48" s="133">
        <v>0</v>
      </c>
      <c r="U48" s="133">
        <v>0</v>
      </c>
      <c r="V48" s="133">
        <f t="shared" si="5"/>
        <v>0</v>
      </c>
      <c r="W48" s="133">
        <f t="shared" si="5"/>
        <v>0</v>
      </c>
      <c r="X48" s="133">
        <f t="shared" si="5"/>
        <v>0</v>
      </c>
      <c r="Y48" s="133">
        <f t="shared" si="5"/>
        <v>0</v>
      </c>
      <c r="Z48" s="133">
        <f t="shared" si="5"/>
        <v>0</v>
      </c>
      <c r="AA48" s="133">
        <f aca="true" t="shared" si="8" ref="AA48:AA53">+SUM(I48,R48)</f>
        <v>0</v>
      </c>
      <c r="AB48" s="134">
        <f aca="true" t="shared" si="9" ref="AB48:AB53">+SUM(J48,S48)</f>
        <v>213147</v>
      </c>
      <c r="AC48" s="133">
        <f t="shared" si="6"/>
        <v>0</v>
      </c>
      <c r="AD48" s="133">
        <f t="shared" si="7"/>
        <v>0</v>
      </c>
    </row>
    <row r="49" spans="1:30" s="129" customFormat="1" ht="12" customHeight="1">
      <c r="A49" s="125" t="s">
        <v>344</v>
      </c>
      <c r="B49" s="126" t="s">
        <v>426</v>
      </c>
      <c r="C49" s="125" t="s">
        <v>427</v>
      </c>
      <c r="D49" s="133">
        <f t="shared" si="1"/>
        <v>0</v>
      </c>
      <c r="E49" s="133">
        <f t="shared" si="2"/>
        <v>0</v>
      </c>
      <c r="F49" s="133">
        <v>0</v>
      </c>
      <c r="G49" s="133">
        <v>0</v>
      </c>
      <c r="H49" s="133">
        <v>0</v>
      </c>
      <c r="I49" s="133">
        <v>0</v>
      </c>
      <c r="J49" s="134">
        <v>0</v>
      </c>
      <c r="K49" s="133">
        <v>0</v>
      </c>
      <c r="L49" s="133">
        <v>0</v>
      </c>
      <c r="M49" s="133">
        <f t="shared" si="3"/>
        <v>189401</v>
      </c>
      <c r="N49" s="133">
        <f t="shared" si="4"/>
        <v>0</v>
      </c>
      <c r="O49" s="133">
        <v>0</v>
      </c>
      <c r="P49" s="133">
        <v>0</v>
      </c>
      <c r="Q49" s="133">
        <v>0</v>
      </c>
      <c r="R49" s="133">
        <v>0</v>
      </c>
      <c r="S49" s="134">
        <v>183827</v>
      </c>
      <c r="T49" s="133">
        <v>0</v>
      </c>
      <c r="U49" s="133">
        <v>189401</v>
      </c>
      <c r="V49" s="133">
        <f aca="true" t="shared" si="10" ref="V49:Z53">+SUM(D49,M49)</f>
        <v>189401</v>
      </c>
      <c r="W49" s="133">
        <f t="shared" si="10"/>
        <v>0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8"/>
        <v>0</v>
      </c>
      <c r="AB49" s="134">
        <f t="shared" si="9"/>
        <v>183827</v>
      </c>
      <c r="AC49" s="133">
        <f t="shared" si="6"/>
        <v>0</v>
      </c>
      <c r="AD49" s="133">
        <f t="shared" si="7"/>
        <v>189401</v>
      </c>
    </row>
    <row r="50" spans="1:30" s="129" customFormat="1" ht="12" customHeight="1">
      <c r="A50" s="125" t="s">
        <v>344</v>
      </c>
      <c r="B50" s="126" t="s">
        <v>428</v>
      </c>
      <c r="C50" s="125" t="s">
        <v>429</v>
      </c>
      <c r="D50" s="133">
        <f t="shared" si="1"/>
        <v>0</v>
      </c>
      <c r="E50" s="133">
        <f t="shared" si="2"/>
        <v>0</v>
      </c>
      <c r="F50" s="133">
        <v>0</v>
      </c>
      <c r="G50" s="133">
        <v>0</v>
      </c>
      <c r="H50" s="133">
        <v>0</v>
      </c>
      <c r="I50" s="133">
        <v>0</v>
      </c>
      <c r="J50" s="134">
        <v>0</v>
      </c>
      <c r="K50" s="133">
        <v>0</v>
      </c>
      <c r="L50" s="133">
        <v>0</v>
      </c>
      <c r="M50" s="133">
        <f t="shared" si="3"/>
        <v>79411</v>
      </c>
      <c r="N50" s="133">
        <f t="shared" si="4"/>
        <v>0</v>
      </c>
      <c r="O50" s="133">
        <v>0</v>
      </c>
      <c r="P50" s="133">
        <v>0</v>
      </c>
      <c r="Q50" s="133">
        <v>0</v>
      </c>
      <c r="R50" s="133">
        <v>0</v>
      </c>
      <c r="S50" s="134">
        <v>643404</v>
      </c>
      <c r="T50" s="133">
        <v>0</v>
      </c>
      <c r="U50" s="133">
        <v>79411</v>
      </c>
      <c r="V50" s="133">
        <f t="shared" si="10"/>
        <v>79411</v>
      </c>
      <c r="W50" s="133">
        <f t="shared" si="10"/>
        <v>0</v>
      </c>
      <c r="X50" s="133">
        <f t="shared" si="10"/>
        <v>0</v>
      </c>
      <c r="Y50" s="133">
        <f t="shared" si="10"/>
        <v>0</v>
      </c>
      <c r="Z50" s="133">
        <f t="shared" si="10"/>
        <v>0</v>
      </c>
      <c r="AA50" s="133">
        <f t="shared" si="8"/>
        <v>0</v>
      </c>
      <c r="AB50" s="134">
        <f t="shared" si="9"/>
        <v>643404</v>
      </c>
      <c r="AC50" s="133">
        <f t="shared" si="6"/>
        <v>0</v>
      </c>
      <c r="AD50" s="133">
        <f t="shared" si="7"/>
        <v>79411</v>
      </c>
    </row>
    <row r="51" spans="1:30" s="129" customFormat="1" ht="12" customHeight="1">
      <c r="A51" s="125" t="s">
        <v>344</v>
      </c>
      <c r="B51" s="126" t="s">
        <v>430</v>
      </c>
      <c r="C51" s="125" t="s">
        <v>431</v>
      </c>
      <c r="D51" s="133">
        <f t="shared" si="1"/>
        <v>15503</v>
      </c>
      <c r="E51" s="133">
        <f t="shared" si="2"/>
        <v>15503</v>
      </c>
      <c r="F51" s="133">
        <v>0</v>
      </c>
      <c r="G51" s="133">
        <v>0</v>
      </c>
      <c r="H51" s="133">
        <v>0</v>
      </c>
      <c r="I51" s="133">
        <v>15503</v>
      </c>
      <c r="J51" s="134">
        <v>640358</v>
      </c>
      <c r="K51" s="133">
        <v>0</v>
      </c>
      <c r="L51" s="133">
        <v>0</v>
      </c>
      <c r="M51" s="133">
        <f t="shared" si="3"/>
        <v>0</v>
      </c>
      <c r="N51" s="133">
        <f t="shared" si="4"/>
        <v>0</v>
      </c>
      <c r="O51" s="133">
        <v>0</v>
      </c>
      <c r="P51" s="133">
        <v>0</v>
      </c>
      <c r="Q51" s="133">
        <v>0</v>
      </c>
      <c r="R51" s="133">
        <v>0</v>
      </c>
      <c r="S51" s="134">
        <v>0</v>
      </c>
      <c r="T51" s="133">
        <v>0</v>
      </c>
      <c r="U51" s="133">
        <v>0</v>
      </c>
      <c r="V51" s="133">
        <f t="shared" si="10"/>
        <v>15503</v>
      </c>
      <c r="W51" s="133">
        <f t="shared" si="10"/>
        <v>15503</v>
      </c>
      <c r="X51" s="133">
        <f t="shared" si="10"/>
        <v>0</v>
      </c>
      <c r="Y51" s="133">
        <f t="shared" si="10"/>
        <v>0</v>
      </c>
      <c r="Z51" s="133">
        <f t="shared" si="10"/>
        <v>0</v>
      </c>
      <c r="AA51" s="133">
        <f t="shared" si="8"/>
        <v>15503</v>
      </c>
      <c r="AB51" s="134">
        <f t="shared" si="9"/>
        <v>640358</v>
      </c>
      <c r="AC51" s="133">
        <f t="shared" si="6"/>
        <v>0</v>
      </c>
      <c r="AD51" s="133">
        <f t="shared" si="7"/>
        <v>0</v>
      </c>
    </row>
    <row r="52" spans="1:30" s="129" customFormat="1" ht="12" customHeight="1">
      <c r="A52" s="125" t="s">
        <v>344</v>
      </c>
      <c r="B52" s="126" t="s">
        <v>432</v>
      </c>
      <c r="C52" s="125" t="s">
        <v>433</v>
      </c>
      <c r="D52" s="133">
        <f t="shared" si="1"/>
        <v>356855</v>
      </c>
      <c r="E52" s="133">
        <f t="shared" si="2"/>
        <v>356855</v>
      </c>
      <c r="F52" s="133">
        <v>343178</v>
      </c>
      <c r="G52" s="133">
        <v>0</v>
      </c>
      <c r="H52" s="133">
        <v>0</v>
      </c>
      <c r="I52" s="133">
        <v>0</v>
      </c>
      <c r="J52" s="134">
        <v>1449759</v>
      </c>
      <c r="K52" s="133">
        <v>13677</v>
      </c>
      <c r="L52" s="133">
        <v>0</v>
      </c>
      <c r="M52" s="133">
        <f t="shared" si="3"/>
        <v>0</v>
      </c>
      <c r="N52" s="133">
        <f t="shared" si="4"/>
        <v>0</v>
      </c>
      <c r="O52" s="133">
        <v>0</v>
      </c>
      <c r="P52" s="133">
        <v>0</v>
      </c>
      <c r="Q52" s="133">
        <v>0</v>
      </c>
      <c r="R52" s="133">
        <v>0</v>
      </c>
      <c r="S52" s="134">
        <v>0</v>
      </c>
      <c r="T52" s="133">
        <v>0</v>
      </c>
      <c r="U52" s="133">
        <v>0</v>
      </c>
      <c r="V52" s="133">
        <f t="shared" si="10"/>
        <v>356855</v>
      </c>
      <c r="W52" s="133">
        <f t="shared" si="10"/>
        <v>356855</v>
      </c>
      <c r="X52" s="133">
        <f t="shared" si="10"/>
        <v>343178</v>
      </c>
      <c r="Y52" s="133">
        <f t="shared" si="10"/>
        <v>0</v>
      </c>
      <c r="Z52" s="133">
        <f t="shared" si="10"/>
        <v>0</v>
      </c>
      <c r="AA52" s="133">
        <f t="shared" si="8"/>
        <v>0</v>
      </c>
      <c r="AB52" s="134">
        <f t="shared" si="9"/>
        <v>1449759</v>
      </c>
      <c r="AC52" s="133">
        <f t="shared" si="6"/>
        <v>13677</v>
      </c>
      <c r="AD52" s="133">
        <f t="shared" si="7"/>
        <v>0</v>
      </c>
    </row>
    <row r="53" spans="1:30" s="129" customFormat="1" ht="12" customHeight="1">
      <c r="A53" s="125" t="s">
        <v>344</v>
      </c>
      <c r="B53" s="126" t="s">
        <v>434</v>
      </c>
      <c r="C53" s="125" t="s">
        <v>435</v>
      </c>
      <c r="D53" s="133">
        <f t="shared" si="1"/>
        <v>775</v>
      </c>
      <c r="E53" s="133">
        <f t="shared" si="2"/>
        <v>775</v>
      </c>
      <c r="F53" s="133">
        <v>0</v>
      </c>
      <c r="G53" s="133">
        <v>775</v>
      </c>
      <c r="H53" s="133">
        <v>0</v>
      </c>
      <c r="I53" s="133">
        <v>0</v>
      </c>
      <c r="J53" s="134">
        <v>25591</v>
      </c>
      <c r="K53" s="133">
        <v>0</v>
      </c>
      <c r="L53" s="133">
        <v>0</v>
      </c>
      <c r="M53" s="133">
        <f t="shared" si="3"/>
        <v>0</v>
      </c>
      <c r="N53" s="133">
        <f t="shared" si="4"/>
        <v>0</v>
      </c>
      <c r="O53" s="133">
        <v>0</v>
      </c>
      <c r="P53" s="133">
        <v>0</v>
      </c>
      <c r="Q53" s="133">
        <v>0</v>
      </c>
      <c r="R53" s="133">
        <v>0</v>
      </c>
      <c r="S53" s="134">
        <v>0</v>
      </c>
      <c r="T53" s="133">
        <v>0</v>
      </c>
      <c r="U53" s="133">
        <v>0</v>
      </c>
      <c r="V53" s="133">
        <f t="shared" si="10"/>
        <v>775</v>
      </c>
      <c r="W53" s="133">
        <f t="shared" si="10"/>
        <v>775</v>
      </c>
      <c r="X53" s="133">
        <f t="shared" si="10"/>
        <v>0</v>
      </c>
      <c r="Y53" s="133">
        <f t="shared" si="10"/>
        <v>775</v>
      </c>
      <c r="Z53" s="133">
        <f t="shared" si="10"/>
        <v>0</v>
      </c>
      <c r="AA53" s="133">
        <f t="shared" si="8"/>
        <v>0</v>
      </c>
      <c r="AB53" s="134">
        <f t="shared" si="9"/>
        <v>25591</v>
      </c>
      <c r="AC53" s="133">
        <f t="shared" si="6"/>
        <v>0</v>
      </c>
      <c r="AD53" s="133">
        <f t="shared" si="7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I7">SUM(D8:D53)</f>
        <v>3168302</v>
      </c>
      <c r="E7" s="123">
        <f t="shared" si="0"/>
        <v>3144194</v>
      </c>
      <c r="F7" s="123">
        <f t="shared" si="0"/>
        <v>287146</v>
      </c>
      <c r="G7" s="123">
        <f t="shared" si="0"/>
        <v>2802735</v>
      </c>
      <c r="H7" s="123">
        <f t="shared" si="0"/>
        <v>54244</v>
      </c>
      <c r="I7" s="123">
        <f t="shared" si="0"/>
        <v>69</v>
      </c>
      <c r="J7" s="123">
        <f t="shared" si="0"/>
        <v>24108</v>
      </c>
      <c r="K7" s="123">
        <f t="shared" si="0"/>
        <v>1583667</v>
      </c>
      <c r="L7" s="123">
        <f t="shared" si="0"/>
        <v>13928269</v>
      </c>
      <c r="M7" s="123">
        <f t="shared" si="0"/>
        <v>4465255</v>
      </c>
      <c r="N7" s="123">
        <f t="shared" si="0"/>
        <v>1684456</v>
      </c>
      <c r="O7" s="123">
        <f t="shared" si="0"/>
        <v>1842824</v>
      </c>
      <c r="P7" s="123">
        <f t="shared" si="0"/>
        <v>883507</v>
      </c>
      <c r="Q7" s="123">
        <f t="shared" si="0"/>
        <v>54468</v>
      </c>
      <c r="R7" s="123">
        <f t="shared" si="0"/>
        <v>3682427</v>
      </c>
      <c r="S7" s="123">
        <f t="shared" si="0"/>
        <v>357695</v>
      </c>
      <c r="T7" s="123">
        <f t="shared" si="0"/>
        <v>3189698</v>
      </c>
      <c r="U7" s="123">
        <f t="shared" si="0"/>
        <v>135034</v>
      </c>
      <c r="V7" s="123">
        <f t="shared" si="0"/>
        <v>93908</v>
      </c>
      <c r="W7" s="123">
        <f t="shared" si="0"/>
        <v>5664713</v>
      </c>
      <c r="X7" s="123">
        <f t="shared" si="0"/>
        <v>2399291</v>
      </c>
      <c r="Y7" s="123">
        <f t="shared" si="0"/>
        <v>2699610</v>
      </c>
      <c r="Z7" s="123">
        <f t="shared" si="0"/>
        <v>420033</v>
      </c>
      <c r="AA7" s="123">
        <f t="shared" si="0"/>
        <v>145779</v>
      </c>
      <c r="AB7" s="123">
        <f t="shared" si="0"/>
        <v>2600043</v>
      </c>
      <c r="AC7" s="123">
        <f t="shared" si="0"/>
        <v>21966</v>
      </c>
      <c r="AD7" s="123">
        <f t="shared" si="0"/>
        <v>610065</v>
      </c>
      <c r="AE7" s="123">
        <f t="shared" si="0"/>
        <v>17706636</v>
      </c>
      <c r="AF7" s="123">
        <f t="shared" si="0"/>
        <v>1646405</v>
      </c>
      <c r="AG7" s="123">
        <f t="shared" si="0"/>
        <v>1639521</v>
      </c>
      <c r="AH7" s="123">
        <f t="shared" si="0"/>
        <v>0</v>
      </c>
      <c r="AI7" s="123">
        <f t="shared" si="0"/>
        <v>1639521</v>
      </c>
      <c r="AJ7" s="123">
        <f aca="true" t="shared" si="1" ref="AJ7:BO7">SUM(AJ8:AJ53)</f>
        <v>0</v>
      </c>
      <c r="AK7" s="123">
        <f t="shared" si="1"/>
        <v>0</v>
      </c>
      <c r="AL7" s="123">
        <f t="shared" si="1"/>
        <v>6884</v>
      </c>
      <c r="AM7" s="123">
        <f t="shared" si="1"/>
        <v>186264</v>
      </c>
      <c r="AN7" s="123">
        <f t="shared" si="1"/>
        <v>3225572</v>
      </c>
      <c r="AO7" s="123">
        <f t="shared" si="1"/>
        <v>853137</v>
      </c>
      <c r="AP7" s="123">
        <f t="shared" si="1"/>
        <v>579874</v>
      </c>
      <c r="AQ7" s="123">
        <f t="shared" si="1"/>
        <v>48497</v>
      </c>
      <c r="AR7" s="123">
        <f t="shared" si="1"/>
        <v>224766</v>
      </c>
      <c r="AS7" s="123">
        <f t="shared" si="1"/>
        <v>0</v>
      </c>
      <c r="AT7" s="123">
        <f t="shared" si="1"/>
        <v>1130732</v>
      </c>
      <c r="AU7" s="123">
        <f t="shared" si="1"/>
        <v>11186</v>
      </c>
      <c r="AV7" s="123">
        <f t="shared" si="1"/>
        <v>1113667</v>
      </c>
      <c r="AW7" s="123">
        <f t="shared" si="1"/>
        <v>5879</v>
      </c>
      <c r="AX7" s="123">
        <f t="shared" si="1"/>
        <v>19289</v>
      </c>
      <c r="AY7" s="123">
        <f t="shared" si="1"/>
        <v>1221226</v>
      </c>
      <c r="AZ7" s="123">
        <f t="shared" si="1"/>
        <v>9249</v>
      </c>
      <c r="BA7" s="123">
        <f t="shared" si="1"/>
        <v>371124</v>
      </c>
      <c r="BB7" s="123">
        <f t="shared" si="1"/>
        <v>5281</v>
      </c>
      <c r="BC7" s="123">
        <f t="shared" si="1"/>
        <v>835572</v>
      </c>
      <c r="BD7" s="123">
        <f t="shared" si="1"/>
        <v>2516717</v>
      </c>
      <c r="BE7" s="123">
        <f t="shared" si="1"/>
        <v>1188</v>
      </c>
      <c r="BF7" s="123">
        <f t="shared" si="1"/>
        <v>490945</v>
      </c>
      <c r="BG7" s="123">
        <f t="shared" si="1"/>
        <v>5362922</v>
      </c>
      <c r="BH7" s="123">
        <f t="shared" si="1"/>
        <v>4814707</v>
      </c>
      <c r="BI7" s="123">
        <f t="shared" si="1"/>
        <v>4783715</v>
      </c>
      <c r="BJ7" s="123">
        <f t="shared" si="1"/>
        <v>287146</v>
      </c>
      <c r="BK7" s="123">
        <f t="shared" si="1"/>
        <v>4442256</v>
      </c>
      <c r="BL7" s="123">
        <f t="shared" si="1"/>
        <v>54244</v>
      </c>
      <c r="BM7" s="123">
        <f t="shared" si="1"/>
        <v>69</v>
      </c>
      <c r="BN7" s="123">
        <f t="shared" si="1"/>
        <v>30992</v>
      </c>
      <c r="BO7" s="123">
        <f t="shared" si="1"/>
        <v>1769931</v>
      </c>
      <c r="BP7" s="123">
        <f aca="true" t="shared" si="2" ref="BP7:CI7">SUM(BP8:BP53)</f>
        <v>17153841</v>
      </c>
      <c r="BQ7" s="123">
        <f t="shared" si="2"/>
        <v>5318392</v>
      </c>
      <c r="BR7" s="123">
        <f t="shared" si="2"/>
        <v>2264330</v>
      </c>
      <c r="BS7" s="123">
        <f t="shared" si="2"/>
        <v>1891321</v>
      </c>
      <c r="BT7" s="123">
        <f t="shared" si="2"/>
        <v>1108273</v>
      </c>
      <c r="BU7" s="123">
        <f t="shared" si="2"/>
        <v>54468</v>
      </c>
      <c r="BV7" s="123">
        <f t="shared" si="2"/>
        <v>4813159</v>
      </c>
      <c r="BW7" s="123">
        <f t="shared" si="2"/>
        <v>368881</v>
      </c>
      <c r="BX7" s="123">
        <f t="shared" si="2"/>
        <v>4303365</v>
      </c>
      <c r="BY7" s="123">
        <f t="shared" si="2"/>
        <v>140913</v>
      </c>
      <c r="BZ7" s="123">
        <f t="shared" si="2"/>
        <v>113197</v>
      </c>
      <c r="CA7" s="123">
        <f t="shared" si="2"/>
        <v>6885939</v>
      </c>
      <c r="CB7" s="123">
        <f t="shared" si="2"/>
        <v>2408540</v>
      </c>
      <c r="CC7" s="123">
        <f t="shared" si="2"/>
        <v>3070734</v>
      </c>
      <c r="CD7" s="123">
        <f t="shared" si="2"/>
        <v>425314</v>
      </c>
      <c r="CE7" s="123">
        <f t="shared" si="2"/>
        <v>981351</v>
      </c>
      <c r="CF7" s="123">
        <f t="shared" si="2"/>
        <v>5116760</v>
      </c>
      <c r="CG7" s="123">
        <f t="shared" si="2"/>
        <v>23154</v>
      </c>
      <c r="CH7" s="123">
        <f t="shared" si="2"/>
        <v>1101010</v>
      </c>
      <c r="CI7" s="123">
        <f t="shared" si="2"/>
        <v>23069558</v>
      </c>
    </row>
    <row r="8" spans="1:87" s="129" customFormat="1" ht="12" customHeight="1">
      <c r="A8" s="125" t="s">
        <v>344</v>
      </c>
      <c r="B8" s="126" t="s">
        <v>346</v>
      </c>
      <c r="C8" s="125" t="s">
        <v>347</v>
      </c>
      <c r="D8" s="127">
        <f aca="true" t="shared" si="3" ref="D8:D53">+SUM(E8,J8)</f>
        <v>1310733</v>
      </c>
      <c r="E8" s="127">
        <f aca="true" t="shared" si="4" ref="E8:E53">+SUM(F8:I8)</f>
        <v>1287146</v>
      </c>
      <c r="F8" s="127">
        <v>287146</v>
      </c>
      <c r="G8" s="127">
        <v>1000000</v>
      </c>
      <c r="H8" s="127">
        <v>0</v>
      </c>
      <c r="I8" s="127">
        <v>0</v>
      </c>
      <c r="J8" s="127">
        <v>23587</v>
      </c>
      <c r="K8" s="128">
        <v>0</v>
      </c>
      <c r="L8" s="127">
        <f aca="true" t="shared" si="5" ref="L8:L53">+SUM(M8,R8,V8,W8,AC8)</f>
        <v>4206798</v>
      </c>
      <c r="M8" s="127">
        <f aca="true" t="shared" si="6" ref="M8:M53">+SUM(N8:Q8)</f>
        <v>2058830</v>
      </c>
      <c r="N8" s="127">
        <v>424970</v>
      </c>
      <c r="O8" s="127">
        <v>1177147</v>
      </c>
      <c r="P8" s="127">
        <v>456713</v>
      </c>
      <c r="Q8" s="127">
        <v>0</v>
      </c>
      <c r="R8" s="127">
        <f aca="true" t="shared" si="7" ref="R8:R53">+SUM(S8:U8)</f>
        <v>1052024</v>
      </c>
      <c r="S8" s="127">
        <v>101264</v>
      </c>
      <c r="T8" s="127">
        <v>949479</v>
      </c>
      <c r="U8" s="127">
        <v>1281</v>
      </c>
      <c r="V8" s="127">
        <v>13997</v>
      </c>
      <c r="W8" s="127">
        <f aca="true" t="shared" si="8" ref="W8:W53">+SUM(X8:AA8)</f>
        <v>1081947</v>
      </c>
      <c r="X8" s="127">
        <v>660504</v>
      </c>
      <c r="Y8" s="127">
        <v>256400</v>
      </c>
      <c r="Z8" s="127">
        <v>164250</v>
      </c>
      <c r="AA8" s="127">
        <v>793</v>
      </c>
      <c r="AB8" s="128">
        <v>0</v>
      </c>
      <c r="AC8" s="127">
        <v>0</v>
      </c>
      <c r="AD8" s="127">
        <v>19151</v>
      </c>
      <c r="AE8" s="127">
        <f aca="true" t="shared" si="9" ref="AE8:AE53">+SUM(D8,L8,AD8)</f>
        <v>5536682</v>
      </c>
      <c r="AF8" s="127">
        <f aca="true" t="shared" si="10" ref="AF8:AF53">+SUM(AG8,AL8)</f>
        <v>225246</v>
      </c>
      <c r="AG8" s="127">
        <f aca="true" t="shared" si="11" ref="AG8:AG53">+SUM(AH8:AK8)</f>
        <v>225246</v>
      </c>
      <c r="AH8" s="127">
        <v>0</v>
      </c>
      <c r="AI8" s="127">
        <v>225246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53">+SUM(AO8,AT8,AX8,AY8,BE8)</f>
        <v>270229</v>
      </c>
      <c r="AO8" s="127">
        <f aca="true" t="shared" si="13" ref="AO8:AO53">+SUM(AP8:AS8)</f>
        <v>149379</v>
      </c>
      <c r="AP8" s="127">
        <v>109525</v>
      </c>
      <c r="AQ8" s="127">
        <v>0</v>
      </c>
      <c r="AR8" s="127">
        <v>39854</v>
      </c>
      <c r="AS8" s="127">
        <v>0</v>
      </c>
      <c r="AT8" s="127">
        <f aca="true" t="shared" si="14" ref="AT8:AT53">+SUM(AU8:AW8)</f>
        <v>92962</v>
      </c>
      <c r="AU8" s="127">
        <v>557</v>
      </c>
      <c r="AV8" s="127">
        <v>92405</v>
      </c>
      <c r="AW8" s="127">
        <v>0</v>
      </c>
      <c r="AX8" s="127">
        <v>0</v>
      </c>
      <c r="AY8" s="127">
        <f aca="true" t="shared" si="15" ref="AY8:AY53">+SUM(AZ8:BC8)</f>
        <v>27888</v>
      </c>
      <c r="AZ8" s="127">
        <v>0</v>
      </c>
      <c r="BA8" s="127">
        <v>27888</v>
      </c>
      <c r="BB8" s="127">
        <v>0</v>
      </c>
      <c r="BC8" s="127">
        <v>0</v>
      </c>
      <c r="BD8" s="128">
        <v>0</v>
      </c>
      <c r="BE8" s="127">
        <v>0</v>
      </c>
      <c r="BF8" s="127">
        <v>282435</v>
      </c>
      <c r="BG8" s="127">
        <f aca="true" t="shared" si="16" ref="BG8:BG53">+SUM(BF8,AN8,AF8)</f>
        <v>777910</v>
      </c>
      <c r="BH8" s="127">
        <f aca="true" t="shared" si="17" ref="BH8:BW23">SUM(D8,AF8)</f>
        <v>1535979</v>
      </c>
      <c r="BI8" s="127">
        <f t="shared" si="17"/>
        <v>1512392</v>
      </c>
      <c r="BJ8" s="127">
        <f t="shared" si="17"/>
        <v>287146</v>
      </c>
      <c r="BK8" s="127">
        <f t="shared" si="17"/>
        <v>1225246</v>
      </c>
      <c r="BL8" s="127">
        <f t="shared" si="17"/>
        <v>0</v>
      </c>
      <c r="BM8" s="127">
        <f t="shared" si="17"/>
        <v>0</v>
      </c>
      <c r="BN8" s="127">
        <f t="shared" si="17"/>
        <v>23587</v>
      </c>
      <c r="BO8" s="128">
        <f t="shared" si="17"/>
        <v>0</v>
      </c>
      <c r="BP8" s="127">
        <f t="shared" si="17"/>
        <v>4477027</v>
      </c>
      <c r="BQ8" s="127">
        <f t="shared" si="17"/>
        <v>2208209</v>
      </c>
      <c r="BR8" s="127">
        <f t="shared" si="17"/>
        <v>534495</v>
      </c>
      <c r="BS8" s="127">
        <f t="shared" si="17"/>
        <v>1177147</v>
      </c>
      <c r="BT8" s="127">
        <f t="shared" si="17"/>
        <v>496567</v>
      </c>
      <c r="BU8" s="127">
        <f t="shared" si="17"/>
        <v>0</v>
      </c>
      <c r="BV8" s="127">
        <f t="shared" si="17"/>
        <v>1144986</v>
      </c>
      <c r="BW8" s="127">
        <f t="shared" si="17"/>
        <v>101821</v>
      </c>
      <c r="BX8" s="127">
        <f aca="true" t="shared" si="18" ref="BX8:CI29">SUM(T8,AV8)</f>
        <v>1041884</v>
      </c>
      <c r="BY8" s="127">
        <f t="shared" si="18"/>
        <v>1281</v>
      </c>
      <c r="BZ8" s="127">
        <f t="shared" si="18"/>
        <v>13997</v>
      </c>
      <c r="CA8" s="127">
        <f t="shared" si="18"/>
        <v>1109835</v>
      </c>
      <c r="CB8" s="127">
        <f t="shared" si="18"/>
        <v>660504</v>
      </c>
      <c r="CC8" s="127">
        <f t="shared" si="18"/>
        <v>284288</v>
      </c>
      <c r="CD8" s="127">
        <f t="shared" si="18"/>
        <v>164250</v>
      </c>
      <c r="CE8" s="127">
        <f t="shared" si="18"/>
        <v>793</v>
      </c>
      <c r="CF8" s="128">
        <f t="shared" si="18"/>
        <v>0</v>
      </c>
      <c r="CG8" s="127">
        <f t="shared" si="18"/>
        <v>0</v>
      </c>
      <c r="CH8" s="127">
        <f t="shared" si="18"/>
        <v>301586</v>
      </c>
      <c r="CI8" s="127">
        <f t="shared" si="18"/>
        <v>6314592</v>
      </c>
    </row>
    <row r="9" spans="1:87" s="129" customFormat="1" ht="12" customHeight="1">
      <c r="A9" s="125" t="s">
        <v>344</v>
      </c>
      <c r="B9" s="126" t="s">
        <v>348</v>
      </c>
      <c r="C9" s="125" t="s">
        <v>349</v>
      </c>
      <c r="D9" s="127">
        <f t="shared" si="3"/>
        <v>42623</v>
      </c>
      <c r="E9" s="127">
        <f t="shared" si="4"/>
        <v>42623</v>
      </c>
      <c r="F9" s="127">
        <v>0</v>
      </c>
      <c r="G9" s="127">
        <v>19568</v>
      </c>
      <c r="H9" s="127">
        <v>23055</v>
      </c>
      <c r="I9" s="127">
        <v>0</v>
      </c>
      <c r="J9" s="127">
        <v>0</v>
      </c>
      <c r="K9" s="128">
        <v>634369</v>
      </c>
      <c r="L9" s="127">
        <f t="shared" si="5"/>
        <v>712631</v>
      </c>
      <c r="M9" s="127">
        <f t="shared" si="6"/>
        <v>191199</v>
      </c>
      <c r="N9" s="127">
        <v>191199</v>
      </c>
      <c r="O9" s="127">
        <v>0</v>
      </c>
      <c r="P9" s="127">
        <v>0</v>
      </c>
      <c r="Q9" s="127">
        <v>0</v>
      </c>
      <c r="R9" s="127">
        <f t="shared" si="7"/>
        <v>169224</v>
      </c>
      <c r="S9" s="127">
        <v>1353</v>
      </c>
      <c r="T9" s="127">
        <v>164288</v>
      </c>
      <c r="U9" s="127">
        <v>3583</v>
      </c>
      <c r="V9" s="127">
        <v>0</v>
      </c>
      <c r="W9" s="127">
        <f t="shared" si="8"/>
        <v>352208</v>
      </c>
      <c r="X9" s="127">
        <v>225492</v>
      </c>
      <c r="Y9" s="127">
        <v>86602</v>
      </c>
      <c r="Z9" s="127">
        <v>31582</v>
      </c>
      <c r="AA9" s="127">
        <v>8532</v>
      </c>
      <c r="AB9" s="128">
        <v>0</v>
      </c>
      <c r="AC9" s="127">
        <v>0</v>
      </c>
      <c r="AD9" s="127">
        <v>6385</v>
      </c>
      <c r="AE9" s="127">
        <f t="shared" si="9"/>
        <v>761639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0</v>
      </c>
      <c r="AO9" s="127">
        <f t="shared" si="13"/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524203</v>
      </c>
      <c r="BE9" s="127">
        <v>0</v>
      </c>
      <c r="BF9" s="127">
        <v>9373</v>
      </c>
      <c r="BG9" s="127">
        <f t="shared" si="16"/>
        <v>9373</v>
      </c>
      <c r="BH9" s="127">
        <f t="shared" si="17"/>
        <v>42623</v>
      </c>
      <c r="BI9" s="127">
        <f t="shared" si="17"/>
        <v>42623</v>
      </c>
      <c r="BJ9" s="127">
        <f t="shared" si="17"/>
        <v>0</v>
      </c>
      <c r="BK9" s="127">
        <f t="shared" si="17"/>
        <v>19568</v>
      </c>
      <c r="BL9" s="127">
        <f t="shared" si="17"/>
        <v>23055</v>
      </c>
      <c r="BM9" s="127">
        <f t="shared" si="17"/>
        <v>0</v>
      </c>
      <c r="BN9" s="127">
        <f t="shared" si="17"/>
        <v>0</v>
      </c>
      <c r="BO9" s="128">
        <f t="shared" si="17"/>
        <v>634369</v>
      </c>
      <c r="BP9" s="127">
        <f t="shared" si="17"/>
        <v>712631</v>
      </c>
      <c r="BQ9" s="127">
        <f t="shared" si="17"/>
        <v>191199</v>
      </c>
      <c r="BR9" s="127">
        <f t="shared" si="17"/>
        <v>191199</v>
      </c>
      <c r="BS9" s="127">
        <f t="shared" si="17"/>
        <v>0</v>
      </c>
      <c r="BT9" s="127">
        <f t="shared" si="17"/>
        <v>0</v>
      </c>
      <c r="BU9" s="127">
        <f t="shared" si="17"/>
        <v>0</v>
      </c>
      <c r="BV9" s="127">
        <f t="shared" si="17"/>
        <v>169224</v>
      </c>
      <c r="BW9" s="127">
        <f t="shared" si="17"/>
        <v>1353</v>
      </c>
      <c r="BX9" s="127">
        <f t="shared" si="18"/>
        <v>164288</v>
      </c>
      <c r="BY9" s="127">
        <f t="shared" si="18"/>
        <v>3583</v>
      </c>
      <c r="BZ9" s="127">
        <f t="shared" si="18"/>
        <v>0</v>
      </c>
      <c r="CA9" s="127">
        <f t="shared" si="18"/>
        <v>352208</v>
      </c>
      <c r="CB9" s="127">
        <f t="shared" si="18"/>
        <v>225492</v>
      </c>
      <c r="CC9" s="127">
        <f t="shared" si="18"/>
        <v>86602</v>
      </c>
      <c r="CD9" s="127">
        <f t="shared" si="18"/>
        <v>31582</v>
      </c>
      <c r="CE9" s="127">
        <f t="shared" si="18"/>
        <v>8532</v>
      </c>
      <c r="CF9" s="128">
        <f t="shared" si="18"/>
        <v>524203</v>
      </c>
      <c r="CG9" s="127">
        <f t="shared" si="18"/>
        <v>0</v>
      </c>
      <c r="CH9" s="127">
        <f t="shared" si="18"/>
        <v>15758</v>
      </c>
      <c r="CI9" s="127">
        <f t="shared" si="18"/>
        <v>771012</v>
      </c>
    </row>
    <row r="10" spans="1:87" s="129" customFormat="1" ht="12" customHeight="1">
      <c r="A10" s="125" t="s">
        <v>344</v>
      </c>
      <c r="B10" s="126" t="s">
        <v>350</v>
      </c>
      <c r="C10" s="125" t="s">
        <v>351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403884</v>
      </c>
      <c r="M10" s="127">
        <f t="shared" si="6"/>
        <v>204021</v>
      </c>
      <c r="N10" s="127">
        <v>75599</v>
      </c>
      <c r="O10" s="127">
        <v>118458</v>
      </c>
      <c r="P10" s="127">
        <v>0</v>
      </c>
      <c r="Q10" s="127">
        <v>9964</v>
      </c>
      <c r="R10" s="127">
        <f t="shared" si="7"/>
        <v>32302</v>
      </c>
      <c r="S10" s="127">
        <v>22423</v>
      </c>
      <c r="T10" s="127">
        <v>0</v>
      </c>
      <c r="U10" s="127">
        <v>9879</v>
      </c>
      <c r="V10" s="127">
        <v>1438</v>
      </c>
      <c r="W10" s="127">
        <f t="shared" si="8"/>
        <v>166123</v>
      </c>
      <c r="X10" s="127">
        <v>151758</v>
      </c>
      <c r="Y10" s="127">
        <v>0</v>
      </c>
      <c r="Z10" s="127">
        <v>5060</v>
      </c>
      <c r="AA10" s="127">
        <v>9305</v>
      </c>
      <c r="AB10" s="128">
        <v>445361</v>
      </c>
      <c r="AC10" s="127">
        <v>0</v>
      </c>
      <c r="AD10" s="127">
        <v>142067</v>
      </c>
      <c r="AE10" s="127">
        <f t="shared" si="9"/>
        <v>545951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8959</v>
      </c>
      <c r="AO10" s="127">
        <f t="shared" si="13"/>
        <v>5104</v>
      </c>
      <c r="AP10" s="127">
        <v>2038</v>
      </c>
      <c r="AQ10" s="127">
        <v>3066</v>
      </c>
      <c r="AR10" s="127">
        <v>0</v>
      </c>
      <c r="AS10" s="127">
        <v>0</v>
      </c>
      <c r="AT10" s="127">
        <f t="shared" si="14"/>
        <v>234</v>
      </c>
      <c r="AU10" s="127">
        <v>234</v>
      </c>
      <c r="AV10" s="127">
        <v>0</v>
      </c>
      <c r="AW10" s="127">
        <v>0</v>
      </c>
      <c r="AX10" s="127">
        <v>0</v>
      </c>
      <c r="AY10" s="127">
        <f t="shared" si="15"/>
        <v>3621</v>
      </c>
      <c r="AZ10" s="127">
        <v>0</v>
      </c>
      <c r="BA10" s="127">
        <v>3621</v>
      </c>
      <c r="BB10" s="127">
        <v>0</v>
      </c>
      <c r="BC10" s="127">
        <v>0</v>
      </c>
      <c r="BD10" s="128">
        <v>115666</v>
      </c>
      <c r="BE10" s="127">
        <v>0</v>
      </c>
      <c r="BF10" s="127">
        <v>25620</v>
      </c>
      <c r="BG10" s="127">
        <f t="shared" si="16"/>
        <v>34579</v>
      </c>
      <c r="BH10" s="127">
        <f t="shared" si="17"/>
        <v>0</v>
      </c>
      <c r="BI10" s="127">
        <f t="shared" si="17"/>
        <v>0</v>
      </c>
      <c r="BJ10" s="127">
        <f t="shared" si="17"/>
        <v>0</v>
      </c>
      <c r="BK10" s="127">
        <f t="shared" si="17"/>
        <v>0</v>
      </c>
      <c r="BL10" s="127">
        <f t="shared" si="17"/>
        <v>0</v>
      </c>
      <c r="BM10" s="127">
        <f t="shared" si="17"/>
        <v>0</v>
      </c>
      <c r="BN10" s="127">
        <f t="shared" si="17"/>
        <v>0</v>
      </c>
      <c r="BO10" s="128">
        <f t="shared" si="17"/>
        <v>0</v>
      </c>
      <c r="BP10" s="127">
        <f t="shared" si="17"/>
        <v>412843</v>
      </c>
      <c r="BQ10" s="127">
        <f t="shared" si="17"/>
        <v>209125</v>
      </c>
      <c r="BR10" s="127">
        <f t="shared" si="17"/>
        <v>77637</v>
      </c>
      <c r="BS10" s="127">
        <f t="shared" si="17"/>
        <v>121524</v>
      </c>
      <c r="BT10" s="127">
        <f t="shared" si="17"/>
        <v>0</v>
      </c>
      <c r="BU10" s="127">
        <f t="shared" si="17"/>
        <v>9964</v>
      </c>
      <c r="BV10" s="127">
        <f t="shared" si="17"/>
        <v>32536</v>
      </c>
      <c r="BW10" s="127">
        <f t="shared" si="17"/>
        <v>22657</v>
      </c>
      <c r="BX10" s="127">
        <f t="shared" si="18"/>
        <v>0</v>
      </c>
      <c r="BY10" s="127">
        <f t="shared" si="18"/>
        <v>9879</v>
      </c>
      <c r="BZ10" s="127">
        <f t="shared" si="18"/>
        <v>1438</v>
      </c>
      <c r="CA10" s="127">
        <f t="shared" si="18"/>
        <v>169744</v>
      </c>
      <c r="CB10" s="127">
        <f t="shared" si="18"/>
        <v>151758</v>
      </c>
      <c r="CC10" s="127">
        <f t="shared" si="18"/>
        <v>3621</v>
      </c>
      <c r="CD10" s="127">
        <f t="shared" si="18"/>
        <v>5060</v>
      </c>
      <c r="CE10" s="127">
        <f t="shared" si="18"/>
        <v>9305</v>
      </c>
      <c r="CF10" s="128">
        <f t="shared" si="18"/>
        <v>561027</v>
      </c>
      <c r="CG10" s="127">
        <f t="shared" si="18"/>
        <v>0</v>
      </c>
      <c r="CH10" s="127">
        <f t="shared" si="18"/>
        <v>167687</v>
      </c>
      <c r="CI10" s="127">
        <f t="shared" si="18"/>
        <v>580530</v>
      </c>
    </row>
    <row r="11" spans="1:87" s="129" customFormat="1" ht="12" customHeight="1">
      <c r="A11" s="125" t="s">
        <v>344</v>
      </c>
      <c r="B11" s="126" t="s">
        <v>352</v>
      </c>
      <c r="C11" s="125" t="s">
        <v>353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152958</v>
      </c>
      <c r="M11" s="127">
        <f t="shared" si="6"/>
        <v>26975</v>
      </c>
      <c r="N11" s="127">
        <v>19394</v>
      </c>
      <c r="O11" s="127">
        <v>7581</v>
      </c>
      <c r="P11" s="127">
        <v>0</v>
      </c>
      <c r="Q11" s="127">
        <v>0</v>
      </c>
      <c r="R11" s="127">
        <f t="shared" si="7"/>
        <v>1721</v>
      </c>
      <c r="S11" s="127">
        <v>1721</v>
      </c>
      <c r="T11" s="127">
        <v>0</v>
      </c>
      <c r="U11" s="127">
        <v>0</v>
      </c>
      <c r="V11" s="127">
        <v>0</v>
      </c>
      <c r="W11" s="127">
        <f t="shared" si="8"/>
        <v>124262</v>
      </c>
      <c r="X11" s="127">
        <v>79287</v>
      </c>
      <c r="Y11" s="127">
        <v>44502</v>
      </c>
      <c r="Z11" s="127">
        <v>473</v>
      </c>
      <c r="AA11" s="127">
        <v>0</v>
      </c>
      <c r="AB11" s="128">
        <v>282684</v>
      </c>
      <c r="AC11" s="127">
        <v>0</v>
      </c>
      <c r="AD11" s="127">
        <v>28135</v>
      </c>
      <c r="AE11" s="127">
        <f t="shared" si="9"/>
        <v>181093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55384</v>
      </c>
      <c r="AO11" s="127">
        <f t="shared" si="13"/>
        <v>31100</v>
      </c>
      <c r="AP11" s="127">
        <v>19394</v>
      </c>
      <c r="AQ11" s="127">
        <v>11706</v>
      </c>
      <c r="AR11" s="127">
        <v>0</v>
      </c>
      <c r="AS11" s="127">
        <v>0</v>
      </c>
      <c r="AT11" s="127">
        <f t="shared" si="14"/>
        <v>5930</v>
      </c>
      <c r="AU11" s="127">
        <v>5930</v>
      </c>
      <c r="AV11" s="127">
        <v>0</v>
      </c>
      <c r="AW11" s="127">
        <v>0</v>
      </c>
      <c r="AX11" s="127">
        <v>18354</v>
      </c>
      <c r="AY11" s="127">
        <f t="shared" si="15"/>
        <v>0</v>
      </c>
      <c r="AZ11" s="127">
        <v>0</v>
      </c>
      <c r="BA11" s="127">
        <v>0</v>
      </c>
      <c r="BB11" s="127">
        <v>0</v>
      </c>
      <c r="BC11" s="127">
        <v>0</v>
      </c>
      <c r="BD11" s="128">
        <v>101942</v>
      </c>
      <c r="BE11" s="127">
        <v>0</v>
      </c>
      <c r="BF11" s="127">
        <v>7157</v>
      </c>
      <c r="BG11" s="127">
        <f t="shared" si="16"/>
        <v>62541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0</v>
      </c>
      <c r="BP11" s="127">
        <f t="shared" si="17"/>
        <v>208342</v>
      </c>
      <c r="BQ11" s="127">
        <f t="shared" si="17"/>
        <v>58075</v>
      </c>
      <c r="BR11" s="127">
        <f t="shared" si="17"/>
        <v>38788</v>
      </c>
      <c r="BS11" s="127">
        <f t="shared" si="17"/>
        <v>19287</v>
      </c>
      <c r="BT11" s="127">
        <f t="shared" si="17"/>
        <v>0</v>
      </c>
      <c r="BU11" s="127">
        <f t="shared" si="17"/>
        <v>0</v>
      </c>
      <c r="BV11" s="127">
        <f t="shared" si="17"/>
        <v>7651</v>
      </c>
      <c r="BW11" s="127">
        <f t="shared" si="17"/>
        <v>7651</v>
      </c>
      <c r="BX11" s="127">
        <f t="shared" si="18"/>
        <v>0</v>
      </c>
      <c r="BY11" s="127">
        <f t="shared" si="18"/>
        <v>0</v>
      </c>
      <c r="BZ11" s="127">
        <f t="shared" si="18"/>
        <v>18354</v>
      </c>
      <c r="CA11" s="127">
        <f t="shared" si="18"/>
        <v>124262</v>
      </c>
      <c r="CB11" s="127">
        <f t="shared" si="18"/>
        <v>79287</v>
      </c>
      <c r="CC11" s="127">
        <f t="shared" si="18"/>
        <v>44502</v>
      </c>
      <c r="CD11" s="127">
        <f t="shared" si="18"/>
        <v>473</v>
      </c>
      <c r="CE11" s="127">
        <f t="shared" si="18"/>
        <v>0</v>
      </c>
      <c r="CF11" s="128">
        <f t="shared" si="18"/>
        <v>384626</v>
      </c>
      <c r="CG11" s="127">
        <f t="shared" si="18"/>
        <v>0</v>
      </c>
      <c r="CH11" s="127">
        <f t="shared" si="18"/>
        <v>35292</v>
      </c>
      <c r="CI11" s="127">
        <f t="shared" si="18"/>
        <v>243634</v>
      </c>
    </row>
    <row r="12" spans="1:87" s="129" customFormat="1" ht="12" customHeight="1">
      <c r="A12" s="125" t="s">
        <v>344</v>
      </c>
      <c r="B12" s="126" t="s">
        <v>354</v>
      </c>
      <c r="C12" s="125" t="s">
        <v>355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8212</v>
      </c>
      <c r="L12" s="133">
        <f t="shared" si="5"/>
        <v>134520</v>
      </c>
      <c r="M12" s="133">
        <f t="shared" si="6"/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f t="shared" si="7"/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f t="shared" si="8"/>
        <v>134520</v>
      </c>
      <c r="X12" s="133">
        <v>134520</v>
      </c>
      <c r="Y12" s="133">
        <v>0</v>
      </c>
      <c r="Z12" s="133">
        <v>0</v>
      </c>
      <c r="AA12" s="133">
        <v>0</v>
      </c>
      <c r="AB12" s="134">
        <v>368902</v>
      </c>
      <c r="AC12" s="133">
        <v>0</v>
      </c>
      <c r="AD12" s="133">
        <v>0</v>
      </c>
      <c r="AE12" s="133">
        <f t="shared" si="9"/>
        <v>134520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0</v>
      </c>
      <c r="AO12" s="133">
        <f t="shared" si="13"/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f t="shared" si="14"/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f t="shared" si="15"/>
        <v>0</v>
      </c>
      <c r="AZ12" s="133">
        <v>0</v>
      </c>
      <c r="BA12" s="133">
        <v>0</v>
      </c>
      <c r="BB12" s="133">
        <v>0</v>
      </c>
      <c r="BC12" s="133">
        <v>0</v>
      </c>
      <c r="BD12" s="134">
        <v>75594</v>
      </c>
      <c r="BE12" s="133">
        <v>0</v>
      </c>
      <c r="BF12" s="133">
        <v>0</v>
      </c>
      <c r="BG12" s="133">
        <f t="shared" si="16"/>
        <v>0</v>
      </c>
      <c r="BH12" s="133">
        <f t="shared" si="17"/>
        <v>0</v>
      </c>
      <c r="BI12" s="133">
        <f t="shared" si="17"/>
        <v>0</v>
      </c>
      <c r="BJ12" s="133">
        <f t="shared" si="17"/>
        <v>0</v>
      </c>
      <c r="BK12" s="133">
        <f t="shared" si="17"/>
        <v>0</v>
      </c>
      <c r="BL12" s="133">
        <f t="shared" si="17"/>
        <v>0</v>
      </c>
      <c r="BM12" s="133">
        <f t="shared" si="17"/>
        <v>0</v>
      </c>
      <c r="BN12" s="133">
        <f t="shared" si="17"/>
        <v>0</v>
      </c>
      <c r="BO12" s="134">
        <f t="shared" si="17"/>
        <v>8212</v>
      </c>
      <c r="BP12" s="133">
        <f t="shared" si="17"/>
        <v>134520</v>
      </c>
      <c r="BQ12" s="133">
        <f t="shared" si="17"/>
        <v>0</v>
      </c>
      <c r="BR12" s="133">
        <f t="shared" si="17"/>
        <v>0</v>
      </c>
      <c r="BS12" s="133">
        <f t="shared" si="17"/>
        <v>0</v>
      </c>
      <c r="BT12" s="133">
        <f t="shared" si="17"/>
        <v>0</v>
      </c>
      <c r="BU12" s="133">
        <f t="shared" si="17"/>
        <v>0</v>
      </c>
      <c r="BV12" s="133">
        <f t="shared" si="17"/>
        <v>0</v>
      </c>
      <c r="BW12" s="133">
        <f t="shared" si="17"/>
        <v>0</v>
      </c>
      <c r="BX12" s="133">
        <f t="shared" si="18"/>
        <v>0</v>
      </c>
      <c r="BY12" s="133">
        <f t="shared" si="18"/>
        <v>0</v>
      </c>
      <c r="BZ12" s="133">
        <f t="shared" si="18"/>
        <v>0</v>
      </c>
      <c r="CA12" s="133">
        <f t="shared" si="18"/>
        <v>134520</v>
      </c>
      <c r="CB12" s="133">
        <f t="shared" si="18"/>
        <v>134520</v>
      </c>
      <c r="CC12" s="133">
        <f t="shared" si="18"/>
        <v>0</v>
      </c>
      <c r="CD12" s="133">
        <f t="shared" si="18"/>
        <v>0</v>
      </c>
      <c r="CE12" s="133">
        <f t="shared" si="18"/>
        <v>0</v>
      </c>
      <c r="CF12" s="134">
        <f t="shared" si="18"/>
        <v>444496</v>
      </c>
      <c r="CG12" s="133">
        <f t="shared" si="18"/>
        <v>0</v>
      </c>
      <c r="CH12" s="133">
        <f t="shared" si="18"/>
        <v>0</v>
      </c>
      <c r="CI12" s="133">
        <f t="shared" si="18"/>
        <v>134520</v>
      </c>
    </row>
    <row r="13" spans="1:87" s="129" customFormat="1" ht="12" customHeight="1">
      <c r="A13" s="125" t="s">
        <v>344</v>
      </c>
      <c r="B13" s="126" t="s">
        <v>356</v>
      </c>
      <c r="C13" s="125" t="s">
        <v>357</v>
      </c>
      <c r="D13" s="133">
        <f t="shared" si="3"/>
        <v>9247</v>
      </c>
      <c r="E13" s="133">
        <f t="shared" si="4"/>
        <v>9247</v>
      </c>
      <c r="F13" s="133">
        <v>0</v>
      </c>
      <c r="G13" s="133">
        <v>0</v>
      </c>
      <c r="H13" s="133">
        <v>9247</v>
      </c>
      <c r="I13" s="133">
        <v>0</v>
      </c>
      <c r="J13" s="133">
        <v>0</v>
      </c>
      <c r="K13" s="134">
        <v>9774</v>
      </c>
      <c r="L13" s="133">
        <f t="shared" si="5"/>
        <v>808104</v>
      </c>
      <c r="M13" s="133">
        <f t="shared" si="6"/>
        <v>148929</v>
      </c>
      <c r="N13" s="133">
        <v>83773</v>
      </c>
      <c r="O13" s="133">
        <v>37232</v>
      </c>
      <c r="P13" s="133">
        <v>18616</v>
      </c>
      <c r="Q13" s="133">
        <v>9308</v>
      </c>
      <c r="R13" s="133">
        <f t="shared" si="7"/>
        <v>223672</v>
      </c>
      <c r="S13" s="133">
        <v>16593</v>
      </c>
      <c r="T13" s="133">
        <v>189139</v>
      </c>
      <c r="U13" s="133">
        <v>17940</v>
      </c>
      <c r="V13" s="133">
        <v>0</v>
      </c>
      <c r="W13" s="133">
        <f t="shared" si="8"/>
        <v>419464</v>
      </c>
      <c r="X13" s="133">
        <v>251911</v>
      </c>
      <c r="Y13" s="133">
        <v>124189</v>
      </c>
      <c r="Z13" s="133">
        <v>6532</v>
      </c>
      <c r="AA13" s="133">
        <v>36832</v>
      </c>
      <c r="AB13" s="134">
        <v>45054</v>
      </c>
      <c r="AC13" s="133">
        <v>16039</v>
      </c>
      <c r="AD13" s="133">
        <v>49522</v>
      </c>
      <c r="AE13" s="133">
        <f t="shared" si="9"/>
        <v>866873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9308</v>
      </c>
      <c r="AO13" s="133">
        <f t="shared" si="13"/>
        <v>9308</v>
      </c>
      <c r="AP13" s="133">
        <v>9308</v>
      </c>
      <c r="AQ13" s="133">
        <v>0</v>
      </c>
      <c r="AR13" s="133">
        <v>0</v>
      </c>
      <c r="AS13" s="133">
        <v>0</v>
      </c>
      <c r="AT13" s="133">
        <f t="shared" si="14"/>
        <v>0</v>
      </c>
      <c r="AU13" s="133">
        <v>0</v>
      </c>
      <c r="AV13" s="133">
        <v>0</v>
      </c>
      <c r="AW13" s="133">
        <v>0</v>
      </c>
      <c r="AX13" s="133">
        <v>0</v>
      </c>
      <c r="AY13" s="133">
        <f t="shared" si="15"/>
        <v>0</v>
      </c>
      <c r="AZ13" s="133">
        <v>0</v>
      </c>
      <c r="BA13" s="133">
        <v>0</v>
      </c>
      <c r="BB13" s="133">
        <v>0</v>
      </c>
      <c r="BC13" s="133">
        <v>0</v>
      </c>
      <c r="BD13" s="134">
        <v>226696</v>
      </c>
      <c r="BE13" s="133">
        <v>0</v>
      </c>
      <c r="BF13" s="133">
        <v>29</v>
      </c>
      <c r="BG13" s="133">
        <f t="shared" si="16"/>
        <v>9337</v>
      </c>
      <c r="BH13" s="133">
        <f t="shared" si="17"/>
        <v>9247</v>
      </c>
      <c r="BI13" s="133">
        <f t="shared" si="17"/>
        <v>9247</v>
      </c>
      <c r="BJ13" s="133">
        <f t="shared" si="17"/>
        <v>0</v>
      </c>
      <c r="BK13" s="133">
        <f t="shared" si="17"/>
        <v>0</v>
      </c>
      <c r="BL13" s="133">
        <f t="shared" si="17"/>
        <v>9247</v>
      </c>
      <c r="BM13" s="133">
        <f t="shared" si="17"/>
        <v>0</v>
      </c>
      <c r="BN13" s="133">
        <f t="shared" si="17"/>
        <v>0</v>
      </c>
      <c r="BO13" s="134">
        <f t="shared" si="17"/>
        <v>9774</v>
      </c>
      <c r="BP13" s="133">
        <f t="shared" si="17"/>
        <v>817412</v>
      </c>
      <c r="BQ13" s="133">
        <f t="shared" si="17"/>
        <v>158237</v>
      </c>
      <c r="BR13" s="133">
        <f t="shared" si="17"/>
        <v>93081</v>
      </c>
      <c r="BS13" s="133">
        <f t="shared" si="17"/>
        <v>37232</v>
      </c>
      <c r="BT13" s="133">
        <f t="shared" si="17"/>
        <v>18616</v>
      </c>
      <c r="BU13" s="133">
        <f t="shared" si="17"/>
        <v>9308</v>
      </c>
      <c r="BV13" s="133">
        <f t="shared" si="17"/>
        <v>223672</v>
      </c>
      <c r="BW13" s="133">
        <f t="shared" si="17"/>
        <v>16593</v>
      </c>
      <c r="BX13" s="133">
        <f t="shared" si="18"/>
        <v>189139</v>
      </c>
      <c r="BY13" s="133">
        <f t="shared" si="18"/>
        <v>17940</v>
      </c>
      <c r="BZ13" s="133">
        <f t="shared" si="18"/>
        <v>0</v>
      </c>
      <c r="CA13" s="133">
        <f t="shared" si="18"/>
        <v>419464</v>
      </c>
      <c r="CB13" s="133">
        <f t="shared" si="18"/>
        <v>251911</v>
      </c>
      <c r="CC13" s="133">
        <f t="shared" si="18"/>
        <v>124189</v>
      </c>
      <c r="CD13" s="133">
        <f t="shared" si="18"/>
        <v>6532</v>
      </c>
      <c r="CE13" s="133">
        <f t="shared" si="18"/>
        <v>36832</v>
      </c>
      <c r="CF13" s="134">
        <f t="shared" si="18"/>
        <v>271750</v>
      </c>
      <c r="CG13" s="133">
        <f t="shared" si="18"/>
        <v>16039</v>
      </c>
      <c r="CH13" s="133">
        <f t="shared" si="18"/>
        <v>49551</v>
      </c>
      <c r="CI13" s="133">
        <f t="shared" si="18"/>
        <v>876210</v>
      </c>
    </row>
    <row r="14" spans="1:87" s="129" customFormat="1" ht="12" customHeight="1">
      <c r="A14" s="125" t="s">
        <v>344</v>
      </c>
      <c r="B14" s="126" t="s">
        <v>358</v>
      </c>
      <c r="C14" s="125" t="s">
        <v>359</v>
      </c>
      <c r="D14" s="133">
        <f t="shared" si="3"/>
        <v>0</v>
      </c>
      <c r="E14" s="133">
        <f t="shared" si="4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4">
        <v>0</v>
      </c>
      <c r="L14" s="133">
        <f t="shared" si="5"/>
        <v>518588</v>
      </c>
      <c r="M14" s="133">
        <f t="shared" si="6"/>
        <v>43454</v>
      </c>
      <c r="N14" s="133">
        <v>43454</v>
      </c>
      <c r="O14" s="133">
        <v>0</v>
      </c>
      <c r="P14" s="133">
        <v>0</v>
      </c>
      <c r="Q14" s="133">
        <v>0</v>
      </c>
      <c r="R14" s="133">
        <f t="shared" si="7"/>
        <v>269984</v>
      </c>
      <c r="S14" s="133">
        <v>294</v>
      </c>
      <c r="T14" s="133">
        <v>269690</v>
      </c>
      <c r="U14" s="133">
        <v>0</v>
      </c>
      <c r="V14" s="133">
        <v>0</v>
      </c>
      <c r="W14" s="133">
        <f t="shared" si="8"/>
        <v>205150</v>
      </c>
      <c r="X14" s="133">
        <v>100157</v>
      </c>
      <c r="Y14" s="133">
        <v>55023</v>
      </c>
      <c r="Z14" s="133">
        <v>49970</v>
      </c>
      <c r="AA14" s="133">
        <v>0</v>
      </c>
      <c r="AB14" s="134">
        <v>2809</v>
      </c>
      <c r="AC14" s="133">
        <v>0</v>
      </c>
      <c r="AD14" s="133">
        <v>0</v>
      </c>
      <c r="AE14" s="133">
        <f t="shared" si="9"/>
        <v>518588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0</v>
      </c>
      <c r="AN14" s="133">
        <f t="shared" si="12"/>
        <v>0</v>
      </c>
      <c r="AO14" s="133">
        <f t="shared" si="13"/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f t="shared" si="14"/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f t="shared" si="15"/>
        <v>0</v>
      </c>
      <c r="AZ14" s="133">
        <v>0</v>
      </c>
      <c r="BA14" s="133">
        <v>0</v>
      </c>
      <c r="BB14" s="133">
        <v>0</v>
      </c>
      <c r="BC14" s="133">
        <v>0</v>
      </c>
      <c r="BD14" s="134">
        <v>70536</v>
      </c>
      <c r="BE14" s="133">
        <v>0</v>
      </c>
      <c r="BF14" s="133">
        <v>0</v>
      </c>
      <c r="BG14" s="133">
        <f t="shared" si="16"/>
        <v>0</v>
      </c>
      <c r="BH14" s="133">
        <f t="shared" si="17"/>
        <v>0</v>
      </c>
      <c r="BI14" s="133">
        <f t="shared" si="17"/>
        <v>0</v>
      </c>
      <c r="BJ14" s="133">
        <f t="shared" si="17"/>
        <v>0</v>
      </c>
      <c r="BK14" s="133">
        <f t="shared" si="17"/>
        <v>0</v>
      </c>
      <c r="BL14" s="133">
        <f t="shared" si="17"/>
        <v>0</v>
      </c>
      <c r="BM14" s="133">
        <f t="shared" si="17"/>
        <v>0</v>
      </c>
      <c r="BN14" s="133">
        <f t="shared" si="17"/>
        <v>0</v>
      </c>
      <c r="BO14" s="134">
        <f t="shared" si="17"/>
        <v>0</v>
      </c>
      <c r="BP14" s="133">
        <f t="shared" si="17"/>
        <v>518588</v>
      </c>
      <c r="BQ14" s="133">
        <f t="shared" si="17"/>
        <v>43454</v>
      </c>
      <c r="BR14" s="133">
        <f t="shared" si="17"/>
        <v>43454</v>
      </c>
      <c r="BS14" s="133">
        <f t="shared" si="17"/>
        <v>0</v>
      </c>
      <c r="BT14" s="133">
        <f t="shared" si="17"/>
        <v>0</v>
      </c>
      <c r="BU14" s="133">
        <f t="shared" si="17"/>
        <v>0</v>
      </c>
      <c r="BV14" s="133">
        <f t="shared" si="17"/>
        <v>269984</v>
      </c>
      <c r="BW14" s="133">
        <f t="shared" si="17"/>
        <v>294</v>
      </c>
      <c r="BX14" s="133">
        <f t="shared" si="18"/>
        <v>269690</v>
      </c>
      <c r="BY14" s="133">
        <f t="shared" si="18"/>
        <v>0</v>
      </c>
      <c r="BZ14" s="133">
        <f t="shared" si="18"/>
        <v>0</v>
      </c>
      <c r="CA14" s="133">
        <f t="shared" si="18"/>
        <v>205150</v>
      </c>
      <c r="CB14" s="133">
        <f t="shared" si="18"/>
        <v>100157</v>
      </c>
      <c r="CC14" s="133">
        <f t="shared" si="18"/>
        <v>55023</v>
      </c>
      <c r="CD14" s="133">
        <f t="shared" si="18"/>
        <v>49970</v>
      </c>
      <c r="CE14" s="133">
        <f t="shared" si="18"/>
        <v>0</v>
      </c>
      <c r="CF14" s="134">
        <f t="shared" si="18"/>
        <v>73345</v>
      </c>
      <c r="CG14" s="133">
        <f t="shared" si="18"/>
        <v>0</v>
      </c>
      <c r="CH14" s="133">
        <f t="shared" si="18"/>
        <v>0</v>
      </c>
      <c r="CI14" s="133">
        <f t="shared" si="18"/>
        <v>518588</v>
      </c>
    </row>
    <row r="15" spans="1:87" s="129" customFormat="1" ht="12" customHeight="1">
      <c r="A15" s="125" t="s">
        <v>344</v>
      </c>
      <c r="B15" s="126" t="s">
        <v>360</v>
      </c>
      <c r="C15" s="125" t="s">
        <v>361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664770</v>
      </c>
      <c r="L15" s="133">
        <f t="shared" si="5"/>
        <v>848096</v>
      </c>
      <c r="M15" s="133">
        <f t="shared" si="6"/>
        <v>424864</v>
      </c>
      <c r="N15" s="133">
        <v>45824</v>
      </c>
      <c r="O15" s="133">
        <v>199808</v>
      </c>
      <c r="P15" s="133">
        <v>179232</v>
      </c>
      <c r="Q15" s="133">
        <v>0</v>
      </c>
      <c r="R15" s="133">
        <f t="shared" si="7"/>
        <v>194420</v>
      </c>
      <c r="S15" s="133">
        <v>41417</v>
      </c>
      <c r="T15" s="133">
        <v>153003</v>
      </c>
      <c r="U15" s="133">
        <v>0</v>
      </c>
      <c r="V15" s="133">
        <v>10332</v>
      </c>
      <c r="W15" s="133">
        <f t="shared" si="8"/>
        <v>218480</v>
      </c>
      <c r="X15" s="133">
        <v>40683</v>
      </c>
      <c r="Y15" s="133">
        <v>143236</v>
      </c>
      <c r="Z15" s="133">
        <v>21457</v>
      </c>
      <c r="AA15" s="133">
        <v>13104</v>
      </c>
      <c r="AB15" s="134">
        <v>0</v>
      </c>
      <c r="AC15" s="133">
        <v>0</v>
      </c>
      <c r="AD15" s="133">
        <v>5042</v>
      </c>
      <c r="AE15" s="133">
        <f t="shared" si="9"/>
        <v>853138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0</v>
      </c>
      <c r="AN15" s="133">
        <f t="shared" si="12"/>
        <v>39427</v>
      </c>
      <c r="AO15" s="133">
        <f t="shared" si="13"/>
        <v>35412</v>
      </c>
      <c r="AP15" s="133">
        <v>1687</v>
      </c>
      <c r="AQ15" s="133">
        <v>33725</v>
      </c>
      <c r="AR15" s="133">
        <v>0</v>
      </c>
      <c r="AS15" s="133">
        <v>0</v>
      </c>
      <c r="AT15" s="133">
        <f t="shared" si="14"/>
        <v>4015</v>
      </c>
      <c r="AU15" s="133">
        <v>4015</v>
      </c>
      <c r="AV15" s="133">
        <v>0</v>
      </c>
      <c r="AW15" s="133">
        <v>0</v>
      </c>
      <c r="AX15" s="133">
        <v>0</v>
      </c>
      <c r="AY15" s="133">
        <f t="shared" si="15"/>
        <v>0</v>
      </c>
      <c r="AZ15" s="133">
        <v>0</v>
      </c>
      <c r="BA15" s="133">
        <v>0</v>
      </c>
      <c r="BB15" s="133">
        <v>0</v>
      </c>
      <c r="BC15" s="133">
        <v>0</v>
      </c>
      <c r="BD15" s="134">
        <v>160486</v>
      </c>
      <c r="BE15" s="133">
        <v>0</v>
      </c>
      <c r="BF15" s="133">
        <v>24</v>
      </c>
      <c r="BG15" s="133">
        <f t="shared" si="16"/>
        <v>39451</v>
      </c>
      <c r="BH15" s="133">
        <f t="shared" si="17"/>
        <v>0</v>
      </c>
      <c r="BI15" s="133">
        <f t="shared" si="17"/>
        <v>0</v>
      </c>
      <c r="BJ15" s="133">
        <f t="shared" si="17"/>
        <v>0</v>
      </c>
      <c r="BK15" s="133">
        <f t="shared" si="17"/>
        <v>0</v>
      </c>
      <c r="BL15" s="133">
        <f t="shared" si="17"/>
        <v>0</v>
      </c>
      <c r="BM15" s="133">
        <f t="shared" si="17"/>
        <v>0</v>
      </c>
      <c r="BN15" s="133">
        <f t="shared" si="17"/>
        <v>0</v>
      </c>
      <c r="BO15" s="134">
        <f t="shared" si="17"/>
        <v>664770</v>
      </c>
      <c r="BP15" s="133">
        <f t="shared" si="17"/>
        <v>887523</v>
      </c>
      <c r="BQ15" s="133">
        <f t="shared" si="17"/>
        <v>460276</v>
      </c>
      <c r="BR15" s="133">
        <f t="shared" si="17"/>
        <v>47511</v>
      </c>
      <c r="BS15" s="133">
        <f t="shared" si="17"/>
        <v>233533</v>
      </c>
      <c r="BT15" s="133">
        <f t="shared" si="17"/>
        <v>179232</v>
      </c>
      <c r="BU15" s="133">
        <f t="shared" si="17"/>
        <v>0</v>
      </c>
      <c r="BV15" s="133">
        <f t="shared" si="17"/>
        <v>198435</v>
      </c>
      <c r="BW15" s="133">
        <f t="shared" si="17"/>
        <v>45432</v>
      </c>
      <c r="BX15" s="133">
        <f t="shared" si="18"/>
        <v>153003</v>
      </c>
      <c r="BY15" s="133">
        <f t="shared" si="18"/>
        <v>0</v>
      </c>
      <c r="BZ15" s="133">
        <f t="shared" si="18"/>
        <v>10332</v>
      </c>
      <c r="CA15" s="133">
        <f t="shared" si="18"/>
        <v>218480</v>
      </c>
      <c r="CB15" s="133">
        <f t="shared" si="18"/>
        <v>40683</v>
      </c>
      <c r="CC15" s="133">
        <f t="shared" si="18"/>
        <v>143236</v>
      </c>
      <c r="CD15" s="133">
        <f t="shared" si="18"/>
        <v>21457</v>
      </c>
      <c r="CE15" s="133">
        <f t="shared" si="18"/>
        <v>13104</v>
      </c>
      <c r="CF15" s="134">
        <f t="shared" si="18"/>
        <v>160486</v>
      </c>
      <c r="CG15" s="133">
        <f t="shared" si="18"/>
        <v>0</v>
      </c>
      <c r="CH15" s="133">
        <f t="shared" si="18"/>
        <v>5066</v>
      </c>
      <c r="CI15" s="133">
        <f t="shared" si="18"/>
        <v>892589</v>
      </c>
    </row>
    <row r="16" spans="1:87" s="129" customFormat="1" ht="12" customHeight="1">
      <c r="A16" s="125" t="s">
        <v>344</v>
      </c>
      <c r="B16" s="126" t="s">
        <v>362</v>
      </c>
      <c r="C16" s="125" t="s">
        <v>363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0</v>
      </c>
      <c r="L16" s="133">
        <f t="shared" si="5"/>
        <v>757409</v>
      </c>
      <c r="M16" s="133">
        <f t="shared" si="6"/>
        <v>195809</v>
      </c>
      <c r="N16" s="133">
        <v>21220</v>
      </c>
      <c r="O16" s="133">
        <v>169864</v>
      </c>
      <c r="P16" s="133">
        <v>0</v>
      </c>
      <c r="Q16" s="133">
        <v>4725</v>
      </c>
      <c r="R16" s="133">
        <f t="shared" si="7"/>
        <v>23751</v>
      </c>
      <c r="S16" s="133">
        <v>22289</v>
      </c>
      <c r="T16" s="133">
        <v>1462</v>
      </c>
      <c r="U16" s="133">
        <v>0</v>
      </c>
      <c r="V16" s="133">
        <v>0</v>
      </c>
      <c r="W16" s="133">
        <f t="shared" si="8"/>
        <v>537849</v>
      </c>
      <c r="X16" s="133">
        <v>71598</v>
      </c>
      <c r="Y16" s="133">
        <v>452424</v>
      </c>
      <c r="Z16" s="133">
        <v>7639</v>
      </c>
      <c r="AA16" s="133">
        <v>6188</v>
      </c>
      <c r="AB16" s="134">
        <v>0</v>
      </c>
      <c r="AC16" s="133">
        <v>0</v>
      </c>
      <c r="AD16" s="133">
        <v>0</v>
      </c>
      <c r="AE16" s="133">
        <f t="shared" si="9"/>
        <v>757409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0</v>
      </c>
      <c r="AO16" s="133">
        <f t="shared" si="13"/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f t="shared" si="14"/>
        <v>0</v>
      </c>
      <c r="AU16" s="133">
        <v>0</v>
      </c>
      <c r="AV16" s="133">
        <v>0</v>
      </c>
      <c r="AW16" s="133">
        <v>0</v>
      </c>
      <c r="AX16" s="133">
        <v>0</v>
      </c>
      <c r="AY16" s="133">
        <f t="shared" si="15"/>
        <v>0</v>
      </c>
      <c r="AZ16" s="133">
        <v>0</v>
      </c>
      <c r="BA16" s="133">
        <v>0</v>
      </c>
      <c r="BB16" s="133">
        <v>0</v>
      </c>
      <c r="BC16" s="133">
        <v>0</v>
      </c>
      <c r="BD16" s="134">
        <v>94602</v>
      </c>
      <c r="BE16" s="133">
        <v>0</v>
      </c>
      <c r="BF16" s="133">
        <v>0</v>
      </c>
      <c r="BG16" s="133">
        <f t="shared" si="16"/>
        <v>0</v>
      </c>
      <c r="BH16" s="133">
        <f t="shared" si="17"/>
        <v>0</v>
      </c>
      <c r="BI16" s="133">
        <f t="shared" si="17"/>
        <v>0</v>
      </c>
      <c r="BJ16" s="133">
        <f t="shared" si="17"/>
        <v>0</v>
      </c>
      <c r="BK16" s="133">
        <f t="shared" si="17"/>
        <v>0</v>
      </c>
      <c r="BL16" s="133">
        <f t="shared" si="17"/>
        <v>0</v>
      </c>
      <c r="BM16" s="133">
        <f t="shared" si="17"/>
        <v>0</v>
      </c>
      <c r="BN16" s="133">
        <f t="shared" si="17"/>
        <v>0</v>
      </c>
      <c r="BO16" s="134">
        <f t="shared" si="17"/>
        <v>0</v>
      </c>
      <c r="BP16" s="133">
        <f t="shared" si="17"/>
        <v>757409</v>
      </c>
      <c r="BQ16" s="133">
        <f t="shared" si="17"/>
        <v>195809</v>
      </c>
      <c r="BR16" s="133">
        <f t="shared" si="17"/>
        <v>21220</v>
      </c>
      <c r="BS16" s="133">
        <f t="shared" si="17"/>
        <v>169864</v>
      </c>
      <c r="BT16" s="133">
        <f t="shared" si="17"/>
        <v>0</v>
      </c>
      <c r="BU16" s="133">
        <f t="shared" si="17"/>
        <v>4725</v>
      </c>
      <c r="BV16" s="133">
        <f t="shared" si="17"/>
        <v>23751</v>
      </c>
      <c r="BW16" s="133">
        <f t="shared" si="17"/>
        <v>22289</v>
      </c>
      <c r="BX16" s="133">
        <f t="shared" si="18"/>
        <v>1462</v>
      </c>
      <c r="BY16" s="133">
        <f t="shared" si="18"/>
        <v>0</v>
      </c>
      <c r="BZ16" s="133">
        <f t="shared" si="18"/>
        <v>0</v>
      </c>
      <c r="CA16" s="133">
        <f t="shared" si="18"/>
        <v>537849</v>
      </c>
      <c r="CB16" s="133">
        <f t="shared" si="18"/>
        <v>71598</v>
      </c>
      <c r="CC16" s="133">
        <f t="shared" si="18"/>
        <v>452424</v>
      </c>
      <c r="CD16" s="133">
        <f t="shared" si="18"/>
        <v>7639</v>
      </c>
      <c r="CE16" s="133">
        <f t="shared" si="18"/>
        <v>6188</v>
      </c>
      <c r="CF16" s="134">
        <f t="shared" si="18"/>
        <v>94602</v>
      </c>
      <c r="CG16" s="133">
        <f t="shared" si="18"/>
        <v>0</v>
      </c>
      <c r="CH16" s="133">
        <f t="shared" si="18"/>
        <v>0</v>
      </c>
      <c r="CI16" s="133">
        <f t="shared" si="18"/>
        <v>757409</v>
      </c>
    </row>
    <row r="17" spans="1:87" s="129" customFormat="1" ht="12" customHeight="1">
      <c r="A17" s="125" t="s">
        <v>344</v>
      </c>
      <c r="B17" s="126" t="s">
        <v>364</v>
      </c>
      <c r="C17" s="125" t="s">
        <v>365</v>
      </c>
      <c r="D17" s="133">
        <f t="shared" si="3"/>
        <v>19975</v>
      </c>
      <c r="E17" s="133">
        <f t="shared" si="4"/>
        <v>19975</v>
      </c>
      <c r="F17" s="133">
        <v>0</v>
      </c>
      <c r="G17" s="133">
        <v>0</v>
      </c>
      <c r="H17" s="133">
        <v>19975</v>
      </c>
      <c r="I17" s="133">
        <v>0</v>
      </c>
      <c r="J17" s="133">
        <v>0</v>
      </c>
      <c r="K17" s="134">
        <v>150620</v>
      </c>
      <c r="L17" s="133">
        <f t="shared" si="5"/>
        <v>123981</v>
      </c>
      <c r="M17" s="133">
        <f t="shared" si="6"/>
        <v>9915</v>
      </c>
      <c r="N17" s="133">
        <v>16</v>
      </c>
      <c r="O17" s="133">
        <v>9899</v>
      </c>
      <c r="P17" s="133">
        <v>0</v>
      </c>
      <c r="Q17" s="133">
        <v>0</v>
      </c>
      <c r="R17" s="133">
        <f t="shared" si="7"/>
        <v>8729</v>
      </c>
      <c r="S17" s="133">
        <v>7072</v>
      </c>
      <c r="T17" s="133">
        <v>835</v>
      </c>
      <c r="U17" s="133">
        <v>822</v>
      </c>
      <c r="V17" s="133">
        <v>9235</v>
      </c>
      <c r="W17" s="133">
        <f t="shared" si="8"/>
        <v>96102</v>
      </c>
      <c r="X17" s="133">
        <v>29597</v>
      </c>
      <c r="Y17" s="133">
        <v>63718</v>
      </c>
      <c r="Z17" s="133">
        <v>1429</v>
      </c>
      <c r="AA17" s="133">
        <v>1358</v>
      </c>
      <c r="AB17" s="134">
        <v>0</v>
      </c>
      <c r="AC17" s="133">
        <v>0</v>
      </c>
      <c r="AD17" s="133">
        <v>3241</v>
      </c>
      <c r="AE17" s="133">
        <f t="shared" si="9"/>
        <v>147197</v>
      </c>
      <c r="AF17" s="133">
        <f t="shared" si="10"/>
        <v>0</v>
      </c>
      <c r="AG17" s="133">
        <f t="shared" si="11"/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4">
        <v>43395</v>
      </c>
      <c r="AN17" s="133">
        <f t="shared" si="12"/>
        <v>0</v>
      </c>
      <c r="AO17" s="133">
        <f t="shared" si="13"/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f t="shared" si="14"/>
        <v>0</v>
      </c>
      <c r="AU17" s="133">
        <v>0</v>
      </c>
      <c r="AV17" s="133">
        <v>0</v>
      </c>
      <c r="AW17" s="133">
        <v>0</v>
      </c>
      <c r="AX17" s="133">
        <v>0</v>
      </c>
      <c r="AY17" s="133">
        <f t="shared" si="15"/>
        <v>0</v>
      </c>
      <c r="AZ17" s="133">
        <v>0</v>
      </c>
      <c r="BA17" s="133">
        <v>0</v>
      </c>
      <c r="BB17" s="133">
        <v>0</v>
      </c>
      <c r="BC17" s="133">
        <v>0</v>
      </c>
      <c r="BD17" s="134">
        <v>75806</v>
      </c>
      <c r="BE17" s="133">
        <v>0</v>
      </c>
      <c r="BF17" s="133">
        <v>14983</v>
      </c>
      <c r="BG17" s="133">
        <f t="shared" si="16"/>
        <v>14983</v>
      </c>
      <c r="BH17" s="133">
        <f t="shared" si="17"/>
        <v>19975</v>
      </c>
      <c r="BI17" s="133">
        <f t="shared" si="17"/>
        <v>19975</v>
      </c>
      <c r="BJ17" s="133">
        <f t="shared" si="17"/>
        <v>0</v>
      </c>
      <c r="BK17" s="133">
        <f t="shared" si="17"/>
        <v>0</v>
      </c>
      <c r="BL17" s="133">
        <f t="shared" si="17"/>
        <v>19975</v>
      </c>
      <c r="BM17" s="133">
        <f t="shared" si="17"/>
        <v>0</v>
      </c>
      <c r="BN17" s="133">
        <f t="shared" si="17"/>
        <v>0</v>
      </c>
      <c r="BO17" s="134">
        <f t="shared" si="17"/>
        <v>194015</v>
      </c>
      <c r="BP17" s="133">
        <f t="shared" si="17"/>
        <v>123981</v>
      </c>
      <c r="BQ17" s="133">
        <f t="shared" si="17"/>
        <v>9915</v>
      </c>
      <c r="BR17" s="133">
        <f t="shared" si="17"/>
        <v>16</v>
      </c>
      <c r="BS17" s="133">
        <f t="shared" si="17"/>
        <v>9899</v>
      </c>
      <c r="BT17" s="133">
        <f t="shared" si="17"/>
        <v>0</v>
      </c>
      <c r="BU17" s="133">
        <f t="shared" si="17"/>
        <v>0</v>
      </c>
      <c r="BV17" s="133">
        <f t="shared" si="17"/>
        <v>8729</v>
      </c>
      <c r="BW17" s="133">
        <f t="shared" si="17"/>
        <v>7072</v>
      </c>
      <c r="BX17" s="133">
        <f t="shared" si="18"/>
        <v>835</v>
      </c>
      <c r="BY17" s="133">
        <f t="shared" si="18"/>
        <v>822</v>
      </c>
      <c r="BZ17" s="133">
        <f t="shared" si="18"/>
        <v>9235</v>
      </c>
      <c r="CA17" s="133">
        <f t="shared" si="18"/>
        <v>96102</v>
      </c>
      <c r="CB17" s="133">
        <f t="shared" si="18"/>
        <v>29597</v>
      </c>
      <c r="CC17" s="133">
        <f t="shared" si="18"/>
        <v>63718</v>
      </c>
      <c r="CD17" s="133">
        <f t="shared" si="18"/>
        <v>1429</v>
      </c>
      <c r="CE17" s="133">
        <f t="shared" si="18"/>
        <v>1358</v>
      </c>
      <c r="CF17" s="134">
        <f t="shared" si="18"/>
        <v>75806</v>
      </c>
      <c r="CG17" s="133">
        <f t="shared" si="18"/>
        <v>0</v>
      </c>
      <c r="CH17" s="133">
        <f t="shared" si="18"/>
        <v>18224</v>
      </c>
      <c r="CI17" s="133">
        <f t="shared" si="18"/>
        <v>162180</v>
      </c>
    </row>
    <row r="18" spans="1:87" s="129" customFormat="1" ht="12" customHeight="1">
      <c r="A18" s="125" t="s">
        <v>344</v>
      </c>
      <c r="B18" s="126" t="s">
        <v>366</v>
      </c>
      <c r="C18" s="125" t="s">
        <v>367</v>
      </c>
      <c r="D18" s="133">
        <f t="shared" si="3"/>
        <v>0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  <c r="L18" s="133">
        <f t="shared" si="5"/>
        <v>124897</v>
      </c>
      <c r="M18" s="133">
        <f t="shared" si="6"/>
        <v>52790</v>
      </c>
      <c r="N18" s="133">
        <v>48616</v>
      </c>
      <c r="O18" s="133">
        <v>4174</v>
      </c>
      <c r="P18" s="133">
        <v>0</v>
      </c>
      <c r="Q18" s="133">
        <v>0</v>
      </c>
      <c r="R18" s="133">
        <f t="shared" si="7"/>
        <v>0</v>
      </c>
      <c r="S18" s="133">
        <v>0</v>
      </c>
      <c r="T18" s="133">
        <v>0</v>
      </c>
      <c r="U18" s="133">
        <v>0</v>
      </c>
      <c r="V18" s="133">
        <v>2774</v>
      </c>
      <c r="W18" s="133">
        <f t="shared" si="8"/>
        <v>69333</v>
      </c>
      <c r="X18" s="133">
        <v>64351</v>
      </c>
      <c r="Y18" s="133">
        <v>0</v>
      </c>
      <c r="Z18" s="133">
        <v>366</v>
      </c>
      <c r="AA18" s="133">
        <v>4616</v>
      </c>
      <c r="AB18" s="134">
        <v>114374</v>
      </c>
      <c r="AC18" s="133">
        <v>0</v>
      </c>
      <c r="AD18" s="133">
        <v>15561</v>
      </c>
      <c r="AE18" s="133">
        <f t="shared" si="9"/>
        <v>140458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0</v>
      </c>
      <c r="AN18" s="133">
        <f t="shared" si="12"/>
        <v>8103</v>
      </c>
      <c r="AO18" s="133">
        <f t="shared" si="13"/>
        <v>8103</v>
      </c>
      <c r="AP18" s="133">
        <v>8103</v>
      </c>
      <c r="AQ18" s="133">
        <v>0</v>
      </c>
      <c r="AR18" s="133">
        <v>0</v>
      </c>
      <c r="AS18" s="133">
        <v>0</v>
      </c>
      <c r="AT18" s="133">
        <f t="shared" si="14"/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f t="shared" si="15"/>
        <v>0</v>
      </c>
      <c r="AZ18" s="133">
        <v>0</v>
      </c>
      <c r="BA18" s="133">
        <v>0</v>
      </c>
      <c r="BB18" s="133">
        <v>0</v>
      </c>
      <c r="BC18" s="133">
        <v>0</v>
      </c>
      <c r="BD18" s="134">
        <v>43737</v>
      </c>
      <c r="BE18" s="133">
        <v>0</v>
      </c>
      <c r="BF18" s="133">
        <v>33157</v>
      </c>
      <c r="BG18" s="133">
        <f t="shared" si="16"/>
        <v>41260</v>
      </c>
      <c r="BH18" s="133">
        <f t="shared" si="17"/>
        <v>0</v>
      </c>
      <c r="BI18" s="133">
        <f t="shared" si="17"/>
        <v>0</v>
      </c>
      <c r="BJ18" s="133">
        <f t="shared" si="17"/>
        <v>0</v>
      </c>
      <c r="BK18" s="133">
        <f t="shared" si="17"/>
        <v>0</v>
      </c>
      <c r="BL18" s="133">
        <f t="shared" si="17"/>
        <v>0</v>
      </c>
      <c r="BM18" s="133">
        <f t="shared" si="17"/>
        <v>0</v>
      </c>
      <c r="BN18" s="133">
        <f t="shared" si="17"/>
        <v>0</v>
      </c>
      <c r="BO18" s="134">
        <f t="shared" si="17"/>
        <v>0</v>
      </c>
      <c r="BP18" s="133">
        <f t="shared" si="17"/>
        <v>133000</v>
      </c>
      <c r="BQ18" s="133">
        <f t="shared" si="17"/>
        <v>60893</v>
      </c>
      <c r="BR18" s="133">
        <f t="shared" si="17"/>
        <v>56719</v>
      </c>
      <c r="BS18" s="133">
        <f t="shared" si="17"/>
        <v>4174</v>
      </c>
      <c r="BT18" s="133">
        <f t="shared" si="17"/>
        <v>0</v>
      </c>
      <c r="BU18" s="133">
        <f t="shared" si="17"/>
        <v>0</v>
      </c>
      <c r="BV18" s="133">
        <f t="shared" si="17"/>
        <v>0</v>
      </c>
      <c r="BW18" s="133">
        <f t="shared" si="17"/>
        <v>0</v>
      </c>
      <c r="BX18" s="133">
        <f t="shared" si="18"/>
        <v>0</v>
      </c>
      <c r="BY18" s="133">
        <f t="shared" si="18"/>
        <v>0</v>
      </c>
      <c r="BZ18" s="133">
        <f t="shared" si="18"/>
        <v>2774</v>
      </c>
      <c r="CA18" s="133">
        <f t="shared" si="18"/>
        <v>69333</v>
      </c>
      <c r="CB18" s="133">
        <f t="shared" si="18"/>
        <v>64351</v>
      </c>
      <c r="CC18" s="133">
        <f t="shared" si="18"/>
        <v>0</v>
      </c>
      <c r="CD18" s="133">
        <f t="shared" si="18"/>
        <v>366</v>
      </c>
      <c r="CE18" s="133">
        <f t="shared" si="18"/>
        <v>4616</v>
      </c>
      <c r="CF18" s="134">
        <f t="shared" si="18"/>
        <v>158111</v>
      </c>
      <c r="CG18" s="133">
        <f t="shared" si="18"/>
        <v>0</v>
      </c>
      <c r="CH18" s="133">
        <f t="shared" si="18"/>
        <v>48718</v>
      </c>
      <c r="CI18" s="133">
        <f t="shared" si="18"/>
        <v>181718</v>
      </c>
    </row>
    <row r="19" spans="1:87" s="129" customFormat="1" ht="12" customHeight="1">
      <c r="A19" s="125" t="s">
        <v>344</v>
      </c>
      <c r="B19" s="126" t="s">
        <v>368</v>
      </c>
      <c r="C19" s="125" t="s">
        <v>369</v>
      </c>
      <c r="D19" s="133">
        <f t="shared" si="3"/>
        <v>0</v>
      </c>
      <c r="E19" s="133">
        <f t="shared" si="4"/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4">
        <v>0</v>
      </c>
      <c r="L19" s="133">
        <f t="shared" si="5"/>
        <v>31659</v>
      </c>
      <c r="M19" s="133">
        <f t="shared" si="6"/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f t="shared" si="7"/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f t="shared" si="8"/>
        <v>31659</v>
      </c>
      <c r="X19" s="133">
        <v>30840</v>
      </c>
      <c r="Y19" s="133">
        <v>0</v>
      </c>
      <c r="Z19" s="133">
        <v>0</v>
      </c>
      <c r="AA19" s="133">
        <v>819</v>
      </c>
      <c r="AB19" s="134">
        <v>28142</v>
      </c>
      <c r="AC19" s="133">
        <v>0</v>
      </c>
      <c r="AD19" s="133">
        <v>0</v>
      </c>
      <c r="AE19" s="133">
        <f t="shared" si="9"/>
        <v>31659</v>
      </c>
      <c r="AF19" s="133">
        <f t="shared" si="10"/>
        <v>0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5099</v>
      </c>
      <c r="AO19" s="133">
        <f t="shared" si="13"/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f t="shared" si="14"/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f t="shared" si="15"/>
        <v>5099</v>
      </c>
      <c r="AZ19" s="133">
        <v>5099</v>
      </c>
      <c r="BA19" s="133">
        <v>0</v>
      </c>
      <c r="BB19" s="133">
        <v>0</v>
      </c>
      <c r="BC19" s="133">
        <v>0</v>
      </c>
      <c r="BD19" s="134">
        <v>12677</v>
      </c>
      <c r="BE19" s="133">
        <v>0</v>
      </c>
      <c r="BF19" s="133">
        <v>0</v>
      </c>
      <c r="BG19" s="133">
        <f t="shared" si="16"/>
        <v>5099</v>
      </c>
      <c r="BH19" s="133">
        <f t="shared" si="17"/>
        <v>0</v>
      </c>
      <c r="BI19" s="133">
        <f t="shared" si="17"/>
        <v>0</v>
      </c>
      <c r="BJ19" s="133">
        <f t="shared" si="17"/>
        <v>0</v>
      </c>
      <c r="BK19" s="133">
        <f t="shared" si="17"/>
        <v>0</v>
      </c>
      <c r="BL19" s="133">
        <f t="shared" si="17"/>
        <v>0</v>
      </c>
      <c r="BM19" s="133">
        <f t="shared" si="17"/>
        <v>0</v>
      </c>
      <c r="BN19" s="133">
        <f t="shared" si="17"/>
        <v>0</v>
      </c>
      <c r="BO19" s="134">
        <f t="shared" si="17"/>
        <v>0</v>
      </c>
      <c r="BP19" s="133">
        <f t="shared" si="17"/>
        <v>36758</v>
      </c>
      <c r="BQ19" s="133">
        <f t="shared" si="17"/>
        <v>0</v>
      </c>
      <c r="BR19" s="133">
        <f t="shared" si="17"/>
        <v>0</v>
      </c>
      <c r="BS19" s="133">
        <f t="shared" si="17"/>
        <v>0</v>
      </c>
      <c r="BT19" s="133">
        <f t="shared" si="17"/>
        <v>0</v>
      </c>
      <c r="BU19" s="133">
        <f t="shared" si="17"/>
        <v>0</v>
      </c>
      <c r="BV19" s="133">
        <f t="shared" si="17"/>
        <v>0</v>
      </c>
      <c r="BW19" s="133">
        <f t="shared" si="17"/>
        <v>0</v>
      </c>
      <c r="BX19" s="133">
        <f t="shared" si="18"/>
        <v>0</v>
      </c>
      <c r="BY19" s="133">
        <f t="shared" si="18"/>
        <v>0</v>
      </c>
      <c r="BZ19" s="133">
        <f t="shared" si="18"/>
        <v>0</v>
      </c>
      <c r="CA19" s="133">
        <f t="shared" si="18"/>
        <v>36758</v>
      </c>
      <c r="CB19" s="133">
        <f t="shared" si="18"/>
        <v>35939</v>
      </c>
      <c r="CC19" s="133">
        <f t="shared" si="18"/>
        <v>0</v>
      </c>
      <c r="CD19" s="133">
        <f t="shared" si="18"/>
        <v>0</v>
      </c>
      <c r="CE19" s="133">
        <f t="shared" si="18"/>
        <v>819</v>
      </c>
      <c r="CF19" s="134">
        <f t="shared" si="18"/>
        <v>40819</v>
      </c>
      <c r="CG19" s="133">
        <f t="shared" si="18"/>
        <v>0</v>
      </c>
      <c r="CH19" s="133">
        <f t="shared" si="18"/>
        <v>0</v>
      </c>
      <c r="CI19" s="133">
        <f t="shared" si="18"/>
        <v>36758</v>
      </c>
    </row>
    <row r="20" spans="1:87" s="129" customFormat="1" ht="12" customHeight="1">
      <c r="A20" s="125" t="s">
        <v>344</v>
      </c>
      <c r="B20" s="126" t="s">
        <v>370</v>
      </c>
      <c r="C20" s="125" t="s">
        <v>371</v>
      </c>
      <c r="D20" s="133">
        <f t="shared" si="3"/>
        <v>0</v>
      </c>
      <c r="E20" s="133">
        <f t="shared" si="4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4">
        <v>0</v>
      </c>
      <c r="L20" s="133">
        <f t="shared" si="5"/>
        <v>74168</v>
      </c>
      <c r="M20" s="133">
        <f t="shared" si="6"/>
        <v>14275</v>
      </c>
      <c r="N20" s="133">
        <v>8943</v>
      </c>
      <c r="O20" s="133">
        <v>0</v>
      </c>
      <c r="P20" s="133">
        <v>0</v>
      </c>
      <c r="Q20" s="133">
        <v>5332</v>
      </c>
      <c r="R20" s="133">
        <f t="shared" si="7"/>
        <v>6857</v>
      </c>
      <c r="S20" s="133">
        <v>0</v>
      </c>
      <c r="T20" s="133">
        <v>6117</v>
      </c>
      <c r="U20" s="133">
        <v>740</v>
      </c>
      <c r="V20" s="133">
        <v>0</v>
      </c>
      <c r="W20" s="133">
        <f t="shared" si="8"/>
        <v>53036</v>
      </c>
      <c r="X20" s="133">
        <v>49576</v>
      </c>
      <c r="Y20" s="133">
        <v>0</v>
      </c>
      <c r="Z20" s="133">
        <v>3460</v>
      </c>
      <c r="AA20" s="133">
        <v>0</v>
      </c>
      <c r="AB20" s="134">
        <v>52481</v>
      </c>
      <c r="AC20" s="133">
        <v>0</v>
      </c>
      <c r="AD20" s="133">
        <v>0</v>
      </c>
      <c r="AE20" s="133">
        <f t="shared" si="9"/>
        <v>74168</v>
      </c>
      <c r="AF20" s="133">
        <f t="shared" si="10"/>
        <v>0</v>
      </c>
      <c r="AG20" s="133">
        <f t="shared" si="11"/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4">
        <v>0</v>
      </c>
      <c r="AN20" s="133">
        <f t="shared" si="12"/>
        <v>450</v>
      </c>
      <c r="AO20" s="133">
        <f t="shared" si="13"/>
        <v>0</v>
      </c>
      <c r="AP20" s="133">
        <v>0</v>
      </c>
      <c r="AQ20" s="133">
        <v>0</v>
      </c>
      <c r="AR20" s="133">
        <v>0</v>
      </c>
      <c r="AS20" s="133">
        <v>0</v>
      </c>
      <c r="AT20" s="133">
        <f t="shared" si="14"/>
        <v>450</v>
      </c>
      <c r="AU20" s="133">
        <v>450</v>
      </c>
      <c r="AV20" s="133">
        <v>0</v>
      </c>
      <c r="AW20" s="133">
        <v>0</v>
      </c>
      <c r="AX20" s="133">
        <v>0</v>
      </c>
      <c r="AY20" s="133">
        <f t="shared" si="15"/>
        <v>0</v>
      </c>
      <c r="AZ20" s="133">
        <v>0</v>
      </c>
      <c r="BA20" s="133">
        <v>0</v>
      </c>
      <c r="BB20" s="133">
        <v>0</v>
      </c>
      <c r="BC20" s="133">
        <v>0</v>
      </c>
      <c r="BD20" s="134">
        <v>0</v>
      </c>
      <c r="BE20" s="133">
        <v>0</v>
      </c>
      <c r="BF20" s="133">
        <v>0</v>
      </c>
      <c r="BG20" s="133">
        <f t="shared" si="16"/>
        <v>450</v>
      </c>
      <c r="BH20" s="133">
        <f t="shared" si="17"/>
        <v>0</v>
      </c>
      <c r="BI20" s="133">
        <f t="shared" si="17"/>
        <v>0</v>
      </c>
      <c r="BJ20" s="133">
        <f t="shared" si="17"/>
        <v>0</v>
      </c>
      <c r="BK20" s="133">
        <f t="shared" si="17"/>
        <v>0</v>
      </c>
      <c r="BL20" s="133">
        <f t="shared" si="17"/>
        <v>0</v>
      </c>
      <c r="BM20" s="133">
        <f t="shared" si="17"/>
        <v>0</v>
      </c>
      <c r="BN20" s="133">
        <f t="shared" si="17"/>
        <v>0</v>
      </c>
      <c r="BO20" s="134">
        <f t="shared" si="17"/>
        <v>0</v>
      </c>
      <c r="BP20" s="133">
        <f t="shared" si="17"/>
        <v>74618</v>
      </c>
      <c r="BQ20" s="133">
        <f t="shared" si="17"/>
        <v>14275</v>
      </c>
      <c r="BR20" s="133">
        <f t="shared" si="17"/>
        <v>8943</v>
      </c>
      <c r="BS20" s="133">
        <f t="shared" si="17"/>
        <v>0</v>
      </c>
      <c r="BT20" s="133">
        <f t="shared" si="17"/>
        <v>0</v>
      </c>
      <c r="BU20" s="133">
        <f t="shared" si="17"/>
        <v>5332</v>
      </c>
      <c r="BV20" s="133">
        <f t="shared" si="17"/>
        <v>7307</v>
      </c>
      <c r="BW20" s="133">
        <f t="shared" si="17"/>
        <v>450</v>
      </c>
      <c r="BX20" s="133">
        <f t="shared" si="18"/>
        <v>6117</v>
      </c>
      <c r="BY20" s="133">
        <f t="shared" si="18"/>
        <v>740</v>
      </c>
      <c r="BZ20" s="133">
        <f t="shared" si="18"/>
        <v>0</v>
      </c>
      <c r="CA20" s="133">
        <f t="shared" si="18"/>
        <v>53036</v>
      </c>
      <c r="CB20" s="133">
        <f t="shared" si="18"/>
        <v>49576</v>
      </c>
      <c r="CC20" s="133">
        <f t="shared" si="18"/>
        <v>0</v>
      </c>
      <c r="CD20" s="133">
        <f t="shared" si="18"/>
        <v>3460</v>
      </c>
      <c r="CE20" s="133">
        <f t="shared" si="18"/>
        <v>0</v>
      </c>
      <c r="CF20" s="134">
        <f t="shared" si="18"/>
        <v>52481</v>
      </c>
      <c r="CG20" s="133">
        <f t="shared" si="18"/>
        <v>0</v>
      </c>
      <c r="CH20" s="133">
        <f t="shared" si="18"/>
        <v>0</v>
      </c>
      <c r="CI20" s="133">
        <f t="shared" si="18"/>
        <v>74618</v>
      </c>
    </row>
    <row r="21" spans="1:87" s="129" customFormat="1" ht="12" customHeight="1">
      <c r="A21" s="125" t="s">
        <v>344</v>
      </c>
      <c r="B21" s="126" t="s">
        <v>372</v>
      </c>
      <c r="C21" s="125" t="s">
        <v>373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  <c r="L21" s="133">
        <f t="shared" si="5"/>
        <v>84146</v>
      </c>
      <c r="M21" s="133">
        <f t="shared" si="6"/>
        <v>54065</v>
      </c>
      <c r="N21" s="133">
        <v>7216</v>
      </c>
      <c r="O21" s="133">
        <v>46849</v>
      </c>
      <c r="P21" s="133">
        <v>0</v>
      </c>
      <c r="Q21" s="133">
        <v>0</v>
      </c>
      <c r="R21" s="133">
        <f t="shared" si="7"/>
        <v>14460</v>
      </c>
      <c r="S21" s="133">
        <v>14460</v>
      </c>
      <c r="T21" s="133">
        <v>0</v>
      </c>
      <c r="U21" s="133">
        <v>0</v>
      </c>
      <c r="V21" s="133">
        <v>1276</v>
      </c>
      <c r="W21" s="133">
        <f t="shared" si="8"/>
        <v>14345</v>
      </c>
      <c r="X21" s="133">
        <v>6031</v>
      </c>
      <c r="Y21" s="133">
        <v>8314</v>
      </c>
      <c r="Z21" s="133">
        <v>0</v>
      </c>
      <c r="AA21" s="133">
        <v>0</v>
      </c>
      <c r="AB21" s="134">
        <v>128837</v>
      </c>
      <c r="AC21" s="133">
        <v>0</v>
      </c>
      <c r="AD21" s="133">
        <v>1958</v>
      </c>
      <c r="AE21" s="133">
        <f t="shared" si="9"/>
        <v>86104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0</v>
      </c>
      <c r="AN21" s="133">
        <f t="shared" si="12"/>
        <v>0</v>
      </c>
      <c r="AO21" s="133">
        <f t="shared" si="13"/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f t="shared" si="14"/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f t="shared" si="15"/>
        <v>0</v>
      </c>
      <c r="AZ21" s="133">
        <v>0</v>
      </c>
      <c r="BA21" s="133">
        <v>0</v>
      </c>
      <c r="BB21" s="133">
        <v>0</v>
      </c>
      <c r="BC21" s="133">
        <v>0</v>
      </c>
      <c r="BD21" s="134">
        <v>129416</v>
      </c>
      <c r="BE21" s="133">
        <v>0</v>
      </c>
      <c r="BF21" s="133">
        <v>0</v>
      </c>
      <c r="BG21" s="133">
        <f t="shared" si="16"/>
        <v>0</v>
      </c>
      <c r="BH21" s="133">
        <f t="shared" si="17"/>
        <v>0</v>
      </c>
      <c r="BI21" s="133">
        <f t="shared" si="17"/>
        <v>0</v>
      </c>
      <c r="BJ21" s="133">
        <f t="shared" si="17"/>
        <v>0</v>
      </c>
      <c r="BK21" s="133">
        <f t="shared" si="17"/>
        <v>0</v>
      </c>
      <c r="BL21" s="133">
        <f t="shared" si="17"/>
        <v>0</v>
      </c>
      <c r="BM21" s="133">
        <f t="shared" si="17"/>
        <v>0</v>
      </c>
      <c r="BN21" s="133">
        <f t="shared" si="17"/>
        <v>0</v>
      </c>
      <c r="BO21" s="134">
        <f t="shared" si="17"/>
        <v>0</v>
      </c>
      <c r="BP21" s="133">
        <f t="shared" si="17"/>
        <v>84146</v>
      </c>
      <c r="BQ21" s="133">
        <f t="shared" si="17"/>
        <v>54065</v>
      </c>
      <c r="BR21" s="133">
        <f t="shared" si="17"/>
        <v>7216</v>
      </c>
      <c r="BS21" s="133">
        <f t="shared" si="17"/>
        <v>46849</v>
      </c>
      <c r="BT21" s="133">
        <f t="shared" si="17"/>
        <v>0</v>
      </c>
      <c r="BU21" s="133">
        <f t="shared" si="17"/>
        <v>0</v>
      </c>
      <c r="BV21" s="133">
        <f t="shared" si="17"/>
        <v>14460</v>
      </c>
      <c r="BW21" s="133">
        <f t="shared" si="17"/>
        <v>14460</v>
      </c>
      <c r="BX21" s="133">
        <f t="shared" si="18"/>
        <v>0</v>
      </c>
      <c r="BY21" s="133">
        <f t="shared" si="18"/>
        <v>0</v>
      </c>
      <c r="BZ21" s="133">
        <f t="shared" si="18"/>
        <v>1276</v>
      </c>
      <c r="CA21" s="133">
        <f t="shared" si="18"/>
        <v>14345</v>
      </c>
      <c r="CB21" s="133">
        <f t="shared" si="18"/>
        <v>6031</v>
      </c>
      <c r="CC21" s="133">
        <f t="shared" si="18"/>
        <v>8314</v>
      </c>
      <c r="CD21" s="133">
        <f t="shared" si="18"/>
        <v>0</v>
      </c>
      <c r="CE21" s="133">
        <f t="shared" si="18"/>
        <v>0</v>
      </c>
      <c r="CF21" s="134">
        <f t="shared" si="18"/>
        <v>258253</v>
      </c>
      <c r="CG21" s="133">
        <f t="shared" si="18"/>
        <v>0</v>
      </c>
      <c r="CH21" s="133">
        <f t="shared" si="18"/>
        <v>1958</v>
      </c>
      <c r="CI21" s="133">
        <f t="shared" si="18"/>
        <v>86104</v>
      </c>
    </row>
    <row r="22" spans="1:87" s="129" customFormat="1" ht="12" customHeight="1">
      <c r="A22" s="125" t="s">
        <v>344</v>
      </c>
      <c r="B22" s="126" t="s">
        <v>374</v>
      </c>
      <c r="C22" s="125" t="s">
        <v>375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0</v>
      </c>
      <c r="L22" s="133">
        <f t="shared" si="5"/>
        <v>35178</v>
      </c>
      <c r="M22" s="133">
        <f t="shared" si="6"/>
        <v>11613</v>
      </c>
      <c r="N22" s="133">
        <v>11613</v>
      </c>
      <c r="O22" s="133">
        <v>0</v>
      </c>
      <c r="P22" s="133">
        <v>0</v>
      </c>
      <c r="Q22" s="133">
        <v>0</v>
      </c>
      <c r="R22" s="133">
        <f t="shared" si="7"/>
        <v>9978</v>
      </c>
      <c r="S22" s="133">
        <v>1470</v>
      </c>
      <c r="T22" s="133">
        <v>5496</v>
      </c>
      <c r="U22" s="133">
        <v>3012</v>
      </c>
      <c r="V22" s="133">
        <v>0</v>
      </c>
      <c r="W22" s="133">
        <f t="shared" si="8"/>
        <v>13587</v>
      </c>
      <c r="X22" s="133">
        <v>10538</v>
      </c>
      <c r="Y22" s="133">
        <v>3049</v>
      </c>
      <c r="Z22" s="133">
        <v>0</v>
      </c>
      <c r="AA22" s="133">
        <v>0</v>
      </c>
      <c r="AB22" s="134">
        <v>63170</v>
      </c>
      <c r="AC22" s="133">
        <v>0</v>
      </c>
      <c r="AD22" s="133">
        <v>50</v>
      </c>
      <c r="AE22" s="133">
        <f t="shared" si="9"/>
        <v>35228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0</v>
      </c>
      <c r="AO22" s="133">
        <f t="shared" si="13"/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f t="shared" si="14"/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f t="shared" si="15"/>
        <v>0</v>
      </c>
      <c r="AZ22" s="133">
        <v>0</v>
      </c>
      <c r="BA22" s="133">
        <v>0</v>
      </c>
      <c r="BB22" s="133">
        <v>0</v>
      </c>
      <c r="BC22" s="133">
        <v>0</v>
      </c>
      <c r="BD22" s="134">
        <v>79320</v>
      </c>
      <c r="BE22" s="133">
        <v>0</v>
      </c>
      <c r="BF22" s="133">
        <v>0</v>
      </c>
      <c r="BG22" s="133">
        <f t="shared" si="16"/>
        <v>0</v>
      </c>
      <c r="BH22" s="133">
        <f t="shared" si="17"/>
        <v>0</v>
      </c>
      <c r="BI22" s="133">
        <f t="shared" si="17"/>
        <v>0</v>
      </c>
      <c r="BJ22" s="133">
        <f t="shared" si="17"/>
        <v>0</v>
      </c>
      <c r="BK22" s="133">
        <f t="shared" si="17"/>
        <v>0</v>
      </c>
      <c r="BL22" s="133">
        <f t="shared" si="17"/>
        <v>0</v>
      </c>
      <c r="BM22" s="133">
        <f t="shared" si="17"/>
        <v>0</v>
      </c>
      <c r="BN22" s="133">
        <f t="shared" si="17"/>
        <v>0</v>
      </c>
      <c r="BO22" s="134">
        <f t="shared" si="17"/>
        <v>0</v>
      </c>
      <c r="BP22" s="133">
        <f t="shared" si="17"/>
        <v>35178</v>
      </c>
      <c r="BQ22" s="133">
        <f t="shared" si="17"/>
        <v>11613</v>
      </c>
      <c r="BR22" s="133">
        <f t="shared" si="17"/>
        <v>11613</v>
      </c>
      <c r="BS22" s="133">
        <f t="shared" si="17"/>
        <v>0</v>
      </c>
      <c r="BT22" s="133">
        <f t="shared" si="17"/>
        <v>0</v>
      </c>
      <c r="BU22" s="133">
        <f t="shared" si="17"/>
        <v>0</v>
      </c>
      <c r="BV22" s="133">
        <f t="shared" si="17"/>
        <v>9978</v>
      </c>
      <c r="BW22" s="133">
        <f t="shared" si="17"/>
        <v>1470</v>
      </c>
      <c r="BX22" s="133">
        <f t="shared" si="18"/>
        <v>5496</v>
      </c>
      <c r="BY22" s="133">
        <f t="shared" si="18"/>
        <v>3012</v>
      </c>
      <c r="BZ22" s="133">
        <f t="shared" si="18"/>
        <v>0</v>
      </c>
      <c r="CA22" s="133">
        <f t="shared" si="18"/>
        <v>13587</v>
      </c>
      <c r="CB22" s="133">
        <f t="shared" si="18"/>
        <v>10538</v>
      </c>
      <c r="CC22" s="133">
        <f t="shared" si="18"/>
        <v>3049</v>
      </c>
      <c r="CD22" s="133">
        <f t="shared" si="18"/>
        <v>0</v>
      </c>
      <c r="CE22" s="133">
        <f t="shared" si="18"/>
        <v>0</v>
      </c>
      <c r="CF22" s="134">
        <f t="shared" si="18"/>
        <v>142490</v>
      </c>
      <c r="CG22" s="133">
        <f t="shared" si="18"/>
        <v>0</v>
      </c>
      <c r="CH22" s="133">
        <f t="shared" si="18"/>
        <v>50</v>
      </c>
      <c r="CI22" s="133">
        <f t="shared" si="18"/>
        <v>35228</v>
      </c>
    </row>
    <row r="23" spans="1:87" s="129" customFormat="1" ht="12" customHeight="1">
      <c r="A23" s="125" t="s">
        <v>344</v>
      </c>
      <c r="B23" s="126" t="s">
        <v>376</v>
      </c>
      <c r="C23" s="125" t="s">
        <v>377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0</v>
      </c>
      <c r="L23" s="133">
        <f t="shared" si="5"/>
        <v>169345</v>
      </c>
      <c r="M23" s="133">
        <f t="shared" si="6"/>
        <v>63915</v>
      </c>
      <c r="N23" s="133">
        <v>62161</v>
      </c>
      <c r="O23" s="133">
        <v>0</v>
      </c>
      <c r="P23" s="133">
        <v>1524</v>
      </c>
      <c r="Q23" s="133">
        <v>230</v>
      </c>
      <c r="R23" s="133">
        <f t="shared" si="7"/>
        <v>37444</v>
      </c>
      <c r="S23" s="133">
        <v>1100</v>
      </c>
      <c r="T23" s="133">
        <v>30922</v>
      </c>
      <c r="U23" s="133">
        <v>5422</v>
      </c>
      <c r="V23" s="133">
        <v>0</v>
      </c>
      <c r="W23" s="133">
        <f t="shared" si="8"/>
        <v>67986</v>
      </c>
      <c r="X23" s="133">
        <v>43302</v>
      </c>
      <c r="Y23" s="133">
        <v>14341</v>
      </c>
      <c r="Z23" s="133">
        <v>2592</v>
      </c>
      <c r="AA23" s="133">
        <v>7751</v>
      </c>
      <c r="AB23" s="134">
        <v>191039</v>
      </c>
      <c r="AC23" s="133">
        <v>0</v>
      </c>
      <c r="AD23" s="133">
        <v>0</v>
      </c>
      <c r="AE23" s="133">
        <f t="shared" si="9"/>
        <v>169345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0</v>
      </c>
      <c r="AO23" s="133">
        <f t="shared" si="13"/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f t="shared" si="14"/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f t="shared" si="15"/>
        <v>0</v>
      </c>
      <c r="AZ23" s="133">
        <v>0</v>
      </c>
      <c r="BA23" s="133">
        <v>0</v>
      </c>
      <c r="BB23" s="133">
        <v>0</v>
      </c>
      <c r="BC23" s="133">
        <v>0</v>
      </c>
      <c r="BD23" s="134">
        <v>84689</v>
      </c>
      <c r="BE23" s="133">
        <v>0</v>
      </c>
      <c r="BF23" s="133">
        <v>0</v>
      </c>
      <c r="BG23" s="133">
        <f t="shared" si="16"/>
        <v>0</v>
      </c>
      <c r="BH23" s="133">
        <f t="shared" si="17"/>
        <v>0</v>
      </c>
      <c r="BI23" s="133">
        <f t="shared" si="17"/>
        <v>0</v>
      </c>
      <c r="BJ23" s="133">
        <f t="shared" si="17"/>
        <v>0</v>
      </c>
      <c r="BK23" s="133">
        <f t="shared" si="17"/>
        <v>0</v>
      </c>
      <c r="BL23" s="133">
        <f t="shared" si="17"/>
        <v>0</v>
      </c>
      <c r="BM23" s="133">
        <f t="shared" si="17"/>
        <v>0</v>
      </c>
      <c r="BN23" s="133">
        <f t="shared" si="17"/>
        <v>0</v>
      </c>
      <c r="BO23" s="134">
        <f t="shared" si="17"/>
        <v>0</v>
      </c>
      <c r="BP23" s="133">
        <f t="shared" si="17"/>
        <v>169345</v>
      </c>
      <c r="BQ23" s="133">
        <f t="shared" si="17"/>
        <v>63915</v>
      </c>
      <c r="BR23" s="133">
        <f t="shared" si="17"/>
        <v>62161</v>
      </c>
      <c r="BS23" s="133">
        <f t="shared" si="17"/>
        <v>0</v>
      </c>
      <c r="BT23" s="133">
        <f t="shared" si="17"/>
        <v>1524</v>
      </c>
      <c r="BU23" s="133">
        <f t="shared" si="17"/>
        <v>230</v>
      </c>
      <c r="BV23" s="133">
        <f t="shared" si="17"/>
        <v>37444</v>
      </c>
      <c r="BW23" s="133">
        <f aca="true" t="shared" si="19" ref="BW23:BW53">SUM(S23,AU23)</f>
        <v>1100</v>
      </c>
      <c r="BX23" s="133">
        <f t="shared" si="18"/>
        <v>30922</v>
      </c>
      <c r="BY23" s="133">
        <f t="shared" si="18"/>
        <v>5422</v>
      </c>
      <c r="BZ23" s="133">
        <f t="shared" si="18"/>
        <v>0</v>
      </c>
      <c r="CA23" s="133">
        <f t="shared" si="18"/>
        <v>67986</v>
      </c>
      <c r="CB23" s="133">
        <f t="shared" si="18"/>
        <v>43302</v>
      </c>
      <c r="CC23" s="133">
        <f t="shared" si="18"/>
        <v>14341</v>
      </c>
      <c r="CD23" s="133">
        <f t="shared" si="18"/>
        <v>2592</v>
      </c>
      <c r="CE23" s="133">
        <f t="shared" si="18"/>
        <v>7751</v>
      </c>
      <c r="CF23" s="134">
        <f t="shared" si="18"/>
        <v>275728</v>
      </c>
      <c r="CG23" s="133">
        <f t="shared" si="18"/>
        <v>0</v>
      </c>
      <c r="CH23" s="133">
        <f t="shared" si="18"/>
        <v>0</v>
      </c>
      <c r="CI23" s="133">
        <f t="shared" si="18"/>
        <v>169345</v>
      </c>
    </row>
    <row r="24" spans="1:87" s="129" customFormat="1" ht="12" customHeight="1">
      <c r="A24" s="125" t="s">
        <v>344</v>
      </c>
      <c r="B24" s="126" t="s">
        <v>378</v>
      </c>
      <c r="C24" s="125" t="s">
        <v>336</v>
      </c>
      <c r="D24" s="133">
        <f t="shared" si="3"/>
        <v>0</v>
      </c>
      <c r="E24" s="133">
        <f t="shared" si="4"/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4">
        <v>2003</v>
      </c>
      <c r="L24" s="133">
        <f t="shared" si="5"/>
        <v>59294</v>
      </c>
      <c r="M24" s="133">
        <f t="shared" si="6"/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f t="shared" si="7"/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f t="shared" si="8"/>
        <v>59294</v>
      </c>
      <c r="X24" s="133">
        <v>53761</v>
      </c>
      <c r="Y24" s="133">
        <v>0</v>
      </c>
      <c r="Z24" s="133">
        <v>0</v>
      </c>
      <c r="AA24" s="133">
        <v>5533</v>
      </c>
      <c r="AB24" s="134">
        <v>89997</v>
      </c>
      <c r="AC24" s="133">
        <v>0</v>
      </c>
      <c r="AD24" s="133">
        <v>0</v>
      </c>
      <c r="AE24" s="133">
        <f t="shared" si="9"/>
        <v>59294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0</v>
      </c>
      <c r="AN24" s="133">
        <f t="shared" si="12"/>
        <v>0</v>
      </c>
      <c r="AO24" s="133">
        <f t="shared" si="13"/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f t="shared" si="14"/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f t="shared" si="15"/>
        <v>0</v>
      </c>
      <c r="AZ24" s="133">
        <v>0</v>
      </c>
      <c r="BA24" s="133">
        <v>0</v>
      </c>
      <c r="BB24" s="133">
        <v>0</v>
      </c>
      <c r="BC24" s="133">
        <v>0</v>
      </c>
      <c r="BD24" s="134">
        <v>18442</v>
      </c>
      <c r="BE24" s="133">
        <v>0</v>
      </c>
      <c r="BF24" s="133">
        <v>0</v>
      </c>
      <c r="BG24" s="133">
        <f t="shared" si="16"/>
        <v>0</v>
      </c>
      <c r="BH24" s="133">
        <f aca="true" t="shared" si="20" ref="BH24:BV41">SUM(D24,AF24)</f>
        <v>0</v>
      </c>
      <c r="BI24" s="133">
        <f t="shared" si="20"/>
        <v>0</v>
      </c>
      <c r="BJ24" s="133">
        <f t="shared" si="20"/>
        <v>0</v>
      </c>
      <c r="BK24" s="133">
        <f t="shared" si="20"/>
        <v>0</v>
      </c>
      <c r="BL24" s="133">
        <f t="shared" si="20"/>
        <v>0</v>
      </c>
      <c r="BM24" s="133">
        <f t="shared" si="20"/>
        <v>0</v>
      </c>
      <c r="BN24" s="133">
        <f t="shared" si="20"/>
        <v>0</v>
      </c>
      <c r="BO24" s="134">
        <f t="shared" si="20"/>
        <v>2003</v>
      </c>
      <c r="BP24" s="133">
        <f t="shared" si="20"/>
        <v>59294</v>
      </c>
      <c r="BQ24" s="133">
        <f t="shared" si="20"/>
        <v>0</v>
      </c>
      <c r="BR24" s="133">
        <f t="shared" si="20"/>
        <v>0</v>
      </c>
      <c r="BS24" s="133">
        <f t="shared" si="20"/>
        <v>0</v>
      </c>
      <c r="BT24" s="133">
        <f t="shared" si="20"/>
        <v>0</v>
      </c>
      <c r="BU24" s="133">
        <f t="shared" si="20"/>
        <v>0</v>
      </c>
      <c r="BV24" s="133">
        <f t="shared" si="20"/>
        <v>0</v>
      </c>
      <c r="BW24" s="133">
        <f t="shared" si="19"/>
        <v>0</v>
      </c>
      <c r="BX24" s="133">
        <f t="shared" si="18"/>
        <v>0</v>
      </c>
      <c r="BY24" s="133">
        <f t="shared" si="18"/>
        <v>0</v>
      </c>
      <c r="BZ24" s="133">
        <f t="shared" si="18"/>
        <v>0</v>
      </c>
      <c r="CA24" s="133">
        <f t="shared" si="18"/>
        <v>59294</v>
      </c>
      <c r="CB24" s="133">
        <f t="shared" si="18"/>
        <v>53761</v>
      </c>
      <c r="CC24" s="133">
        <f t="shared" si="18"/>
        <v>0</v>
      </c>
      <c r="CD24" s="133">
        <f t="shared" si="18"/>
        <v>0</v>
      </c>
      <c r="CE24" s="133">
        <f t="shared" si="18"/>
        <v>5533</v>
      </c>
      <c r="CF24" s="134">
        <f t="shared" si="18"/>
        <v>108439</v>
      </c>
      <c r="CG24" s="133">
        <f t="shared" si="18"/>
        <v>0</v>
      </c>
      <c r="CH24" s="133">
        <f t="shared" si="18"/>
        <v>0</v>
      </c>
      <c r="CI24" s="133">
        <f t="shared" si="18"/>
        <v>59294</v>
      </c>
    </row>
    <row r="25" spans="1:87" s="129" customFormat="1" ht="12" customHeight="1">
      <c r="A25" s="125" t="s">
        <v>344</v>
      </c>
      <c r="B25" s="126" t="s">
        <v>379</v>
      </c>
      <c r="C25" s="125" t="s">
        <v>334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1927</v>
      </c>
      <c r="L25" s="133">
        <f t="shared" si="5"/>
        <v>36224</v>
      </c>
      <c r="M25" s="133">
        <f t="shared" si="6"/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f t="shared" si="7"/>
        <v>36224</v>
      </c>
      <c r="S25" s="133">
        <v>36224</v>
      </c>
      <c r="T25" s="133">
        <v>0</v>
      </c>
      <c r="U25" s="133">
        <v>0</v>
      </c>
      <c r="V25" s="133">
        <v>0</v>
      </c>
      <c r="W25" s="133">
        <f t="shared" si="8"/>
        <v>0</v>
      </c>
      <c r="X25" s="133">
        <v>0</v>
      </c>
      <c r="Y25" s="133">
        <v>0</v>
      </c>
      <c r="Z25" s="133">
        <v>0</v>
      </c>
      <c r="AA25" s="133">
        <v>0</v>
      </c>
      <c r="AB25" s="134">
        <v>86573</v>
      </c>
      <c r="AC25" s="133">
        <v>0</v>
      </c>
      <c r="AD25" s="133">
        <v>0</v>
      </c>
      <c r="AE25" s="133">
        <f t="shared" si="9"/>
        <v>36224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0</v>
      </c>
      <c r="AN25" s="133">
        <f t="shared" si="12"/>
        <v>0</v>
      </c>
      <c r="AO25" s="133">
        <f t="shared" si="13"/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f t="shared" si="14"/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f t="shared" si="15"/>
        <v>0</v>
      </c>
      <c r="AZ25" s="133">
        <v>0</v>
      </c>
      <c r="BA25" s="133">
        <v>0</v>
      </c>
      <c r="BB25" s="133">
        <v>0</v>
      </c>
      <c r="BC25" s="133">
        <v>0</v>
      </c>
      <c r="BD25" s="134">
        <v>17740</v>
      </c>
      <c r="BE25" s="133">
        <v>0</v>
      </c>
      <c r="BF25" s="133">
        <v>0</v>
      </c>
      <c r="BG25" s="133">
        <f t="shared" si="16"/>
        <v>0</v>
      </c>
      <c r="BH25" s="133">
        <f t="shared" si="20"/>
        <v>0</v>
      </c>
      <c r="BI25" s="133">
        <f t="shared" si="20"/>
        <v>0</v>
      </c>
      <c r="BJ25" s="133">
        <f t="shared" si="20"/>
        <v>0</v>
      </c>
      <c r="BK25" s="133">
        <f t="shared" si="20"/>
        <v>0</v>
      </c>
      <c r="BL25" s="133">
        <f t="shared" si="20"/>
        <v>0</v>
      </c>
      <c r="BM25" s="133">
        <f t="shared" si="20"/>
        <v>0</v>
      </c>
      <c r="BN25" s="133">
        <f t="shared" si="20"/>
        <v>0</v>
      </c>
      <c r="BO25" s="134">
        <f t="shared" si="20"/>
        <v>1927</v>
      </c>
      <c r="BP25" s="133">
        <f t="shared" si="20"/>
        <v>36224</v>
      </c>
      <c r="BQ25" s="133">
        <f t="shared" si="20"/>
        <v>0</v>
      </c>
      <c r="BR25" s="133">
        <f t="shared" si="20"/>
        <v>0</v>
      </c>
      <c r="BS25" s="133">
        <f t="shared" si="20"/>
        <v>0</v>
      </c>
      <c r="BT25" s="133">
        <f t="shared" si="20"/>
        <v>0</v>
      </c>
      <c r="BU25" s="133">
        <f t="shared" si="20"/>
        <v>0</v>
      </c>
      <c r="BV25" s="133">
        <f t="shared" si="20"/>
        <v>36224</v>
      </c>
      <c r="BW25" s="133">
        <f t="shared" si="19"/>
        <v>36224</v>
      </c>
      <c r="BX25" s="133">
        <f t="shared" si="18"/>
        <v>0</v>
      </c>
      <c r="BY25" s="133">
        <f t="shared" si="18"/>
        <v>0</v>
      </c>
      <c r="BZ25" s="133">
        <f t="shared" si="18"/>
        <v>0</v>
      </c>
      <c r="CA25" s="133">
        <f t="shared" si="18"/>
        <v>0</v>
      </c>
      <c r="CB25" s="133">
        <f t="shared" si="18"/>
        <v>0</v>
      </c>
      <c r="CC25" s="133">
        <f t="shared" si="18"/>
        <v>0</v>
      </c>
      <c r="CD25" s="133">
        <f t="shared" si="18"/>
        <v>0</v>
      </c>
      <c r="CE25" s="133">
        <f t="shared" si="18"/>
        <v>0</v>
      </c>
      <c r="CF25" s="134">
        <f t="shared" si="18"/>
        <v>104313</v>
      </c>
      <c r="CG25" s="133">
        <f t="shared" si="18"/>
        <v>0</v>
      </c>
      <c r="CH25" s="133">
        <f t="shared" si="18"/>
        <v>0</v>
      </c>
      <c r="CI25" s="133">
        <f t="shared" si="18"/>
        <v>36224</v>
      </c>
    </row>
    <row r="26" spans="1:87" s="129" customFormat="1" ht="12" customHeight="1">
      <c r="A26" s="125" t="s">
        <v>344</v>
      </c>
      <c r="B26" s="126" t="s">
        <v>380</v>
      </c>
      <c r="C26" s="125" t="s">
        <v>381</v>
      </c>
      <c r="D26" s="133">
        <f t="shared" si="3"/>
        <v>0</v>
      </c>
      <c r="E26" s="133">
        <f t="shared" si="4"/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4">
        <v>1833</v>
      </c>
      <c r="L26" s="133">
        <f t="shared" si="5"/>
        <v>0</v>
      </c>
      <c r="M26" s="133">
        <f t="shared" si="6"/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f t="shared" si="7"/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f t="shared" si="8"/>
        <v>0</v>
      </c>
      <c r="X26" s="133">
        <v>0</v>
      </c>
      <c r="Y26" s="133">
        <v>0</v>
      </c>
      <c r="Z26" s="133">
        <v>0</v>
      </c>
      <c r="AA26" s="133">
        <v>0</v>
      </c>
      <c r="AB26" s="134">
        <v>82365</v>
      </c>
      <c r="AC26" s="133">
        <v>0</v>
      </c>
      <c r="AD26" s="133">
        <v>0</v>
      </c>
      <c r="AE26" s="133">
        <f t="shared" si="9"/>
        <v>0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0</v>
      </c>
      <c r="AN26" s="133">
        <f t="shared" si="12"/>
        <v>0</v>
      </c>
      <c r="AO26" s="133">
        <f t="shared" si="13"/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f t="shared" si="14"/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f t="shared" si="15"/>
        <v>0</v>
      </c>
      <c r="AZ26" s="133">
        <v>0</v>
      </c>
      <c r="BA26" s="133">
        <v>0</v>
      </c>
      <c r="BB26" s="133">
        <v>0</v>
      </c>
      <c r="BC26" s="133">
        <v>0</v>
      </c>
      <c r="BD26" s="134">
        <v>16878</v>
      </c>
      <c r="BE26" s="133">
        <v>0</v>
      </c>
      <c r="BF26" s="133">
        <v>0</v>
      </c>
      <c r="BG26" s="133">
        <f t="shared" si="16"/>
        <v>0</v>
      </c>
      <c r="BH26" s="133">
        <f t="shared" si="20"/>
        <v>0</v>
      </c>
      <c r="BI26" s="133">
        <f t="shared" si="20"/>
        <v>0</v>
      </c>
      <c r="BJ26" s="133">
        <f t="shared" si="20"/>
        <v>0</v>
      </c>
      <c r="BK26" s="133">
        <f t="shared" si="20"/>
        <v>0</v>
      </c>
      <c r="BL26" s="133">
        <f t="shared" si="20"/>
        <v>0</v>
      </c>
      <c r="BM26" s="133">
        <f t="shared" si="20"/>
        <v>0</v>
      </c>
      <c r="BN26" s="133">
        <f t="shared" si="20"/>
        <v>0</v>
      </c>
      <c r="BO26" s="134">
        <f t="shared" si="20"/>
        <v>1833</v>
      </c>
      <c r="BP26" s="133">
        <f t="shared" si="20"/>
        <v>0</v>
      </c>
      <c r="BQ26" s="133">
        <f t="shared" si="20"/>
        <v>0</v>
      </c>
      <c r="BR26" s="133">
        <f t="shared" si="20"/>
        <v>0</v>
      </c>
      <c r="BS26" s="133">
        <f t="shared" si="20"/>
        <v>0</v>
      </c>
      <c r="BT26" s="133">
        <f t="shared" si="20"/>
        <v>0</v>
      </c>
      <c r="BU26" s="133">
        <f t="shared" si="20"/>
        <v>0</v>
      </c>
      <c r="BV26" s="133">
        <f t="shared" si="20"/>
        <v>0</v>
      </c>
      <c r="BW26" s="133">
        <f t="shared" si="19"/>
        <v>0</v>
      </c>
      <c r="BX26" s="133">
        <f t="shared" si="18"/>
        <v>0</v>
      </c>
      <c r="BY26" s="133">
        <f t="shared" si="18"/>
        <v>0</v>
      </c>
      <c r="BZ26" s="133">
        <f t="shared" si="18"/>
        <v>0</v>
      </c>
      <c r="CA26" s="133">
        <f t="shared" si="18"/>
        <v>0</v>
      </c>
      <c r="CB26" s="133">
        <f t="shared" si="18"/>
        <v>0</v>
      </c>
      <c r="CC26" s="133">
        <f t="shared" si="18"/>
        <v>0</v>
      </c>
      <c r="CD26" s="133">
        <f t="shared" si="18"/>
        <v>0</v>
      </c>
      <c r="CE26" s="133">
        <f t="shared" si="18"/>
        <v>0</v>
      </c>
      <c r="CF26" s="134">
        <f t="shared" si="18"/>
        <v>99243</v>
      </c>
      <c r="CG26" s="133">
        <f t="shared" si="18"/>
        <v>0</v>
      </c>
      <c r="CH26" s="133">
        <f t="shared" si="18"/>
        <v>0</v>
      </c>
      <c r="CI26" s="133">
        <f t="shared" si="18"/>
        <v>0</v>
      </c>
    </row>
    <row r="27" spans="1:87" s="129" customFormat="1" ht="12" customHeight="1">
      <c r="A27" s="125" t="s">
        <v>344</v>
      </c>
      <c r="B27" s="126" t="s">
        <v>382</v>
      </c>
      <c r="C27" s="125" t="s">
        <v>383</v>
      </c>
      <c r="D27" s="133">
        <f t="shared" si="3"/>
        <v>0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4">
        <v>2683</v>
      </c>
      <c r="L27" s="133">
        <f t="shared" si="5"/>
        <v>23357</v>
      </c>
      <c r="M27" s="133">
        <f t="shared" si="6"/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f t="shared" si="7"/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f t="shared" si="8"/>
        <v>23357</v>
      </c>
      <c r="X27" s="133">
        <v>23357</v>
      </c>
      <c r="Y27" s="133">
        <v>0</v>
      </c>
      <c r="Z27" s="133">
        <v>0</v>
      </c>
      <c r="AA27" s="133">
        <v>0</v>
      </c>
      <c r="AB27" s="134">
        <v>120551</v>
      </c>
      <c r="AC27" s="133">
        <v>0</v>
      </c>
      <c r="AD27" s="133">
        <v>0</v>
      </c>
      <c r="AE27" s="133">
        <f t="shared" si="9"/>
        <v>23357</v>
      </c>
      <c r="AF27" s="133">
        <f t="shared" si="10"/>
        <v>0</v>
      </c>
      <c r="AG27" s="133">
        <f t="shared" si="11"/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4">
        <v>0</v>
      </c>
      <c r="AN27" s="133">
        <f t="shared" si="12"/>
        <v>0</v>
      </c>
      <c r="AO27" s="133">
        <f t="shared" si="13"/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f t="shared" si="14"/>
        <v>0</v>
      </c>
      <c r="AU27" s="133">
        <v>0</v>
      </c>
      <c r="AV27" s="133">
        <v>0</v>
      </c>
      <c r="AW27" s="133">
        <v>0</v>
      </c>
      <c r="AX27" s="133">
        <v>0</v>
      </c>
      <c r="AY27" s="133">
        <f t="shared" si="15"/>
        <v>0</v>
      </c>
      <c r="AZ27" s="133">
        <v>0</v>
      </c>
      <c r="BA27" s="133">
        <v>0</v>
      </c>
      <c r="BB27" s="133">
        <v>0</v>
      </c>
      <c r="BC27" s="133">
        <v>0</v>
      </c>
      <c r="BD27" s="134">
        <v>24703</v>
      </c>
      <c r="BE27" s="133">
        <v>0</v>
      </c>
      <c r="BF27" s="133">
        <v>0</v>
      </c>
      <c r="BG27" s="133">
        <f t="shared" si="16"/>
        <v>0</v>
      </c>
      <c r="BH27" s="133">
        <f t="shared" si="20"/>
        <v>0</v>
      </c>
      <c r="BI27" s="133">
        <f t="shared" si="20"/>
        <v>0</v>
      </c>
      <c r="BJ27" s="133">
        <f t="shared" si="20"/>
        <v>0</v>
      </c>
      <c r="BK27" s="133">
        <f t="shared" si="20"/>
        <v>0</v>
      </c>
      <c r="BL27" s="133">
        <f t="shared" si="20"/>
        <v>0</v>
      </c>
      <c r="BM27" s="133">
        <f t="shared" si="20"/>
        <v>0</v>
      </c>
      <c r="BN27" s="133">
        <f t="shared" si="20"/>
        <v>0</v>
      </c>
      <c r="BO27" s="134">
        <f t="shared" si="20"/>
        <v>2683</v>
      </c>
      <c r="BP27" s="133">
        <f t="shared" si="20"/>
        <v>23357</v>
      </c>
      <c r="BQ27" s="133">
        <f t="shared" si="20"/>
        <v>0</v>
      </c>
      <c r="BR27" s="133">
        <f t="shared" si="20"/>
        <v>0</v>
      </c>
      <c r="BS27" s="133">
        <f t="shared" si="20"/>
        <v>0</v>
      </c>
      <c r="BT27" s="133">
        <f t="shared" si="20"/>
        <v>0</v>
      </c>
      <c r="BU27" s="133">
        <f t="shared" si="20"/>
        <v>0</v>
      </c>
      <c r="BV27" s="133">
        <f t="shared" si="20"/>
        <v>0</v>
      </c>
      <c r="BW27" s="133">
        <f t="shared" si="19"/>
        <v>0</v>
      </c>
      <c r="BX27" s="133">
        <f t="shared" si="18"/>
        <v>0</v>
      </c>
      <c r="BY27" s="133">
        <f t="shared" si="18"/>
        <v>0</v>
      </c>
      <c r="BZ27" s="133">
        <f t="shared" si="18"/>
        <v>0</v>
      </c>
      <c r="CA27" s="133">
        <f t="shared" si="18"/>
        <v>23357</v>
      </c>
      <c r="CB27" s="133">
        <f t="shared" si="18"/>
        <v>23357</v>
      </c>
      <c r="CC27" s="133">
        <f t="shared" si="18"/>
        <v>0</v>
      </c>
      <c r="CD27" s="133">
        <f t="shared" si="18"/>
        <v>0</v>
      </c>
      <c r="CE27" s="133">
        <f t="shared" si="18"/>
        <v>0</v>
      </c>
      <c r="CF27" s="134">
        <f t="shared" si="18"/>
        <v>145254</v>
      </c>
      <c r="CG27" s="133">
        <f t="shared" si="18"/>
        <v>0</v>
      </c>
      <c r="CH27" s="133">
        <f t="shared" si="18"/>
        <v>0</v>
      </c>
      <c r="CI27" s="133">
        <f t="shared" si="18"/>
        <v>23357</v>
      </c>
    </row>
    <row r="28" spans="1:87" s="129" customFormat="1" ht="12" customHeight="1">
      <c r="A28" s="125" t="s">
        <v>344</v>
      </c>
      <c r="B28" s="126" t="s">
        <v>384</v>
      </c>
      <c r="C28" s="125" t="s">
        <v>385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193558</v>
      </c>
      <c r="M28" s="133">
        <f t="shared" si="6"/>
        <v>27220</v>
      </c>
      <c r="N28" s="133">
        <v>27220</v>
      </c>
      <c r="O28" s="133">
        <v>0</v>
      </c>
      <c r="P28" s="133">
        <v>0</v>
      </c>
      <c r="Q28" s="133">
        <v>0</v>
      </c>
      <c r="R28" s="133">
        <f t="shared" si="7"/>
        <v>46578</v>
      </c>
      <c r="S28" s="133">
        <v>0</v>
      </c>
      <c r="T28" s="133">
        <v>46578</v>
      </c>
      <c r="U28" s="133">
        <v>0</v>
      </c>
      <c r="V28" s="133">
        <v>0</v>
      </c>
      <c r="W28" s="133">
        <f t="shared" si="8"/>
        <v>117007</v>
      </c>
      <c r="X28" s="133">
        <v>68890</v>
      </c>
      <c r="Y28" s="133">
        <v>48117</v>
      </c>
      <c r="Z28" s="133">
        <v>0</v>
      </c>
      <c r="AA28" s="133">
        <v>0</v>
      </c>
      <c r="AB28" s="134">
        <v>967</v>
      </c>
      <c r="AC28" s="133">
        <v>2753</v>
      </c>
      <c r="AD28" s="133">
        <v>21796</v>
      </c>
      <c r="AE28" s="133">
        <f t="shared" si="9"/>
        <v>215354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8049</v>
      </c>
      <c r="AO28" s="133">
        <f t="shared" si="13"/>
        <v>8049</v>
      </c>
      <c r="AP28" s="133">
        <v>8049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0</v>
      </c>
      <c r="AZ28" s="133">
        <v>0</v>
      </c>
      <c r="BA28" s="133">
        <v>0</v>
      </c>
      <c r="BB28" s="133">
        <v>0</v>
      </c>
      <c r="BC28" s="133">
        <v>0</v>
      </c>
      <c r="BD28" s="134">
        <v>44338</v>
      </c>
      <c r="BE28" s="133">
        <v>0</v>
      </c>
      <c r="BF28" s="133">
        <v>0</v>
      </c>
      <c r="BG28" s="133">
        <f t="shared" si="16"/>
        <v>8049</v>
      </c>
      <c r="BH28" s="133">
        <f t="shared" si="20"/>
        <v>0</v>
      </c>
      <c r="BI28" s="133">
        <f t="shared" si="20"/>
        <v>0</v>
      </c>
      <c r="BJ28" s="133">
        <f t="shared" si="20"/>
        <v>0</v>
      </c>
      <c r="BK28" s="133">
        <f t="shared" si="20"/>
        <v>0</v>
      </c>
      <c r="BL28" s="133">
        <f t="shared" si="20"/>
        <v>0</v>
      </c>
      <c r="BM28" s="133">
        <f t="shared" si="20"/>
        <v>0</v>
      </c>
      <c r="BN28" s="133">
        <f t="shared" si="20"/>
        <v>0</v>
      </c>
      <c r="BO28" s="134">
        <f t="shared" si="20"/>
        <v>0</v>
      </c>
      <c r="BP28" s="133">
        <f t="shared" si="20"/>
        <v>201607</v>
      </c>
      <c r="BQ28" s="133">
        <f t="shared" si="20"/>
        <v>35269</v>
      </c>
      <c r="BR28" s="133">
        <f t="shared" si="20"/>
        <v>35269</v>
      </c>
      <c r="BS28" s="133">
        <f t="shared" si="20"/>
        <v>0</v>
      </c>
      <c r="BT28" s="133">
        <f t="shared" si="20"/>
        <v>0</v>
      </c>
      <c r="BU28" s="133">
        <f t="shared" si="20"/>
        <v>0</v>
      </c>
      <c r="BV28" s="133">
        <f t="shared" si="20"/>
        <v>46578</v>
      </c>
      <c r="BW28" s="133">
        <f t="shared" si="19"/>
        <v>0</v>
      </c>
      <c r="BX28" s="133">
        <f t="shared" si="18"/>
        <v>46578</v>
      </c>
      <c r="BY28" s="133">
        <f t="shared" si="18"/>
        <v>0</v>
      </c>
      <c r="BZ28" s="133">
        <f t="shared" si="18"/>
        <v>0</v>
      </c>
      <c r="CA28" s="133">
        <f t="shared" si="18"/>
        <v>117007</v>
      </c>
      <c r="CB28" s="133">
        <f t="shared" si="18"/>
        <v>68890</v>
      </c>
      <c r="CC28" s="133">
        <f t="shared" si="18"/>
        <v>48117</v>
      </c>
      <c r="CD28" s="133">
        <f t="shared" si="18"/>
        <v>0</v>
      </c>
      <c r="CE28" s="133">
        <f t="shared" si="18"/>
        <v>0</v>
      </c>
      <c r="CF28" s="134">
        <f t="shared" si="18"/>
        <v>45305</v>
      </c>
      <c r="CG28" s="133">
        <f t="shared" si="18"/>
        <v>2753</v>
      </c>
      <c r="CH28" s="133">
        <f t="shared" si="18"/>
        <v>21796</v>
      </c>
      <c r="CI28" s="133">
        <f t="shared" si="18"/>
        <v>223403</v>
      </c>
    </row>
    <row r="29" spans="1:87" s="129" customFormat="1" ht="12" customHeight="1">
      <c r="A29" s="125" t="s">
        <v>344</v>
      </c>
      <c r="B29" s="126" t="s">
        <v>386</v>
      </c>
      <c r="C29" s="125" t="s">
        <v>387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3187</v>
      </c>
      <c r="L29" s="133">
        <f t="shared" si="5"/>
        <v>44952</v>
      </c>
      <c r="M29" s="133">
        <f t="shared" si="6"/>
        <v>9051</v>
      </c>
      <c r="N29" s="133">
        <v>3350</v>
      </c>
      <c r="O29" s="133">
        <v>5701</v>
      </c>
      <c r="P29" s="133">
        <v>0</v>
      </c>
      <c r="Q29" s="133">
        <v>0</v>
      </c>
      <c r="R29" s="133">
        <f t="shared" si="7"/>
        <v>8334</v>
      </c>
      <c r="S29" s="133">
        <v>8334</v>
      </c>
      <c r="T29" s="133">
        <v>0</v>
      </c>
      <c r="U29" s="133">
        <v>0</v>
      </c>
      <c r="V29" s="133">
        <v>0</v>
      </c>
      <c r="W29" s="133">
        <f t="shared" si="8"/>
        <v>27567</v>
      </c>
      <c r="X29" s="133">
        <v>27567</v>
      </c>
      <c r="Y29" s="133">
        <v>0</v>
      </c>
      <c r="Z29" s="133">
        <v>0</v>
      </c>
      <c r="AA29" s="133">
        <v>0</v>
      </c>
      <c r="AB29" s="134">
        <v>143197</v>
      </c>
      <c r="AC29" s="133">
        <v>0</v>
      </c>
      <c r="AD29" s="133">
        <v>0</v>
      </c>
      <c r="AE29" s="133">
        <f t="shared" si="9"/>
        <v>44952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3350</v>
      </c>
      <c r="AO29" s="133">
        <f t="shared" si="13"/>
        <v>3350</v>
      </c>
      <c r="AP29" s="133">
        <v>3350</v>
      </c>
      <c r="AQ29" s="133">
        <v>0</v>
      </c>
      <c r="AR29" s="133">
        <v>0</v>
      </c>
      <c r="AS29" s="133">
        <v>0</v>
      </c>
      <c r="AT29" s="133">
        <f t="shared" si="14"/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f t="shared" si="15"/>
        <v>0</v>
      </c>
      <c r="AZ29" s="133">
        <v>0</v>
      </c>
      <c r="BA29" s="133">
        <v>0</v>
      </c>
      <c r="BB29" s="133">
        <v>0</v>
      </c>
      <c r="BC29" s="133">
        <v>0</v>
      </c>
      <c r="BD29" s="134">
        <v>29344</v>
      </c>
      <c r="BE29" s="133">
        <v>0</v>
      </c>
      <c r="BF29" s="133">
        <v>0</v>
      </c>
      <c r="BG29" s="133">
        <f t="shared" si="16"/>
        <v>3350</v>
      </c>
      <c r="BH29" s="133">
        <f t="shared" si="20"/>
        <v>0</v>
      </c>
      <c r="BI29" s="133">
        <f t="shared" si="20"/>
        <v>0</v>
      </c>
      <c r="BJ29" s="133">
        <f t="shared" si="20"/>
        <v>0</v>
      </c>
      <c r="BK29" s="133">
        <f t="shared" si="20"/>
        <v>0</v>
      </c>
      <c r="BL29" s="133">
        <f t="shared" si="20"/>
        <v>0</v>
      </c>
      <c r="BM29" s="133">
        <f t="shared" si="20"/>
        <v>0</v>
      </c>
      <c r="BN29" s="133">
        <f t="shared" si="20"/>
        <v>0</v>
      </c>
      <c r="BO29" s="134">
        <f t="shared" si="20"/>
        <v>3187</v>
      </c>
      <c r="BP29" s="133">
        <f t="shared" si="20"/>
        <v>48302</v>
      </c>
      <c r="BQ29" s="133">
        <f t="shared" si="20"/>
        <v>12401</v>
      </c>
      <c r="BR29" s="133">
        <f t="shared" si="20"/>
        <v>6700</v>
      </c>
      <c r="BS29" s="133">
        <f t="shared" si="20"/>
        <v>5701</v>
      </c>
      <c r="BT29" s="133">
        <f t="shared" si="20"/>
        <v>0</v>
      </c>
      <c r="BU29" s="133">
        <f t="shared" si="20"/>
        <v>0</v>
      </c>
      <c r="BV29" s="133">
        <f t="shared" si="20"/>
        <v>8334</v>
      </c>
      <c r="BW29" s="133">
        <f t="shared" si="19"/>
        <v>8334</v>
      </c>
      <c r="BX29" s="133">
        <f t="shared" si="18"/>
        <v>0</v>
      </c>
      <c r="BY29" s="133">
        <f t="shared" si="18"/>
        <v>0</v>
      </c>
      <c r="BZ29" s="133">
        <f t="shared" si="18"/>
        <v>0</v>
      </c>
      <c r="CA29" s="133">
        <f aca="true" t="shared" si="21" ref="CA29:CA53">SUM(W29,AY29)</f>
        <v>27567</v>
      </c>
      <c r="CB29" s="133">
        <f aca="true" t="shared" si="22" ref="CB29:CB53">SUM(X29,AZ29)</f>
        <v>27567</v>
      </c>
      <c r="CC29" s="133">
        <f aca="true" t="shared" si="23" ref="CC29:CC53">SUM(Y29,BA29)</f>
        <v>0</v>
      </c>
      <c r="CD29" s="133">
        <f aca="true" t="shared" si="24" ref="CD29:CD53">SUM(Z29,BB29)</f>
        <v>0</v>
      </c>
      <c r="CE29" s="133">
        <f aca="true" t="shared" si="25" ref="CE29:CE53">SUM(AA29,BC29)</f>
        <v>0</v>
      </c>
      <c r="CF29" s="134">
        <f aca="true" t="shared" si="26" ref="CF29:CF37">SUM(AB29,BD29)</f>
        <v>172541</v>
      </c>
      <c r="CG29" s="133">
        <f aca="true" t="shared" si="27" ref="CG29:CG53">SUM(AC29,BE29)</f>
        <v>0</v>
      </c>
      <c r="CH29" s="133">
        <f aca="true" t="shared" si="28" ref="CH29:CH53">SUM(AD29,BF29)</f>
        <v>0</v>
      </c>
      <c r="CI29" s="133">
        <f aca="true" t="shared" si="29" ref="CI29:CI53">SUM(AE29,BG29)</f>
        <v>48302</v>
      </c>
    </row>
    <row r="30" spans="1:87" s="129" customFormat="1" ht="12" customHeight="1">
      <c r="A30" s="125" t="s">
        <v>344</v>
      </c>
      <c r="B30" s="126" t="s">
        <v>388</v>
      </c>
      <c r="C30" s="125" t="s">
        <v>389</v>
      </c>
      <c r="D30" s="133">
        <f t="shared" si="3"/>
        <v>34294</v>
      </c>
      <c r="E30" s="133">
        <f t="shared" si="4"/>
        <v>34294</v>
      </c>
      <c r="F30" s="133">
        <v>0</v>
      </c>
      <c r="G30" s="133">
        <v>34294</v>
      </c>
      <c r="H30" s="133">
        <v>0</v>
      </c>
      <c r="I30" s="133">
        <v>0</v>
      </c>
      <c r="J30" s="133">
        <v>0</v>
      </c>
      <c r="K30" s="134">
        <v>4492</v>
      </c>
      <c r="L30" s="133">
        <f t="shared" si="5"/>
        <v>763191</v>
      </c>
      <c r="M30" s="133">
        <f t="shared" si="6"/>
        <v>342900</v>
      </c>
      <c r="N30" s="133">
        <v>272573</v>
      </c>
      <c r="O30" s="133">
        <v>25488</v>
      </c>
      <c r="P30" s="133">
        <v>32593</v>
      </c>
      <c r="Q30" s="133">
        <v>12246</v>
      </c>
      <c r="R30" s="133">
        <f t="shared" si="7"/>
        <v>258247</v>
      </c>
      <c r="S30" s="133">
        <v>51566</v>
      </c>
      <c r="T30" s="133">
        <v>171806</v>
      </c>
      <c r="U30" s="133">
        <v>34875</v>
      </c>
      <c r="V30" s="133">
        <v>3342</v>
      </c>
      <c r="W30" s="133">
        <f t="shared" si="8"/>
        <v>158003</v>
      </c>
      <c r="X30" s="133">
        <v>29533</v>
      </c>
      <c r="Y30" s="133">
        <v>116431</v>
      </c>
      <c r="Z30" s="133">
        <v>11919</v>
      </c>
      <c r="AA30" s="133">
        <v>120</v>
      </c>
      <c r="AB30" s="134">
        <v>7516</v>
      </c>
      <c r="AC30" s="133">
        <v>699</v>
      </c>
      <c r="AD30" s="133">
        <v>0</v>
      </c>
      <c r="AE30" s="133">
        <f t="shared" si="9"/>
        <v>797485</v>
      </c>
      <c r="AF30" s="133">
        <f t="shared" si="10"/>
        <v>0</v>
      </c>
      <c r="AG30" s="133">
        <f t="shared" si="11"/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4">
        <v>355</v>
      </c>
      <c r="AN30" s="133">
        <f t="shared" si="12"/>
        <v>0</v>
      </c>
      <c r="AO30" s="133">
        <f t="shared" si="13"/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f t="shared" si="14"/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f t="shared" si="15"/>
        <v>0</v>
      </c>
      <c r="AZ30" s="133">
        <v>0</v>
      </c>
      <c r="BA30" s="133">
        <v>0</v>
      </c>
      <c r="BB30" s="133">
        <v>0</v>
      </c>
      <c r="BC30" s="133">
        <v>0</v>
      </c>
      <c r="BD30" s="134">
        <v>131259</v>
      </c>
      <c r="BE30" s="133">
        <v>0</v>
      </c>
      <c r="BF30" s="133">
        <v>0</v>
      </c>
      <c r="BG30" s="133">
        <f t="shared" si="16"/>
        <v>0</v>
      </c>
      <c r="BH30" s="133">
        <f t="shared" si="20"/>
        <v>34294</v>
      </c>
      <c r="BI30" s="133">
        <f t="shared" si="20"/>
        <v>34294</v>
      </c>
      <c r="BJ30" s="133">
        <f t="shared" si="20"/>
        <v>0</v>
      </c>
      <c r="BK30" s="133">
        <f t="shared" si="20"/>
        <v>34294</v>
      </c>
      <c r="BL30" s="133">
        <f t="shared" si="20"/>
        <v>0</v>
      </c>
      <c r="BM30" s="133">
        <f t="shared" si="20"/>
        <v>0</v>
      </c>
      <c r="BN30" s="133">
        <f t="shared" si="20"/>
        <v>0</v>
      </c>
      <c r="BO30" s="134">
        <f t="shared" si="20"/>
        <v>4847</v>
      </c>
      <c r="BP30" s="133">
        <f t="shared" si="20"/>
        <v>763191</v>
      </c>
      <c r="BQ30" s="133">
        <f t="shared" si="20"/>
        <v>342900</v>
      </c>
      <c r="BR30" s="133">
        <f t="shared" si="20"/>
        <v>272573</v>
      </c>
      <c r="BS30" s="133">
        <f t="shared" si="20"/>
        <v>25488</v>
      </c>
      <c r="BT30" s="133">
        <f t="shared" si="20"/>
        <v>32593</v>
      </c>
      <c r="BU30" s="133">
        <f t="shared" si="20"/>
        <v>12246</v>
      </c>
      <c r="BV30" s="133">
        <f t="shared" si="20"/>
        <v>258247</v>
      </c>
      <c r="BW30" s="133">
        <f t="shared" si="19"/>
        <v>51566</v>
      </c>
      <c r="BX30" s="133">
        <f aca="true" t="shared" si="30" ref="BX30:BX53">SUM(T30,AV30)</f>
        <v>171806</v>
      </c>
      <c r="BY30" s="133">
        <f aca="true" t="shared" si="31" ref="BY30:BY53">SUM(U30,AW30)</f>
        <v>34875</v>
      </c>
      <c r="BZ30" s="133">
        <f aca="true" t="shared" si="32" ref="BZ30:BZ53">SUM(V30,AX30)</f>
        <v>3342</v>
      </c>
      <c r="CA30" s="133">
        <f t="shared" si="21"/>
        <v>158003</v>
      </c>
      <c r="CB30" s="133">
        <f t="shared" si="22"/>
        <v>29533</v>
      </c>
      <c r="CC30" s="133">
        <f t="shared" si="23"/>
        <v>116431</v>
      </c>
      <c r="CD30" s="133">
        <f t="shared" si="24"/>
        <v>11919</v>
      </c>
      <c r="CE30" s="133">
        <f t="shared" si="25"/>
        <v>120</v>
      </c>
      <c r="CF30" s="134">
        <f t="shared" si="26"/>
        <v>138775</v>
      </c>
      <c r="CG30" s="133">
        <f t="shared" si="27"/>
        <v>699</v>
      </c>
      <c r="CH30" s="133">
        <f t="shared" si="28"/>
        <v>0</v>
      </c>
      <c r="CI30" s="133">
        <f t="shared" si="29"/>
        <v>797485</v>
      </c>
    </row>
    <row r="31" spans="1:87" s="129" customFormat="1" ht="12" customHeight="1">
      <c r="A31" s="125" t="s">
        <v>344</v>
      </c>
      <c r="B31" s="126" t="s">
        <v>390</v>
      </c>
      <c r="C31" s="125" t="s">
        <v>391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2557</v>
      </c>
      <c r="L31" s="133">
        <f t="shared" si="5"/>
        <v>102993</v>
      </c>
      <c r="M31" s="133">
        <f t="shared" si="6"/>
        <v>9116</v>
      </c>
      <c r="N31" s="133">
        <v>9116</v>
      </c>
      <c r="O31" s="133">
        <v>0</v>
      </c>
      <c r="P31" s="133">
        <v>0</v>
      </c>
      <c r="Q31" s="133">
        <v>0</v>
      </c>
      <c r="R31" s="133">
        <f t="shared" si="7"/>
        <v>12464</v>
      </c>
      <c r="S31" s="133">
        <v>0</v>
      </c>
      <c r="T31" s="133">
        <v>0</v>
      </c>
      <c r="U31" s="133">
        <v>12464</v>
      </c>
      <c r="V31" s="133">
        <v>0</v>
      </c>
      <c r="W31" s="133">
        <f t="shared" si="8"/>
        <v>81413</v>
      </c>
      <c r="X31" s="133">
        <v>79030</v>
      </c>
      <c r="Y31" s="133">
        <v>0</v>
      </c>
      <c r="Z31" s="133">
        <v>0</v>
      </c>
      <c r="AA31" s="133">
        <v>2383</v>
      </c>
      <c r="AB31" s="134">
        <v>112109</v>
      </c>
      <c r="AC31" s="133">
        <v>0</v>
      </c>
      <c r="AD31" s="133">
        <v>35874</v>
      </c>
      <c r="AE31" s="133">
        <f t="shared" si="9"/>
        <v>138867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0</v>
      </c>
      <c r="AN31" s="133">
        <f t="shared" si="12"/>
        <v>0</v>
      </c>
      <c r="AO31" s="133">
        <f t="shared" si="13"/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0</v>
      </c>
      <c r="AZ31" s="133">
        <v>0</v>
      </c>
      <c r="BA31" s="133">
        <v>0</v>
      </c>
      <c r="BB31" s="133">
        <v>0</v>
      </c>
      <c r="BC31" s="133">
        <v>0</v>
      </c>
      <c r="BD31" s="134">
        <v>58622</v>
      </c>
      <c r="BE31" s="133">
        <v>0</v>
      </c>
      <c r="BF31" s="133">
        <v>0</v>
      </c>
      <c r="BG31" s="133">
        <f t="shared" si="16"/>
        <v>0</v>
      </c>
      <c r="BH31" s="133">
        <f t="shared" si="20"/>
        <v>0</v>
      </c>
      <c r="BI31" s="133">
        <f t="shared" si="20"/>
        <v>0</v>
      </c>
      <c r="BJ31" s="133">
        <f t="shared" si="20"/>
        <v>0</v>
      </c>
      <c r="BK31" s="133">
        <f t="shared" si="20"/>
        <v>0</v>
      </c>
      <c r="BL31" s="133">
        <f t="shared" si="20"/>
        <v>0</v>
      </c>
      <c r="BM31" s="133">
        <f t="shared" si="20"/>
        <v>0</v>
      </c>
      <c r="BN31" s="133">
        <f t="shared" si="20"/>
        <v>0</v>
      </c>
      <c r="BO31" s="134">
        <f t="shared" si="20"/>
        <v>2557</v>
      </c>
      <c r="BP31" s="133">
        <f t="shared" si="20"/>
        <v>102993</v>
      </c>
      <c r="BQ31" s="133">
        <f t="shared" si="20"/>
        <v>9116</v>
      </c>
      <c r="BR31" s="133">
        <f t="shared" si="20"/>
        <v>9116</v>
      </c>
      <c r="BS31" s="133">
        <f t="shared" si="20"/>
        <v>0</v>
      </c>
      <c r="BT31" s="133">
        <f t="shared" si="20"/>
        <v>0</v>
      </c>
      <c r="BU31" s="133">
        <f t="shared" si="20"/>
        <v>0</v>
      </c>
      <c r="BV31" s="133">
        <f t="shared" si="20"/>
        <v>12464</v>
      </c>
      <c r="BW31" s="133">
        <f t="shared" si="19"/>
        <v>0</v>
      </c>
      <c r="BX31" s="133">
        <f t="shared" si="30"/>
        <v>0</v>
      </c>
      <c r="BY31" s="133">
        <f t="shared" si="31"/>
        <v>12464</v>
      </c>
      <c r="BZ31" s="133">
        <f t="shared" si="32"/>
        <v>0</v>
      </c>
      <c r="CA31" s="133">
        <f t="shared" si="21"/>
        <v>81413</v>
      </c>
      <c r="CB31" s="133">
        <f t="shared" si="22"/>
        <v>79030</v>
      </c>
      <c r="CC31" s="133">
        <f t="shared" si="23"/>
        <v>0</v>
      </c>
      <c r="CD31" s="133">
        <f t="shared" si="24"/>
        <v>0</v>
      </c>
      <c r="CE31" s="133">
        <f t="shared" si="25"/>
        <v>2383</v>
      </c>
      <c r="CF31" s="134">
        <f t="shared" si="26"/>
        <v>170731</v>
      </c>
      <c r="CG31" s="133">
        <f t="shared" si="27"/>
        <v>0</v>
      </c>
      <c r="CH31" s="133">
        <f t="shared" si="28"/>
        <v>35874</v>
      </c>
      <c r="CI31" s="133">
        <f t="shared" si="29"/>
        <v>138867</v>
      </c>
    </row>
    <row r="32" spans="1:87" s="129" customFormat="1" ht="12" customHeight="1">
      <c r="A32" s="125" t="s">
        <v>344</v>
      </c>
      <c r="B32" s="126" t="s">
        <v>392</v>
      </c>
      <c r="C32" s="125" t="s">
        <v>393</v>
      </c>
      <c r="D32" s="133">
        <f t="shared" si="3"/>
        <v>347</v>
      </c>
      <c r="E32" s="133">
        <f t="shared" si="4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347</v>
      </c>
      <c r="K32" s="134">
        <v>713</v>
      </c>
      <c r="L32" s="133">
        <f t="shared" si="5"/>
        <v>117380</v>
      </c>
      <c r="M32" s="133">
        <f t="shared" si="6"/>
        <v>19729</v>
      </c>
      <c r="N32" s="133">
        <v>0</v>
      </c>
      <c r="O32" s="133">
        <v>0</v>
      </c>
      <c r="P32" s="133">
        <v>19729</v>
      </c>
      <c r="Q32" s="133">
        <v>0</v>
      </c>
      <c r="R32" s="133">
        <f t="shared" si="7"/>
        <v>62048</v>
      </c>
      <c r="S32" s="133">
        <v>0</v>
      </c>
      <c r="T32" s="133">
        <v>62048</v>
      </c>
      <c r="U32" s="133">
        <v>0</v>
      </c>
      <c r="V32" s="133">
        <v>6216</v>
      </c>
      <c r="W32" s="133">
        <f t="shared" si="8"/>
        <v>28566</v>
      </c>
      <c r="X32" s="133">
        <v>21120</v>
      </c>
      <c r="Y32" s="133">
        <v>4176</v>
      </c>
      <c r="Z32" s="133">
        <v>1287</v>
      </c>
      <c r="AA32" s="133">
        <v>1983</v>
      </c>
      <c r="AB32" s="134">
        <v>8041</v>
      </c>
      <c r="AC32" s="133">
        <v>821</v>
      </c>
      <c r="AD32" s="133">
        <v>3549</v>
      </c>
      <c r="AE32" s="133">
        <f t="shared" si="9"/>
        <v>121276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380</v>
      </c>
      <c r="AN32" s="133">
        <f t="shared" si="12"/>
        <v>0</v>
      </c>
      <c r="AO32" s="133">
        <f t="shared" si="13"/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0</v>
      </c>
      <c r="AZ32" s="133">
        <v>0</v>
      </c>
      <c r="BA32" s="133">
        <v>0</v>
      </c>
      <c r="BB32" s="133">
        <v>0</v>
      </c>
      <c r="BC32" s="133">
        <v>0</v>
      </c>
      <c r="BD32" s="134">
        <v>51497</v>
      </c>
      <c r="BE32" s="133">
        <v>0</v>
      </c>
      <c r="BF32" s="133">
        <v>0</v>
      </c>
      <c r="BG32" s="133">
        <f t="shared" si="16"/>
        <v>0</v>
      </c>
      <c r="BH32" s="133">
        <f t="shared" si="20"/>
        <v>347</v>
      </c>
      <c r="BI32" s="133">
        <f t="shared" si="20"/>
        <v>0</v>
      </c>
      <c r="BJ32" s="133">
        <f t="shared" si="20"/>
        <v>0</v>
      </c>
      <c r="BK32" s="133">
        <f t="shared" si="20"/>
        <v>0</v>
      </c>
      <c r="BL32" s="133">
        <f t="shared" si="20"/>
        <v>0</v>
      </c>
      <c r="BM32" s="133">
        <f t="shared" si="20"/>
        <v>0</v>
      </c>
      <c r="BN32" s="133">
        <f t="shared" si="20"/>
        <v>347</v>
      </c>
      <c r="BO32" s="134">
        <f t="shared" si="20"/>
        <v>1093</v>
      </c>
      <c r="BP32" s="133">
        <f t="shared" si="20"/>
        <v>117380</v>
      </c>
      <c r="BQ32" s="133">
        <f t="shared" si="20"/>
        <v>19729</v>
      </c>
      <c r="BR32" s="133">
        <f t="shared" si="20"/>
        <v>0</v>
      </c>
      <c r="BS32" s="133">
        <f t="shared" si="20"/>
        <v>0</v>
      </c>
      <c r="BT32" s="133">
        <f t="shared" si="20"/>
        <v>19729</v>
      </c>
      <c r="BU32" s="133">
        <f t="shared" si="20"/>
        <v>0</v>
      </c>
      <c r="BV32" s="133">
        <f t="shared" si="20"/>
        <v>62048</v>
      </c>
      <c r="BW32" s="133">
        <f t="shared" si="19"/>
        <v>0</v>
      </c>
      <c r="BX32" s="133">
        <f t="shared" si="30"/>
        <v>62048</v>
      </c>
      <c r="BY32" s="133">
        <f t="shared" si="31"/>
        <v>0</v>
      </c>
      <c r="BZ32" s="133">
        <f t="shared" si="32"/>
        <v>6216</v>
      </c>
      <c r="CA32" s="133">
        <f t="shared" si="21"/>
        <v>28566</v>
      </c>
      <c r="CB32" s="133">
        <f t="shared" si="22"/>
        <v>21120</v>
      </c>
      <c r="CC32" s="133">
        <f t="shared" si="23"/>
        <v>4176</v>
      </c>
      <c r="CD32" s="133">
        <f t="shared" si="24"/>
        <v>1287</v>
      </c>
      <c r="CE32" s="133">
        <f t="shared" si="25"/>
        <v>1983</v>
      </c>
      <c r="CF32" s="134">
        <f t="shared" si="26"/>
        <v>59538</v>
      </c>
      <c r="CG32" s="133">
        <f t="shared" si="27"/>
        <v>821</v>
      </c>
      <c r="CH32" s="133">
        <f t="shared" si="28"/>
        <v>3549</v>
      </c>
      <c r="CI32" s="133">
        <f t="shared" si="29"/>
        <v>121276</v>
      </c>
    </row>
    <row r="33" spans="1:87" s="129" customFormat="1" ht="12" customHeight="1">
      <c r="A33" s="125" t="s">
        <v>344</v>
      </c>
      <c r="B33" s="126" t="s">
        <v>394</v>
      </c>
      <c r="C33" s="125" t="s">
        <v>395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0</v>
      </c>
      <c r="L33" s="133">
        <f t="shared" si="5"/>
        <v>301676</v>
      </c>
      <c r="M33" s="133">
        <f t="shared" si="6"/>
        <v>31775</v>
      </c>
      <c r="N33" s="133">
        <v>31775</v>
      </c>
      <c r="O33" s="133">
        <v>0</v>
      </c>
      <c r="P33" s="133">
        <v>0</v>
      </c>
      <c r="Q33" s="133">
        <v>0</v>
      </c>
      <c r="R33" s="133">
        <f t="shared" si="7"/>
        <v>180592</v>
      </c>
      <c r="S33" s="133">
        <v>18441</v>
      </c>
      <c r="T33" s="133">
        <v>144102</v>
      </c>
      <c r="U33" s="133">
        <v>18049</v>
      </c>
      <c r="V33" s="133">
        <v>0</v>
      </c>
      <c r="W33" s="133">
        <f t="shared" si="8"/>
        <v>89309</v>
      </c>
      <c r="X33" s="133">
        <v>31800</v>
      </c>
      <c r="Y33" s="133">
        <v>57509</v>
      </c>
      <c r="Z33" s="133">
        <v>0</v>
      </c>
      <c r="AA33" s="133">
        <v>0</v>
      </c>
      <c r="AB33" s="134">
        <v>1753</v>
      </c>
      <c r="AC33" s="133">
        <v>0</v>
      </c>
      <c r="AD33" s="133">
        <v>0</v>
      </c>
      <c r="AE33" s="133">
        <f t="shared" si="9"/>
        <v>301676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0</v>
      </c>
      <c r="AN33" s="133">
        <f t="shared" si="12"/>
        <v>0</v>
      </c>
      <c r="AO33" s="133">
        <f t="shared" si="13"/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f t="shared" si="14"/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f t="shared" si="15"/>
        <v>0</v>
      </c>
      <c r="AZ33" s="133">
        <v>0</v>
      </c>
      <c r="BA33" s="133">
        <v>0</v>
      </c>
      <c r="BB33" s="133">
        <v>0</v>
      </c>
      <c r="BC33" s="133">
        <v>0</v>
      </c>
      <c r="BD33" s="134">
        <v>108378</v>
      </c>
      <c r="BE33" s="133">
        <v>0</v>
      </c>
      <c r="BF33" s="133">
        <v>0</v>
      </c>
      <c r="BG33" s="133">
        <f t="shared" si="16"/>
        <v>0</v>
      </c>
      <c r="BH33" s="133">
        <f t="shared" si="20"/>
        <v>0</v>
      </c>
      <c r="BI33" s="133">
        <f t="shared" si="20"/>
        <v>0</v>
      </c>
      <c r="BJ33" s="133">
        <f t="shared" si="20"/>
        <v>0</v>
      </c>
      <c r="BK33" s="133">
        <f t="shared" si="20"/>
        <v>0</v>
      </c>
      <c r="BL33" s="133">
        <f t="shared" si="20"/>
        <v>0</v>
      </c>
      <c r="BM33" s="133">
        <f t="shared" si="20"/>
        <v>0</v>
      </c>
      <c r="BN33" s="133">
        <f t="shared" si="20"/>
        <v>0</v>
      </c>
      <c r="BO33" s="134">
        <f t="shared" si="20"/>
        <v>0</v>
      </c>
      <c r="BP33" s="133">
        <f t="shared" si="20"/>
        <v>301676</v>
      </c>
      <c r="BQ33" s="133">
        <f t="shared" si="20"/>
        <v>31775</v>
      </c>
      <c r="BR33" s="133">
        <f t="shared" si="20"/>
        <v>31775</v>
      </c>
      <c r="BS33" s="133">
        <f t="shared" si="20"/>
        <v>0</v>
      </c>
      <c r="BT33" s="133">
        <f t="shared" si="20"/>
        <v>0</v>
      </c>
      <c r="BU33" s="133">
        <f t="shared" si="20"/>
        <v>0</v>
      </c>
      <c r="BV33" s="133">
        <f t="shared" si="20"/>
        <v>180592</v>
      </c>
      <c r="BW33" s="133">
        <f t="shared" si="19"/>
        <v>18441</v>
      </c>
      <c r="BX33" s="133">
        <f t="shared" si="30"/>
        <v>144102</v>
      </c>
      <c r="BY33" s="133">
        <f t="shared" si="31"/>
        <v>18049</v>
      </c>
      <c r="BZ33" s="133">
        <f t="shared" si="32"/>
        <v>0</v>
      </c>
      <c r="CA33" s="133">
        <f t="shared" si="21"/>
        <v>89309</v>
      </c>
      <c r="CB33" s="133">
        <f t="shared" si="22"/>
        <v>31800</v>
      </c>
      <c r="CC33" s="133">
        <f t="shared" si="23"/>
        <v>57509</v>
      </c>
      <c r="CD33" s="133">
        <f t="shared" si="24"/>
        <v>0</v>
      </c>
      <c r="CE33" s="133">
        <f t="shared" si="25"/>
        <v>0</v>
      </c>
      <c r="CF33" s="134">
        <f t="shared" si="26"/>
        <v>110131</v>
      </c>
      <c r="CG33" s="133">
        <f t="shared" si="27"/>
        <v>0</v>
      </c>
      <c r="CH33" s="133">
        <f t="shared" si="28"/>
        <v>0</v>
      </c>
      <c r="CI33" s="133">
        <f t="shared" si="29"/>
        <v>301676</v>
      </c>
    </row>
    <row r="34" spans="1:87" s="129" customFormat="1" ht="12" customHeight="1">
      <c r="A34" s="125" t="s">
        <v>344</v>
      </c>
      <c r="B34" s="126" t="s">
        <v>396</v>
      </c>
      <c r="C34" s="125" t="s">
        <v>397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107147</v>
      </c>
      <c r="M34" s="133">
        <f t="shared" si="6"/>
        <v>40839</v>
      </c>
      <c r="N34" s="133">
        <v>17209</v>
      </c>
      <c r="O34" s="133">
        <v>14769</v>
      </c>
      <c r="P34" s="133">
        <v>8861</v>
      </c>
      <c r="Q34" s="133">
        <v>0</v>
      </c>
      <c r="R34" s="133">
        <f t="shared" si="7"/>
        <v>52669</v>
      </c>
      <c r="S34" s="133">
        <v>3398</v>
      </c>
      <c r="T34" s="133">
        <v>49271</v>
      </c>
      <c r="U34" s="133">
        <v>0</v>
      </c>
      <c r="V34" s="133">
        <v>1368</v>
      </c>
      <c r="W34" s="133">
        <f t="shared" si="8"/>
        <v>12271</v>
      </c>
      <c r="X34" s="133">
        <v>0</v>
      </c>
      <c r="Y34" s="133">
        <v>9093</v>
      </c>
      <c r="Z34" s="133">
        <v>355</v>
      </c>
      <c r="AA34" s="133">
        <v>2823</v>
      </c>
      <c r="AB34" s="134">
        <v>286</v>
      </c>
      <c r="AC34" s="133">
        <v>0</v>
      </c>
      <c r="AD34" s="133">
        <v>5309</v>
      </c>
      <c r="AE34" s="133">
        <f t="shared" si="9"/>
        <v>112456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0</v>
      </c>
      <c r="AN34" s="133">
        <f t="shared" si="12"/>
        <v>0</v>
      </c>
      <c r="AO34" s="133">
        <f t="shared" si="13"/>
        <v>0</v>
      </c>
      <c r="AP34" s="133">
        <v>0</v>
      </c>
      <c r="AQ34" s="133">
        <v>0</v>
      </c>
      <c r="AR34" s="133">
        <v>0</v>
      </c>
      <c r="AS34" s="133">
        <v>0</v>
      </c>
      <c r="AT34" s="133">
        <f t="shared" si="14"/>
        <v>0</v>
      </c>
      <c r="AU34" s="133">
        <v>0</v>
      </c>
      <c r="AV34" s="133">
        <v>0</v>
      </c>
      <c r="AW34" s="133">
        <v>0</v>
      </c>
      <c r="AX34" s="133">
        <v>0</v>
      </c>
      <c r="AY34" s="133">
        <f t="shared" si="15"/>
        <v>0</v>
      </c>
      <c r="AZ34" s="133">
        <v>0</v>
      </c>
      <c r="BA34" s="133">
        <v>0</v>
      </c>
      <c r="BB34" s="133">
        <v>0</v>
      </c>
      <c r="BC34" s="133">
        <v>0</v>
      </c>
      <c r="BD34" s="134">
        <v>14419</v>
      </c>
      <c r="BE34" s="133">
        <v>0</v>
      </c>
      <c r="BF34" s="133">
        <v>5665</v>
      </c>
      <c r="BG34" s="133">
        <f t="shared" si="16"/>
        <v>5665</v>
      </c>
      <c r="BH34" s="133">
        <f t="shared" si="20"/>
        <v>0</v>
      </c>
      <c r="BI34" s="133">
        <f t="shared" si="20"/>
        <v>0</v>
      </c>
      <c r="BJ34" s="133">
        <f t="shared" si="20"/>
        <v>0</v>
      </c>
      <c r="BK34" s="133">
        <f t="shared" si="20"/>
        <v>0</v>
      </c>
      <c r="BL34" s="133">
        <f t="shared" si="20"/>
        <v>0</v>
      </c>
      <c r="BM34" s="133">
        <f t="shared" si="20"/>
        <v>0</v>
      </c>
      <c r="BN34" s="133">
        <f t="shared" si="20"/>
        <v>0</v>
      </c>
      <c r="BO34" s="134">
        <f t="shared" si="20"/>
        <v>0</v>
      </c>
      <c r="BP34" s="133">
        <f t="shared" si="20"/>
        <v>107147</v>
      </c>
      <c r="BQ34" s="133">
        <f t="shared" si="20"/>
        <v>40839</v>
      </c>
      <c r="BR34" s="133">
        <f t="shared" si="20"/>
        <v>17209</v>
      </c>
      <c r="BS34" s="133">
        <f t="shared" si="20"/>
        <v>14769</v>
      </c>
      <c r="BT34" s="133">
        <f t="shared" si="20"/>
        <v>8861</v>
      </c>
      <c r="BU34" s="133">
        <f t="shared" si="20"/>
        <v>0</v>
      </c>
      <c r="BV34" s="133">
        <f t="shared" si="20"/>
        <v>52669</v>
      </c>
      <c r="BW34" s="133">
        <f t="shared" si="19"/>
        <v>3398</v>
      </c>
      <c r="BX34" s="133">
        <f t="shared" si="30"/>
        <v>49271</v>
      </c>
      <c r="BY34" s="133">
        <f t="shared" si="31"/>
        <v>0</v>
      </c>
      <c r="BZ34" s="133">
        <f t="shared" si="32"/>
        <v>1368</v>
      </c>
      <c r="CA34" s="133">
        <f t="shared" si="21"/>
        <v>12271</v>
      </c>
      <c r="CB34" s="133">
        <f t="shared" si="22"/>
        <v>0</v>
      </c>
      <c r="CC34" s="133">
        <f t="shared" si="23"/>
        <v>9093</v>
      </c>
      <c r="CD34" s="133">
        <f t="shared" si="24"/>
        <v>355</v>
      </c>
      <c r="CE34" s="133">
        <f t="shared" si="25"/>
        <v>2823</v>
      </c>
      <c r="CF34" s="134">
        <f t="shared" si="26"/>
        <v>14705</v>
      </c>
      <c r="CG34" s="133">
        <f t="shared" si="27"/>
        <v>0</v>
      </c>
      <c r="CH34" s="133">
        <f t="shared" si="28"/>
        <v>10974</v>
      </c>
      <c r="CI34" s="133">
        <f t="shared" si="29"/>
        <v>118121</v>
      </c>
    </row>
    <row r="35" spans="1:87" s="129" customFormat="1" ht="12" customHeight="1">
      <c r="A35" s="125" t="s">
        <v>344</v>
      </c>
      <c r="B35" s="126" t="s">
        <v>398</v>
      </c>
      <c r="C35" s="125" t="s">
        <v>399</v>
      </c>
      <c r="D35" s="133">
        <f t="shared" si="3"/>
        <v>243</v>
      </c>
      <c r="E35" s="133">
        <f t="shared" si="4"/>
        <v>69</v>
      </c>
      <c r="F35" s="133">
        <v>0</v>
      </c>
      <c r="G35" s="133">
        <v>0</v>
      </c>
      <c r="H35" s="133">
        <v>0</v>
      </c>
      <c r="I35" s="133">
        <v>69</v>
      </c>
      <c r="J35" s="133">
        <v>174</v>
      </c>
      <c r="K35" s="134">
        <v>14787</v>
      </c>
      <c r="L35" s="133">
        <f t="shared" si="5"/>
        <v>41166</v>
      </c>
      <c r="M35" s="133">
        <f t="shared" si="6"/>
        <v>6199</v>
      </c>
      <c r="N35" s="133">
        <v>6199</v>
      </c>
      <c r="O35" s="133">
        <v>0</v>
      </c>
      <c r="P35" s="133">
        <v>0</v>
      </c>
      <c r="Q35" s="133">
        <v>0</v>
      </c>
      <c r="R35" s="133">
        <f t="shared" si="7"/>
        <v>5306</v>
      </c>
      <c r="S35" s="133">
        <v>4373</v>
      </c>
      <c r="T35" s="133">
        <v>737</v>
      </c>
      <c r="U35" s="133">
        <v>196</v>
      </c>
      <c r="V35" s="133">
        <v>5366</v>
      </c>
      <c r="W35" s="133">
        <f t="shared" si="8"/>
        <v>24070</v>
      </c>
      <c r="X35" s="133">
        <v>12191</v>
      </c>
      <c r="Y35" s="133">
        <v>11739</v>
      </c>
      <c r="Z35" s="133">
        <v>0</v>
      </c>
      <c r="AA35" s="133">
        <v>140</v>
      </c>
      <c r="AB35" s="134">
        <v>30490</v>
      </c>
      <c r="AC35" s="133">
        <v>225</v>
      </c>
      <c r="AD35" s="133">
        <v>50429</v>
      </c>
      <c r="AE35" s="133">
        <f t="shared" si="9"/>
        <v>91838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23573</v>
      </c>
      <c r="AN35" s="133">
        <f t="shared" si="12"/>
        <v>0</v>
      </c>
      <c r="AO35" s="133">
        <f t="shared" si="13"/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f t="shared" si="14"/>
        <v>0</v>
      </c>
      <c r="AU35" s="133">
        <v>0</v>
      </c>
      <c r="AV35" s="133">
        <v>0</v>
      </c>
      <c r="AW35" s="133">
        <v>0</v>
      </c>
      <c r="AX35" s="133">
        <v>0</v>
      </c>
      <c r="AY35" s="133">
        <f t="shared" si="15"/>
        <v>0</v>
      </c>
      <c r="AZ35" s="133">
        <v>0</v>
      </c>
      <c r="BA35" s="133">
        <v>0</v>
      </c>
      <c r="BB35" s="133">
        <v>0</v>
      </c>
      <c r="BC35" s="133">
        <v>0</v>
      </c>
      <c r="BD35" s="134">
        <v>29723</v>
      </c>
      <c r="BE35" s="133">
        <v>0</v>
      </c>
      <c r="BF35" s="133">
        <v>0</v>
      </c>
      <c r="BG35" s="133">
        <f t="shared" si="16"/>
        <v>0</v>
      </c>
      <c r="BH35" s="133">
        <f t="shared" si="20"/>
        <v>243</v>
      </c>
      <c r="BI35" s="133">
        <f t="shared" si="20"/>
        <v>69</v>
      </c>
      <c r="BJ35" s="133">
        <f t="shared" si="20"/>
        <v>0</v>
      </c>
      <c r="BK35" s="133">
        <f t="shared" si="20"/>
        <v>0</v>
      </c>
      <c r="BL35" s="133">
        <f t="shared" si="20"/>
        <v>0</v>
      </c>
      <c r="BM35" s="133">
        <f t="shared" si="20"/>
        <v>69</v>
      </c>
      <c r="BN35" s="133">
        <f t="shared" si="20"/>
        <v>174</v>
      </c>
      <c r="BO35" s="134">
        <f t="shared" si="20"/>
        <v>38360</v>
      </c>
      <c r="BP35" s="133">
        <f t="shared" si="20"/>
        <v>41166</v>
      </c>
      <c r="BQ35" s="133">
        <f t="shared" si="20"/>
        <v>6199</v>
      </c>
      <c r="BR35" s="133">
        <f t="shared" si="20"/>
        <v>6199</v>
      </c>
      <c r="BS35" s="133">
        <f t="shared" si="20"/>
        <v>0</v>
      </c>
      <c r="BT35" s="133">
        <f t="shared" si="20"/>
        <v>0</v>
      </c>
      <c r="BU35" s="133">
        <f t="shared" si="20"/>
        <v>0</v>
      </c>
      <c r="BV35" s="133">
        <f t="shared" si="20"/>
        <v>5306</v>
      </c>
      <c r="BW35" s="133">
        <f t="shared" si="19"/>
        <v>4373</v>
      </c>
      <c r="BX35" s="133">
        <f t="shared" si="30"/>
        <v>737</v>
      </c>
      <c r="BY35" s="133">
        <f t="shared" si="31"/>
        <v>196</v>
      </c>
      <c r="BZ35" s="133">
        <f t="shared" si="32"/>
        <v>5366</v>
      </c>
      <c r="CA35" s="133">
        <f t="shared" si="21"/>
        <v>24070</v>
      </c>
      <c r="CB35" s="133">
        <f t="shared" si="22"/>
        <v>12191</v>
      </c>
      <c r="CC35" s="133">
        <f t="shared" si="23"/>
        <v>11739</v>
      </c>
      <c r="CD35" s="133">
        <f t="shared" si="24"/>
        <v>0</v>
      </c>
      <c r="CE35" s="133">
        <f t="shared" si="25"/>
        <v>140</v>
      </c>
      <c r="CF35" s="134">
        <f t="shared" si="26"/>
        <v>60213</v>
      </c>
      <c r="CG35" s="133">
        <f t="shared" si="27"/>
        <v>225</v>
      </c>
      <c r="CH35" s="133">
        <f t="shared" si="28"/>
        <v>50429</v>
      </c>
      <c r="CI35" s="133">
        <f t="shared" si="29"/>
        <v>91838</v>
      </c>
    </row>
    <row r="36" spans="1:87" s="129" customFormat="1" ht="12" customHeight="1">
      <c r="A36" s="125" t="s">
        <v>344</v>
      </c>
      <c r="B36" s="126" t="s">
        <v>400</v>
      </c>
      <c r="C36" s="125" t="s">
        <v>401</v>
      </c>
      <c r="D36" s="133">
        <f t="shared" si="3"/>
        <v>0</v>
      </c>
      <c r="E36" s="133">
        <f t="shared" si="4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4">
        <v>0</v>
      </c>
      <c r="L36" s="133">
        <f t="shared" si="5"/>
        <v>13118</v>
      </c>
      <c r="M36" s="133">
        <f t="shared" si="6"/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f t="shared" si="7"/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f t="shared" si="8"/>
        <v>13118</v>
      </c>
      <c r="X36" s="133">
        <v>2360</v>
      </c>
      <c r="Y36" s="133">
        <v>10758</v>
      </c>
      <c r="Z36" s="133">
        <v>0</v>
      </c>
      <c r="AA36" s="133">
        <v>0</v>
      </c>
      <c r="AB36" s="134">
        <v>0</v>
      </c>
      <c r="AC36" s="133">
        <v>0</v>
      </c>
      <c r="AD36" s="133">
        <v>0</v>
      </c>
      <c r="AE36" s="133">
        <f t="shared" si="9"/>
        <v>13118</v>
      </c>
      <c r="AF36" s="133">
        <f t="shared" si="10"/>
        <v>0</v>
      </c>
      <c r="AG36" s="133">
        <f t="shared" si="11"/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4">
        <v>0</v>
      </c>
      <c r="AN36" s="133">
        <f t="shared" si="12"/>
        <v>0</v>
      </c>
      <c r="AO36" s="133">
        <f t="shared" si="13"/>
        <v>0</v>
      </c>
      <c r="AP36" s="133">
        <v>0</v>
      </c>
      <c r="AQ36" s="133">
        <v>0</v>
      </c>
      <c r="AR36" s="133">
        <v>0</v>
      </c>
      <c r="AS36" s="133">
        <v>0</v>
      </c>
      <c r="AT36" s="133">
        <f t="shared" si="14"/>
        <v>0</v>
      </c>
      <c r="AU36" s="133">
        <v>0</v>
      </c>
      <c r="AV36" s="133">
        <v>0</v>
      </c>
      <c r="AW36" s="133">
        <v>0</v>
      </c>
      <c r="AX36" s="133">
        <v>0</v>
      </c>
      <c r="AY36" s="133">
        <f t="shared" si="15"/>
        <v>0</v>
      </c>
      <c r="AZ36" s="133">
        <v>0</v>
      </c>
      <c r="BA36" s="133">
        <v>0</v>
      </c>
      <c r="BB36" s="133">
        <v>0</v>
      </c>
      <c r="BC36" s="133">
        <v>0</v>
      </c>
      <c r="BD36" s="134">
        <v>6713</v>
      </c>
      <c r="BE36" s="133">
        <v>0</v>
      </c>
      <c r="BF36" s="133">
        <v>0</v>
      </c>
      <c r="BG36" s="133">
        <f t="shared" si="16"/>
        <v>0</v>
      </c>
      <c r="BH36" s="133">
        <f t="shared" si="20"/>
        <v>0</v>
      </c>
      <c r="BI36" s="133">
        <f t="shared" si="20"/>
        <v>0</v>
      </c>
      <c r="BJ36" s="133">
        <f t="shared" si="20"/>
        <v>0</v>
      </c>
      <c r="BK36" s="133">
        <f t="shared" si="20"/>
        <v>0</v>
      </c>
      <c r="BL36" s="133">
        <f t="shared" si="20"/>
        <v>0</v>
      </c>
      <c r="BM36" s="133">
        <f t="shared" si="20"/>
        <v>0</v>
      </c>
      <c r="BN36" s="133">
        <f t="shared" si="20"/>
        <v>0</v>
      </c>
      <c r="BO36" s="134">
        <f t="shared" si="20"/>
        <v>0</v>
      </c>
      <c r="BP36" s="133">
        <f t="shared" si="20"/>
        <v>13118</v>
      </c>
      <c r="BQ36" s="133">
        <f t="shared" si="20"/>
        <v>0</v>
      </c>
      <c r="BR36" s="133">
        <f t="shared" si="20"/>
        <v>0</v>
      </c>
      <c r="BS36" s="133">
        <f t="shared" si="20"/>
        <v>0</v>
      </c>
      <c r="BT36" s="133">
        <f t="shared" si="20"/>
        <v>0</v>
      </c>
      <c r="BU36" s="133">
        <f t="shared" si="20"/>
        <v>0</v>
      </c>
      <c r="BV36" s="133">
        <f t="shared" si="20"/>
        <v>0</v>
      </c>
      <c r="BW36" s="133">
        <f t="shared" si="19"/>
        <v>0</v>
      </c>
      <c r="BX36" s="133">
        <f t="shared" si="30"/>
        <v>0</v>
      </c>
      <c r="BY36" s="133">
        <f t="shared" si="31"/>
        <v>0</v>
      </c>
      <c r="BZ36" s="133">
        <f t="shared" si="32"/>
        <v>0</v>
      </c>
      <c r="CA36" s="133">
        <f t="shared" si="21"/>
        <v>13118</v>
      </c>
      <c r="CB36" s="133">
        <f t="shared" si="22"/>
        <v>2360</v>
      </c>
      <c r="CC36" s="133">
        <f t="shared" si="23"/>
        <v>10758</v>
      </c>
      <c r="CD36" s="133">
        <f t="shared" si="24"/>
        <v>0</v>
      </c>
      <c r="CE36" s="133">
        <f t="shared" si="25"/>
        <v>0</v>
      </c>
      <c r="CF36" s="134">
        <f t="shared" si="26"/>
        <v>6713</v>
      </c>
      <c r="CG36" s="133">
        <f t="shared" si="27"/>
        <v>0</v>
      </c>
      <c r="CH36" s="133">
        <f t="shared" si="28"/>
        <v>0</v>
      </c>
      <c r="CI36" s="133">
        <f t="shared" si="29"/>
        <v>13118</v>
      </c>
    </row>
    <row r="37" spans="1:87" s="129" customFormat="1" ht="12" customHeight="1">
      <c r="A37" s="125" t="s">
        <v>344</v>
      </c>
      <c r="B37" s="126" t="s">
        <v>402</v>
      </c>
      <c r="C37" s="125" t="s">
        <v>403</v>
      </c>
      <c r="D37" s="133">
        <f t="shared" si="3"/>
        <v>1967</v>
      </c>
      <c r="E37" s="133">
        <f t="shared" si="4"/>
        <v>1967</v>
      </c>
      <c r="F37" s="133">
        <v>0</v>
      </c>
      <c r="G37" s="133">
        <v>0</v>
      </c>
      <c r="H37" s="133">
        <v>1967</v>
      </c>
      <c r="I37" s="133">
        <v>0</v>
      </c>
      <c r="J37" s="133">
        <v>0</v>
      </c>
      <c r="K37" s="134">
        <v>81740</v>
      </c>
      <c r="L37" s="133">
        <f t="shared" si="5"/>
        <v>215168</v>
      </c>
      <c r="M37" s="133">
        <f t="shared" si="6"/>
        <v>81011</v>
      </c>
      <c r="N37" s="133">
        <v>81011</v>
      </c>
      <c r="O37" s="133">
        <v>0</v>
      </c>
      <c r="P37" s="133">
        <v>0</v>
      </c>
      <c r="Q37" s="133">
        <v>0</v>
      </c>
      <c r="R37" s="133">
        <f t="shared" si="7"/>
        <v>12981</v>
      </c>
      <c r="S37" s="133">
        <v>1884</v>
      </c>
      <c r="T37" s="133">
        <v>5547</v>
      </c>
      <c r="U37" s="133">
        <v>5550</v>
      </c>
      <c r="V37" s="133">
        <v>0</v>
      </c>
      <c r="W37" s="133">
        <f t="shared" si="8"/>
        <v>121176</v>
      </c>
      <c r="X37" s="133">
        <v>86984</v>
      </c>
      <c r="Y37" s="133">
        <v>10872</v>
      </c>
      <c r="Z37" s="133">
        <v>17247</v>
      </c>
      <c r="AA37" s="133">
        <v>6073</v>
      </c>
      <c r="AB37" s="134">
        <v>193345</v>
      </c>
      <c r="AC37" s="133">
        <v>0</v>
      </c>
      <c r="AD37" s="133">
        <v>20482</v>
      </c>
      <c r="AE37" s="133">
        <f t="shared" si="9"/>
        <v>237617</v>
      </c>
      <c r="AF37" s="133">
        <f t="shared" si="10"/>
        <v>3465</v>
      </c>
      <c r="AG37" s="133">
        <f t="shared" si="11"/>
        <v>3465</v>
      </c>
      <c r="AH37" s="133">
        <v>0</v>
      </c>
      <c r="AI37" s="133">
        <v>3465</v>
      </c>
      <c r="AJ37" s="133">
        <v>0</v>
      </c>
      <c r="AK37" s="133">
        <v>0</v>
      </c>
      <c r="AL37" s="133">
        <v>0</v>
      </c>
      <c r="AM37" s="134">
        <v>118561</v>
      </c>
      <c r="AN37" s="133">
        <f t="shared" si="12"/>
        <v>5384</v>
      </c>
      <c r="AO37" s="133">
        <f t="shared" si="13"/>
        <v>0</v>
      </c>
      <c r="AP37" s="133">
        <v>0</v>
      </c>
      <c r="AQ37" s="133">
        <v>0</v>
      </c>
      <c r="AR37" s="133">
        <v>0</v>
      </c>
      <c r="AS37" s="133">
        <v>0</v>
      </c>
      <c r="AT37" s="133">
        <f t="shared" si="14"/>
        <v>3467</v>
      </c>
      <c r="AU37" s="133">
        <v>0</v>
      </c>
      <c r="AV37" s="133">
        <v>3467</v>
      </c>
      <c r="AW37" s="133">
        <v>0</v>
      </c>
      <c r="AX37" s="133">
        <v>0</v>
      </c>
      <c r="AY37" s="133">
        <f t="shared" si="15"/>
        <v>1917</v>
      </c>
      <c r="AZ37" s="133">
        <v>0</v>
      </c>
      <c r="BA37" s="133">
        <v>1917</v>
      </c>
      <c r="BB37" s="133">
        <v>0</v>
      </c>
      <c r="BC37" s="133">
        <v>0</v>
      </c>
      <c r="BD37" s="134">
        <v>169291</v>
      </c>
      <c r="BE37" s="133">
        <v>0</v>
      </c>
      <c r="BF37" s="133">
        <v>22465</v>
      </c>
      <c r="BG37" s="133">
        <f t="shared" si="16"/>
        <v>31314</v>
      </c>
      <c r="BH37" s="133">
        <f t="shared" si="20"/>
        <v>5432</v>
      </c>
      <c r="BI37" s="133">
        <f t="shared" si="20"/>
        <v>5432</v>
      </c>
      <c r="BJ37" s="133">
        <f t="shared" si="20"/>
        <v>0</v>
      </c>
      <c r="BK37" s="133">
        <f t="shared" si="20"/>
        <v>3465</v>
      </c>
      <c r="BL37" s="133">
        <f t="shared" si="20"/>
        <v>1967</v>
      </c>
      <c r="BM37" s="133">
        <f t="shared" si="20"/>
        <v>0</v>
      </c>
      <c r="BN37" s="133">
        <f t="shared" si="20"/>
        <v>0</v>
      </c>
      <c r="BO37" s="134">
        <f t="shared" si="20"/>
        <v>200301</v>
      </c>
      <c r="BP37" s="133">
        <f t="shared" si="20"/>
        <v>220552</v>
      </c>
      <c r="BQ37" s="133">
        <f t="shared" si="20"/>
        <v>81011</v>
      </c>
      <c r="BR37" s="133">
        <f t="shared" si="20"/>
        <v>81011</v>
      </c>
      <c r="BS37" s="133">
        <f t="shared" si="20"/>
        <v>0</v>
      </c>
      <c r="BT37" s="133">
        <f t="shared" si="20"/>
        <v>0</v>
      </c>
      <c r="BU37" s="133">
        <f t="shared" si="20"/>
        <v>0</v>
      </c>
      <c r="BV37" s="133">
        <f t="shared" si="20"/>
        <v>16448</v>
      </c>
      <c r="BW37" s="133">
        <f t="shared" si="19"/>
        <v>1884</v>
      </c>
      <c r="BX37" s="133">
        <f t="shared" si="30"/>
        <v>9014</v>
      </c>
      <c r="BY37" s="133">
        <f t="shared" si="31"/>
        <v>5550</v>
      </c>
      <c r="BZ37" s="133">
        <f t="shared" si="32"/>
        <v>0</v>
      </c>
      <c r="CA37" s="133">
        <f t="shared" si="21"/>
        <v>123093</v>
      </c>
      <c r="CB37" s="133">
        <f t="shared" si="22"/>
        <v>86984</v>
      </c>
      <c r="CC37" s="133">
        <f t="shared" si="23"/>
        <v>12789</v>
      </c>
      <c r="CD37" s="133">
        <f t="shared" si="24"/>
        <v>17247</v>
      </c>
      <c r="CE37" s="133">
        <f t="shared" si="25"/>
        <v>6073</v>
      </c>
      <c r="CF37" s="134">
        <f t="shared" si="26"/>
        <v>362636</v>
      </c>
      <c r="CG37" s="133">
        <f t="shared" si="27"/>
        <v>0</v>
      </c>
      <c r="CH37" s="133">
        <f t="shared" si="28"/>
        <v>42947</v>
      </c>
      <c r="CI37" s="133">
        <f t="shared" si="29"/>
        <v>268931</v>
      </c>
    </row>
    <row r="38" spans="1:87" s="129" customFormat="1" ht="12" customHeight="1">
      <c r="A38" s="125" t="s">
        <v>344</v>
      </c>
      <c r="B38" s="126" t="s">
        <v>404</v>
      </c>
      <c r="C38" s="125" t="s">
        <v>405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0</v>
      </c>
      <c r="L38" s="133">
        <f t="shared" si="5"/>
        <v>0</v>
      </c>
      <c r="M38" s="133">
        <f t="shared" si="6"/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f t="shared" si="7"/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f t="shared" si="8"/>
        <v>0</v>
      </c>
      <c r="X38" s="133">
        <v>0</v>
      </c>
      <c r="Y38" s="133">
        <v>0</v>
      </c>
      <c r="Z38" s="133">
        <v>0</v>
      </c>
      <c r="AA38" s="133">
        <v>0</v>
      </c>
      <c r="AB38" s="134">
        <v>0</v>
      </c>
      <c r="AC38" s="133">
        <v>0</v>
      </c>
      <c r="AD38" s="133">
        <v>0</v>
      </c>
      <c r="AE38" s="133">
        <f t="shared" si="9"/>
        <v>0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0</v>
      </c>
      <c r="AN38" s="133">
        <f t="shared" si="12"/>
        <v>239213</v>
      </c>
      <c r="AO38" s="133">
        <f t="shared" si="13"/>
        <v>103240</v>
      </c>
      <c r="AP38" s="133">
        <v>103240</v>
      </c>
      <c r="AQ38" s="133">
        <v>0</v>
      </c>
      <c r="AR38" s="133">
        <v>0</v>
      </c>
      <c r="AS38" s="133">
        <v>0</v>
      </c>
      <c r="AT38" s="133">
        <f t="shared" si="14"/>
        <v>134431</v>
      </c>
      <c r="AU38" s="133">
        <v>0</v>
      </c>
      <c r="AV38" s="133">
        <v>129443</v>
      </c>
      <c r="AW38" s="133">
        <v>4988</v>
      </c>
      <c r="AX38" s="133">
        <v>0</v>
      </c>
      <c r="AY38" s="133">
        <f t="shared" si="15"/>
        <v>1542</v>
      </c>
      <c r="AZ38" s="133">
        <v>0</v>
      </c>
      <c r="BA38" s="133">
        <v>1542</v>
      </c>
      <c r="BB38" s="133">
        <v>0</v>
      </c>
      <c r="BC38" s="133">
        <v>0</v>
      </c>
      <c r="BD38" s="134">
        <v>0</v>
      </c>
      <c r="BE38" s="133">
        <v>0</v>
      </c>
      <c r="BF38" s="133">
        <v>20849</v>
      </c>
      <c r="BG38" s="133">
        <f t="shared" si="16"/>
        <v>260062</v>
      </c>
      <c r="BH38" s="133">
        <f t="shared" si="20"/>
        <v>0</v>
      </c>
      <c r="BI38" s="133">
        <f t="shared" si="20"/>
        <v>0</v>
      </c>
      <c r="BJ38" s="133">
        <f t="shared" si="20"/>
        <v>0</v>
      </c>
      <c r="BK38" s="133">
        <f t="shared" si="20"/>
        <v>0</v>
      </c>
      <c r="BL38" s="133">
        <f t="shared" si="20"/>
        <v>0</v>
      </c>
      <c r="BM38" s="133">
        <f t="shared" si="20"/>
        <v>0</v>
      </c>
      <c r="BN38" s="133">
        <f t="shared" si="20"/>
        <v>0</v>
      </c>
      <c r="BO38" s="134">
        <v>0</v>
      </c>
      <c r="BP38" s="133">
        <f t="shared" si="20"/>
        <v>239213</v>
      </c>
      <c r="BQ38" s="133">
        <f t="shared" si="20"/>
        <v>103240</v>
      </c>
      <c r="BR38" s="133">
        <f t="shared" si="20"/>
        <v>103240</v>
      </c>
      <c r="BS38" s="133">
        <f t="shared" si="20"/>
        <v>0</v>
      </c>
      <c r="BT38" s="133">
        <f t="shared" si="20"/>
        <v>0</v>
      </c>
      <c r="BU38" s="133">
        <f t="shared" si="20"/>
        <v>0</v>
      </c>
      <c r="BV38" s="133">
        <f t="shared" si="20"/>
        <v>134431</v>
      </c>
      <c r="BW38" s="133">
        <f t="shared" si="19"/>
        <v>0</v>
      </c>
      <c r="BX38" s="133">
        <f t="shared" si="30"/>
        <v>129443</v>
      </c>
      <c r="BY38" s="133">
        <f t="shared" si="31"/>
        <v>4988</v>
      </c>
      <c r="BZ38" s="133">
        <f t="shared" si="32"/>
        <v>0</v>
      </c>
      <c r="CA38" s="133">
        <f t="shared" si="21"/>
        <v>1542</v>
      </c>
      <c r="CB38" s="133">
        <f t="shared" si="22"/>
        <v>0</v>
      </c>
      <c r="CC38" s="133">
        <f t="shared" si="23"/>
        <v>1542</v>
      </c>
      <c r="CD38" s="133">
        <f t="shared" si="24"/>
        <v>0</v>
      </c>
      <c r="CE38" s="133">
        <f t="shared" si="25"/>
        <v>0</v>
      </c>
      <c r="CF38" s="134">
        <v>0</v>
      </c>
      <c r="CG38" s="133">
        <f t="shared" si="27"/>
        <v>0</v>
      </c>
      <c r="CH38" s="133">
        <f t="shared" si="28"/>
        <v>20849</v>
      </c>
      <c r="CI38" s="133">
        <f t="shared" si="29"/>
        <v>260062</v>
      </c>
    </row>
    <row r="39" spans="1:87" s="129" customFormat="1" ht="12" customHeight="1">
      <c r="A39" s="125" t="s">
        <v>344</v>
      </c>
      <c r="B39" s="126" t="s">
        <v>406</v>
      </c>
      <c r="C39" s="125" t="s">
        <v>407</v>
      </c>
      <c r="D39" s="133">
        <f t="shared" si="3"/>
        <v>0</v>
      </c>
      <c r="E39" s="133">
        <f t="shared" si="4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4">
        <v>0</v>
      </c>
      <c r="L39" s="133">
        <f t="shared" si="5"/>
        <v>0</v>
      </c>
      <c r="M39" s="133">
        <f t="shared" si="6"/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f t="shared" si="7"/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f t="shared" si="8"/>
        <v>0</v>
      </c>
      <c r="X39" s="133">
        <v>0</v>
      </c>
      <c r="Y39" s="133">
        <v>0</v>
      </c>
      <c r="Z39" s="133">
        <v>0</v>
      </c>
      <c r="AA39" s="133">
        <v>0</v>
      </c>
      <c r="AB39" s="134">
        <v>0</v>
      </c>
      <c r="AC39" s="133">
        <v>0</v>
      </c>
      <c r="AD39" s="133">
        <v>0</v>
      </c>
      <c r="AE39" s="133">
        <f t="shared" si="9"/>
        <v>0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0</v>
      </c>
      <c r="AN39" s="133">
        <f t="shared" si="12"/>
        <v>186503</v>
      </c>
      <c r="AO39" s="133">
        <f t="shared" si="13"/>
        <v>94780</v>
      </c>
      <c r="AP39" s="133">
        <v>44450</v>
      </c>
      <c r="AQ39" s="133">
        <v>0</v>
      </c>
      <c r="AR39" s="133">
        <v>50330</v>
      </c>
      <c r="AS39" s="133">
        <v>0</v>
      </c>
      <c r="AT39" s="133">
        <f t="shared" si="14"/>
        <v>91723</v>
      </c>
      <c r="AU39" s="133">
        <v>0</v>
      </c>
      <c r="AV39" s="133">
        <v>91723</v>
      </c>
      <c r="AW39" s="133">
        <v>0</v>
      </c>
      <c r="AX39" s="133">
        <v>0</v>
      </c>
      <c r="AY39" s="133">
        <f t="shared" si="15"/>
        <v>0</v>
      </c>
      <c r="AZ39" s="133">
        <v>0</v>
      </c>
      <c r="BA39" s="133">
        <v>0</v>
      </c>
      <c r="BB39" s="133">
        <v>0</v>
      </c>
      <c r="BC39" s="133">
        <v>0</v>
      </c>
      <c r="BD39" s="134">
        <v>0</v>
      </c>
      <c r="BE39" s="133">
        <v>0</v>
      </c>
      <c r="BF39" s="133">
        <v>16224</v>
      </c>
      <c r="BG39" s="133">
        <f t="shared" si="16"/>
        <v>202727</v>
      </c>
      <c r="BH39" s="133">
        <f t="shared" si="20"/>
        <v>0</v>
      </c>
      <c r="BI39" s="133">
        <f t="shared" si="20"/>
        <v>0</v>
      </c>
      <c r="BJ39" s="133">
        <f t="shared" si="20"/>
        <v>0</v>
      </c>
      <c r="BK39" s="133">
        <f t="shared" si="20"/>
        <v>0</v>
      </c>
      <c r="BL39" s="133">
        <f t="shared" si="20"/>
        <v>0</v>
      </c>
      <c r="BM39" s="133">
        <f t="shared" si="20"/>
        <v>0</v>
      </c>
      <c r="BN39" s="133">
        <f t="shared" si="20"/>
        <v>0</v>
      </c>
      <c r="BO39" s="134">
        <v>0</v>
      </c>
      <c r="BP39" s="133">
        <f t="shared" si="20"/>
        <v>186503</v>
      </c>
      <c r="BQ39" s="133">
        <f t="shared" si="20"/>
        <v>94780</v>
      </c>
      <c r="BR39" s="133">
        <f t="shared" si="20"/>
        <v>44450</v>
      </c>
      <c r="BS39" s="133">
        <f t="shared" si="20"/>
        <v>0</v>
      </c>
      <c r="BT39" s="133">
        <f t="shared" si="20"/>
        <v>50330</v>
      </c>
      <c r="BU39" s="133">
        <f t="shared" si="20"/>
        <v>0</v>
      </c>
      <c r="BV39" s="133">
        <f t="shared" si="20"/>
        <v>91723</v>
      </c>
      <c r="BW39" s="133">
        <f t="shared" si="19"/>
        <v>0</v>
      </c>
      <c r="BX39" s="133">
        <f t="shared" si="30"/>
        <v>91723</v>
      </c>
      <c r="BY39" s="133">
        <f t="shared" si="31"/>
        <v>0</v>
      </c>
      <c r="BZ39" s="133">
        <f t="shared" si="32"/>
        <v>0</v>
      </c>
      <c r="CA39" s="133">
        <f t="shared" si="21"/>
        <v>0</v>
      </c>
      <c r="CB39" s="133">
        <f t="shared" si="22"/>
        <v>0</v>
      </c>
      <c r="CC39" s="133">
        <f t="shared" si="23"/>
        <v>0</v>
      </c>
      <c r="CD39" s="133">
        <f t="shared" si="24"/>
        <v>0</v>
      </c>
      <c r="CE39" s="133">
        <f t="shared" si="25"/>
        <v>0</v>
      </c>
      <c r="CF39" s="134">
        <v>0</v>
      </c>
      <c r="CG39" s="133">
        <f t="shared" si="27"/>
        <v>0</v>
      </c>
      <c r="CH39" s="133">
        <f t="shared" si="28"/>
        <v>16224</v>
      </c>
      <c r="CI39" s="133">
        <f t="shared" si="29"/>
        <v>202727</v>
      </c>
    </row>
    <row r="40" spans="1:87" s="129" customFormat="1" ht="12" customHeight="1">
      <c r="A40" s="125" t="s">
        <v>344</v>
      </c>
      <c r="B40" s="126" t="s">
        <v>408</v>
      </c>
      <c r="C40" s="125" t="s">
        <v>409</v>
      </c>
      <c r="D40" s="133">
        <f t="shared" si="3"/>
        <v>0</v>
      </c>
      <c r="E40" s="133">
        <f t="shared" si="4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4">
        <v>0</v>
      </c>
      <c r="L40" s="133">
        <f t="shared" si="5"/>
        <v>197237</v>
      </c>
      <c r="M40" s="133">
        <f t="shared" si="6"/>
        <v>42193</v>
      </c>
      <c r="N40" s="133">
        <v>9876</v>
      </c>
      <c r="O40" s="133">
        <v>25854</v>
      </c>
      <c r="P40" s="133">
        <v>6463</v>
      </c>
      <c r="Q40" s="133">
        <v>0</v>
      </c>
      <c r="R40" s="133">
        <f t="shared" si="7"/>
        <v>2477</v>
      </c>
      <c r="S40" s="133">
        <v>2019</v>
      </c>
      <c r="T40" s="133">
        <v>458</v>
      </c>
      <c r="U40" s="133">
        <v>0</v>
      </c>
      <c r="V40" s="133">
        <v>0</v>
      </c>
      <c r="W40" s="133">
        <f t="shared" si="8"/>
        <v>152567</v>
      </c>
      <c r="X40" s="133">
        <v>6489</v>
      </c>
      <c r="Y40" s="133">
        <v>141127</v>
      </c>
      <c r="Z40" s="133">
        <v>4587</v>
      </c>
      <c r="AA40" s="133">
        <v>364</v>
      </c>
      <c r="AB40" s="134">
        <v>0</v>
      </c>
      <c r="AC40" s="133">
        <v>0</v>
      </c>
      <c r="AD40" s="133">
        <v>3171</v>
      </c>
      <c r="AE40" s="133">
        <f t="shared" si="9"/>
        <v>200408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0</v>
      </c>
      <c r="AN40" s="133">
        <f t="shared" si="12"/>
        <v>205885</v>
      </c>
      <c r="AO40" s="133">
        <f t="shared" si="13"/>
        <v>56372</v>
      </c>
      <c r="AP40" s="133">
        <v>19751</v>
      </c>
      <c r="AQ40" s="133">
        <v>0</v>
      </c>
      <c r="AR40" s="133">
        <v>36621</v>
      </c>
      <c r="AS40" s="133">
        <v>0</v>
      </c>
      <c r="AT40" s="133">
        <f t="shared" si="14"/>
        <v>71663</v>
      </c>
      <c r="AU40" s="133">
        <v>0</v>
      </c>
      <c r="AV40" s="133">
        <v>71663</v>
      </c>
      <c r="AW40" s="133">
        <v>0</v>
      </c>
      <c r="AX40" s="133">
        <v>0</v>
      </c>
      <c r="AY40" s="133">
        <f t="shared" si="15"/>
        <v>77850</v>
      </c>
      <c r="AZ40" s="133">
        <v>2415</v>
      </c>
      <c r="BA40" s="133">
        <v>2017</v>
      </c>
      <c r="BB40" s="133">
        <v>0</v>
      </c>
      <c r="BC40" s="133">
        <v>73418</v>
      </c>
      <c r="BD40" s="134">
        <v>0</v>
      </c>
      <c r="BE40" s="133">
        <v>0</v>
      </c>
      <c r="BF40" s="133">
        <v>3171</v>
      </c>
      <c r="BG40" s="133">
        <f t="shared" si="16"/>
        <v>209056</v>
      </c>
      <c r="BH40" s="133">
        <f t="shared" si="20"/>
        <v>0</v>
      </c>
      <c r="BI40" s="133">
        <f t="shared" si="20"/>
        <v>0</v>
      </c>
      <c r="BJ40" s="133">
        <f t="shared" si="20"/>
        <v>0</v>
      </c>
      <c r="BK40" s="133">
        <f t="shared" si="20"/>
        <v>0</v>
      </c>
      <c r="BL40" s="133">
        <f t="shared" si="20"/>
        <v>0</v>
      </c>
      <c r="BM40" s="133">
        <f t="shared" si="20"/>
        <v>0</v>
      </c>
      <c r="BN40" s="133">
        <f t="shared" si="20"/>
        <v>0</v>
      </c>
      <c r="BO40" s="134">
        <v>0</v>
      </c>
      <c r="BP40" s="133">
        <f t="shared" si="20"/>
        <v>403122</v>
      </c>
      <c r="BQ40" s="133">
        <f t="shared" si="20"/>
        <v>98565</v>
      </c>
      <c r="BR40" s="133">
        <f t="shared" si="20"/>
        <v>29627</v>
      </c>
      <c r="BS40" s="133">
        <f t="shared" si="20"/>
        <v>25854</v>
      </c>
      <c r="BT40" s="133">
        <f t="shared" si="20"/>
        <v>43084</v>
      </c>
      <c r="BU40" s="133">
        <f t="shared" si="20"/>
        <v>0</v>
      </c>
      <c r="BV40" s="133">
        <f t="shared" si="20"/>
        <v>74140</v>
      </c>
      <c r="BW40" s="133">
        <f t="shared" si="19"/>
        <v>2019</v>
      </c>
      <c r="BX40" s="133">
        <f t="shared" si="30"/>
        <v>72121</v>
      </c>
      <c r="BY40" s="133">
        <f t="shared" si="31"/>
        <v>0</v>
      </c>
      <c r="BZ40" s="133">
        <f t="shared" si="32"/>
        <v>0</v>
      </c>
      <c r="CA40" s="133">
        <f t="shared" si="21"/>
        <v>230417</v>
      </c>
      <c r="CB40" s="133">
        <f t="shared" si="22"/>
        <v>8904</v>
      </c>
      <c r="CC40" s="133">
        <f t="shared" si="23"/>
        <v>143144</v>
      </c>
      <c r="CD40" s="133">
        <f t="shared" si="24"/>
        <v>4587</v>
      </c>
      <c r="CE40" s="133">
        <f t="shared" si="25"/>
        <v>73782</v>
      </c>
      <c r="CF40" s="134">
        <v>0</v>
      </c>
      <c r="CG40" s="133">
        <f t="shared" si="27"/>
        <v>0</v>
      </c>
      <c r="CH40" s="133">
        <f t="shared" si="28"/>
        <v>6342</v>
      </c>
      <c r="CI40" s="133">
        <f t="shared" si="29"/>
        <v>409464</v>
      </c>
    </row>
    <row r="41" spans="1:87" s="129" customFormat="1" ht="12" customHeight="1">
      <c r="A41" s="125" t="s">
        <v>344</v>
      </c>
      <c r="B41" s="126" t="s">
        <v>410</v>
      </c>
      <c r="C41" s="125" t="s">
        <v>411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3">
        <f t="shared" si="5"/>
        <v>187366</v>
      </c>
      <c r="M41" s="133">
        <f t="shared" si="6"/>
        <v>11471</v>
      </c>
      <c r="N41" s="133">
        <v>11471</v>
      </c>
      <c r="O41" s="133">
        <v>0</v>
      </c>
      <c r="P41" s="133">
        <v>0</v>
      </c>
      <c r="Q41" s="133">
        <v>0</v>
      </c>
      <c r="R41" s="133">
        <f t="shared" si="7"/>
        <v>2840</v>
      </c>
      <c r="S41" s="133">
        <v>0</v>
      </c>
      <c r="T41" s="133">
        <v>2142</v>
      </c>
      <c r="U41" s="133">
        <v>698</v>
      </c>
      <c r="V41" s="133">
        <v>0</v>
      </c>
      <c r="W41" s="133">
        <f t="shared" si="8"/>
        <v>172057</v>
      </c>
      <c r="X41" s="133">
        <v>6064</v>
      </c>
      <c r="Y41" s="133">
        <v>146072</v>
      </c>
      <c r="Z41" s="133">
        <v>19048</v>
      </c>
      <c r="AA41" s="133">
        <v>873</v>
      </c>
      <c r="AB41" s="134">
        <v>0</v>
      </c>
      <c r="AC41" s="133">
        <v>998</v>
      </c>
      <c r="AD41" s="133">
        <v>136061</v>
      </c>
      <c r="AE41" s="133">
        <f t="shared" si="9"/>
        <v>323427</v>
      </c>
      <c r="AF41" s="133">
        <f t="shared" si="10"/>
        <v>1345500</v>
      </c>
      <c r="AG41" s="133">
        <f t="shared" si="11"/>
        <v>1345500</v>
      </c>
      <c r="AH41" s="133">
        <v>0</v>
      </c>
      <c r="AI41" s="133">
        <v>1345500</v>
      </c>
      <c r="AJ41" s="133">
        <v>0</v>
      </c>
      <c r="AK41" s="133">
        <v>0</v>
      </c>
      <c r="AL41" s="133">
        <v>0</v>
      </c>
      <c r="AM41" s="134">
        <v>0</v>
      </c>
      <c r="AN41" s="133">
        <f t="shared" si="12"/>
        <v>192539</v>
      </c>
      <c r="AO41" s="133">
        <f t="shared" si="13"/>
        <v>11470</v>
      </c>
      <c r="AP41" s="133">
        <v>11470</v>
      </c>
      <c r="AQ41" s="133">
        <v>0</v>
      </c>
      <c r="AR41" s="133">
        <v>0</v>
      </c>
      <c r="AS41" s="133">
        <v>0</v>
      </c>
      <c r="AT41" s="133">
        <f t="shared" si="14"/>
        <v>3077</v>
      </c>
      <c r="AU41" s="133">
        <v>0</v>
      </c>
      <c r="AV41" s="133">
        <v>2997</v>
      </c>
      <c r="AW41" s="133">
        <v>80</v>
      </c>
      <c r="AX41" s="133">
        <v>0</v>
      </c>
      <c r="AY41" s="133">
        <f t="shared" si="15"/>
        <v>177351</v>
      </c>
      <c r="AZ41" s="133">
        <v>735</v>
      </c>
      <c r="BA41" s="133">
        <v>174090</v>
      </c>
      <c r="BB41" s="133">
        <v>1128</v>
      </c>
      <c r="BC41" s="133">
        <v>1398</v>
      </c>
      <c r="BD41" s="134">
        <v>0</v>
      </c>
      <c r="BE41" s="133">
        <v>641</v>
      </c>
      <c r="BF41" s="133">
        <v>37975</v>
      </c>
      <c r="BG41" s="133">
        <f t="shared" si="16"/>
        <v>1576014</v>
      </c>
      <c r="BH41" s="133">
        <f t="shared" si="20"/>
        <v>1345500</v>
      </c>
      <c r="BI41" s="133">
        <f t="shared" si="20"/>
        <v>1345500</v>
      </c>
      <c r="BJ41" s="133">
        <f t="shared" si="20"/>
        <v>0</v>
      </c>
      <c r="BK41" s="133">
        <f aca="true" t="shared" si="33" ref="BK41:BK53">SUM(G41,AI41)</f>
        <v>1345500</v>
      </c>
      <c r="BL41" s="133">
        <f aca="true" t="shared" si="34" ref="BL41:BL53">SUM(H41,AJ41)</f>
        <v>0</v>
      </c>
      <c r="BM41" s="133">
        <f aca="true" t="shared" si="35" ref="BM41:BM53">SUM(I41,AK41)</f>
        <v>0</v>
      </c>
      <c r="BN41" s="133">
        <f aca="true" t="shared" si="36" ref="BN41:BN53">SUM(J41,AL41)</f>
        <v>0</v>
      </c>
      <c r="BO41" s="134">
        <v>0</v>
      </c>
      <c r="BP41" s="133">
        <f aca="true" t="shared" si="37" ref="BP41:BP53">SUM(L41,AN41)</f>
        <v>379905</v>
      </c>
      <c r="BQ41" s="133">
        <f aca="true" t="shared" si="38" ref="BQ41:BQ53">SUM(M41,AO41)</f>
        <v>22941</v>
      </c>
      <c r="BR41" s="133">
        <f aca="true" t="shared" si="39" ref="BR41:BR53">SUM(N41,AP41)</f>
        <v>22941</v>
      </c>
      <c r="BS41" s="133">
        <f aca="true" t="shared" si="40" ref="BS41:BS53">SUM(O41,AQ41)</f>
        <v>0</v>
      </c>
      <c r="BT41" s="133">
        <f aca="true" t="shared" si="41" ref="BT41:BT53">SUM(P41,AR41)</f>
        <v>0</v>
      </c>
      <c r="BU41" s="133">
        <f aca="true" t="shared" si="42" ref="BU41:BU53">SUM(Q41,AS41)</f>
        <v>0</v>
      </c>
      <c r="BV41" s="133">
        <f aca="true" t="shared" si="43" ref="BV41:BV53">SUM(R41,AT41)</f>
        <v>5917</v>
      </c>
      <c r="BW41" s="133">
        <f t="shared" si="19"/>
        <v>0</v>
      </c>
      <c r="BX41" s="133">
        <f t="shared" si="30"/>
        <v>5139</v>
      </c>
      <c r="BY41" s="133">
        <f t="shared" si="31"/>
        <v>778</v>
      </c>
      <c r="BZ41" s="133">
        <f t="shared" si="32"/>
        <v>0</v>
      </c>
      <c r="CA41" s="133">
        <f t="shared" si="21"/>
        <v>349408</v>
      </c>
      <c r="CB41" s="133">
        <f t="shared" si="22"/>
        <v>6799</v>
      </c>
      <c r="CC41" s="133">
        <f t="shared" si="23"/>
        <v>320162</v>
      </c>
      <c r="CD41" s="133">
        <f t="shared" si="24"/>
        <v>20176</v>
      </c>
      <c r="CE41" s="133">
        <f t="shared" si="25"/>
        <v>2271</v>
      </c>
      <c r="CF41" s="134">
        <v>0</v>
      </c>
      <c r="CG41" s="133">
        <f t="shared" si="27"/>
        <v>1639</v>
      </c>
      <c r="CH41" s="133">
        <f t="shared" si="28"/>
        <v>174036</v>
      </c>
      <c r="CI41" s="133">
        <f t="shared" si="29"/>
        <v>1899441</v>
      </c>
    </row>
    <row r="42" spans="1:87" s="129" customFormat="1" ht="12" customHeight="1">
      <c r="A42" s="125" t="s">
        <v>344</v>
      </c>
      <c r="B42" s="126" t="s">
        <v>412</v>
      </c>
      <c r="C42" s="125" t="s">
        <v>413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0</v>
      </c>
      <c r="L42" s="133">
        <f t="shared" si="5"/>
        <v>13848</v>
      </c>
      <c r="M42" s="133">
        <f t="shared" si="6"/>
        <v>5601</v>
      </c>
      <c r="N42" s="133">
        <v>0</v>
      </c>
      <c r="O42" s="133">
        <v>0</v>
      </c>
      <c r="P42" s="133">
        <v>0</v>
      </c>
      <c r="Q42" s="133">
        <v>5601</v>
      </c>
      <c r="R42" s="133">
        <f t="shared" si="7"/>
        <v>7447</v>
      </c>
      <c r="S42" s="133">
        <v>0</v>
      </c>
      <c r="T42" s="133">
        <v>1472</v>
      </c>
      <c r="U42" s="133">
        <v>5975</v>
      </c>
      <c r="V42" s="133">
        <v>0</v>
      </c>
      <c r="W42" s="133">
        <f t="shared" si="8"/>
        <v>369</v>
      </c>
      <c r="X42" s="133">
        <v>0</v>
      </c>
      <c r="Y42" s="133">
        <v>195</v>
      </c>
      <c r="Z42" s="133">
        <v>174</v>
      </c>
      <c r="AA42" s="133">
        <v>0</v>
      </c>
      <c r="AB42" s="134">
        <v>0</v>
      </c>
      <c r="AC42" s="133">
        <v>431</v>
      </c>
      <c r="AD42" s="133">
        <v>2141</v>
      </c>
      <c r="AE42" s="133">
        <f t="shared" si="9"/>
        <v>15989</v>
      </c>
      <c r="AF42" s="133">
        <f t="shared" si="10"/>
        <v>693</v>
      </c>
      <c r="AG42" s="133">
        <f t="shared" si="11"/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693</v>
      </c>
      <c r="AM42" s="134">
        <v>0</v>
      </c>
      <c r="AN42" s="133">
        <f t="shared" si="12"/>
        <v>94597</v>
      </c>
      <c r="AO42" s="133">
        <f t="shared" si="13"/>
        <v>28349</v>
      </c>
      <c r="AP42" s="133">
        <v>0</v>
      </c>
      <c r="AQ42" s="133">
        <v>0</v>
      </c>
      <c r="AR42" s="133">
        <v>28349</v>
      </c>
      <c r="AS42" s="133">
        <v>0</v>
      </c>
      <c r="AT42" s="133">
        <f t="shared" si="14"/>
        <v>64421</v>
      </c>
      <c r="AU42" s="133">
        <v>0</v>
      </c>
      <c r="AV42" s="133">
        <v>64421</v>
      </c>
      <c r="AW42" s="133">
        <v>0</v>
      </c>
      <c r="AX42" s="133">
        <v>0</v>
      </c>
      <c r="AY42" s="133">
        <f t="shared" si="15"/>
        <v>1280</v>
      </c>
      <c r="AZ42" s="133">
        <v>0</v>
      </c>
      <c r="BA42" s="133">
        <v>1280</v>
      </c>
      <c r="BB42" s="133">
        <v>0</v>
      </c>
      <c r="BC42" s="133">
        <v>0</v>
      </c>
      <c r="BD42" s="134">
        <v>0</v>
      </c>
      <c r="BE42" s="133">
        <v>547</v>
      </c>
      <c r="BF42" s="133">
        <v>5074</v>
      </c>
      <c r="BG42" s="133">
        <f t="shared" si="16"/>
        <v>100364</v>
      </c>
      <c r="BH42" s="133">
        <f aca="true" t="shared" si="44" ref="BH42:BH53">SUM(D42,AF42)</f>
        <v>693</v>
      </c>
      <c r="BI42" s="133">
        <f aca="true" t="shared" si="45" ref="BI42:BI53">SUM(E42,AG42)</f>
        <v>0</v>
      </c>
      <c r="BJ42" s="133">
        <f aca="true" t="shared" si="46" ref="BJ42:BJ53">SUM(F42,AH42)</f>
        <v>0</v>
      </c>
      <c r="BK42" s="133">
        <f t="shared" si="33"/>
        <v>0</v>
      </c>
      <c r="BL42" s="133">
        <f t="shared" si="34"/>
        <v>0</v>
      </c>
      <c r="BM42" s="133">
        <f t="shared" si="35"/>
        <v>0</v>
      </c>
      <c r="BN42" s="133">
        <f t="shared" si="36"/>
        <v>693</v>
      </c>
      <c r="BO42" s="134">
        <v>0</v>
      </c>
      <c r="BP42" s="133">
        <f t="shared" si="37"/>
        <v>108445</v>
      </c>
      <c r="BQ42" s="133">
        <f t="shared" si="38"/>
        <v>33950</v>
      </c>
      <c r="BR42" s="133">
        <f t="shared" si="39"/>
        <v>0</v>
      </c>
      <c r="BS42" s="133">
        <f t="shared" si="40"/>
        <v>0</v>
      </c>
      <c r="BT42" s="133">
        <f t="shared" si="41"/>
        <v>28349</v>
      </c>
      <c r="BU42" s="133">
        <f t="shared" si="42"/>
        <v>5601</v>
      </c>
      <c r="BV42" s="133">
        <f t="shared" si="43"/>
        <v>71868</v>
      </c>
      <c r="BW42" s="133">
        <f t="shared" si="19"/>
        <v>0</v>
      </c>
      <c r="BX42" s="133">
        <f t="shared" si="30"/>
        <v>65893</v>
      </c>
      <c r="BY42" s="133">
        <f t="shared" si="31"/>
        <v>5975</v>
      </c>
      <c r="BZ42" s="133">
        <f t="shared" si="32"/>
        <v>0</v>
      </c>
      <c r="CA42" s="133">
        <f t="shared" si="21"/>
        <v>1649</v>
      </c>
      <c r="CB42" s="133">
        <f t="shared" si="22"/>
        <v>0</v>
      </c>
      <c r="CC42" s="133">
        <f t="shared" si="23"/>
        <v>1475</v>
      </c>
      <c r="CD42" s="133">
        <f t="shared" si="24"/>
        <v>174</v>
      </c>
      <c r="CE42" s="133">
        <f t="shared" si="25"/>
        <v>0</v>
      </c>
      <c r="CF42" s="134">
        <v>0</v>
      </c>
      <c r="CG42" s="133">
        <f t="shared" si="27"/>
        <v>978</v>
      </c>
      <c r="CH42" s="133">
        <f t="shared" si="28"/>
        <v>7215</v>
      </c>
      <c r="CI42" s="133">
        <f t="shared" si="29"/>
        <v>116353</v>
      </c>
    </row>
    <row r="43" spans="1:87" s="129" customFormat="1" ht="12" customHeight="1">
      <c r="A43" s="125" t="s">
        <v>344</v>
      </c>
      <c r="B43" s="126" t="s">
        <v>414</v>
      </c>
      <c r="C43" s="125" t="s">
        <v>415</v>
      </c>
      <c r="D43" s="133">
        <f t="shared" si="3"/>
        <v>0</v>
      </c>
      <c r="E43" s="133">
        <f t="shared" si="4"/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4">
        <v>0</v>
      </c>
      <c r="L43" s="133">
        <f t="shared" si="5"/>
        <v>0</v>
      </c>
      <c r="M43" s="133">
        <f t="shared" si="6"/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f t="shared" si="7"/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f t="shared" si="8"/>
        <v>0</v>
      </c>
      <c r="X43" s="133">
        <v>0</v>
      </c>
      <c r="Y43" s="133">
        <v>0</v>
      </c>
      <c r="Z43" s="133">
        <v>0</v>
      </c>
      <c r="AA43" s="133">
        <v>0</v>
      </c>
      <c r="AB43" s="134">
        <v>0</v>
      </c>
      <c r="AC43" s="133">
        <v>0</v>
      </c>
      <c r="AD43" s="133">
        <v>0</v>
      </c>
      <c r="AE43" s="133">
        <f t="shared" si="9"/>
        <v>0</v>
      </c>
      <c r="AF43" s="133">
        <f t="shared" si="10"/>
        <v>6191</v>
      </c>
      <c r="AG43" s="133">
        <f t="shared" si="11"/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6191</v>
      </c>
      <c r="AM43" s="134">
        <v>0</v>
      </c>
      <c r="AN43" s="133">
        <f t="shared" si="12"/>
        <v>152079</v>
      </c>
      <c r="AO43" s="133">
        <f t="shared" si="13"/>
        <v>41704</v>
      </c>
      <c r="AP43" s="133">
        <v>41704</v>
      </c>
      <c r="AQ43" s="133">
        <v>0</v>
      </c>
      <c r="AR43" s="133">
        <v>0</v>
      </c>
      <c r="AS43" s="133">
        <v>0</v>
      </c>
      <c r="AT43" s="133">
        <f t="shared" si="14"/>
        <v>110375</v>
      </c>
      <c r="AU43" s="133">
        <v>0</v>
      </c>
      <c r="AV43" s="133">
        <v>110375</v>
      </c>
      <c r="AW43" s="133">
        <v>0</v>
      </c>
      <c r="AX43" s="133">
        <v>0</v>
      </c>
      <c r="AY43" s="133">
        <f t="shared" si="15"/>
        <v>0</v>
      </c>
      <c r="AZ43" s="133">
        <v>0</v>
      </c>
      <c r="BA43" s="133">
        <v>0</v>
      </c>
      <c r="BB43" s="133">
        <v>0</v>
      </c>
      <c r="BC43" s="133">
        <v>0</v>
      </c>
      <c r="BD43" s="134">
        <v>0</v>
      </c>
      <c r="BE43" s="133">
        <v>0</v>
      </c>
      <c r="BF43" s="133">
        <v>1106</v>
      </c>
      <c r="BG43" s="133">
        <f t="shared" si="16"/>
        <v>159376</v>
      </c>
      <c r="BH43" s="133">
        <f t="shared" si="44"/>
        <v>6191</v>
      </c>
      <c r="BI43" s="133">
        <f t="shared" si="45"/>
        <v>0</v>
      </c>
      <c r="BJ43" s="133">
        <f t="shared" si="46"/>
        <v>0</v>
      </c>
      <c r="BK43" s="133">
        <f t="shared" si="33"/>
        <v>0</v>
      </c>
      <c r="BL43" s="133">
        <f t="shared" si="34"/>
        <v>0</v>
      </c>
      <c r="BM43" s="133">
        <f t="shared" si="35"/>
        <v>0</v>
      </c>
      <c r="BN43" s="133">
        <f t="shared" si="36"/>
        <v>6191</v>
      </c>
      <c r="BO43" s="134">
        <v>0</v>
      </c>
      <c r="BP43" s="133">
        <f t="shared" si="37"/>
        <v>152079</v>
      </c>
      <c r="BQ43" s="133">
        <f t="shared" si="38"/>
        <v>41704</v>
      </c>
      <c r="BR43" s="133">
        <f t="shared" si="39"/>
        <v>41704</v>
      </c>
      <c r="BS43" s="133">
        <f t="shared" si="40"/>
        <v>0</v>
      </c>
      <c r="BT43" s="133">
        <f t="shared" si="41"/>
        <v>0</v>
      </c>
      <c r="BU43" s="133">
        <f t="shared" si="42"/>
        <v>0</v>
      </c>
      <c r="BV43" s="133">
        <f t="shared" si="43"/>
        <v>110375</v>
      </c>
      <c r="BW43" s="133">
        <f t="shared" si="19"/>
        <v>0</v>
      </c>
      <c r="BX43" s="133">
        <f t="shared" si="30"/>
        <v>110375</v>
      </c>
      <c r="BY43" s="133">
        <f t="shared" si="31"/>
        <v>0</v>
      </c>
      <c r="BZ43" s="133">
        <f t="shared" si="32"/>
        <v>0</v>
      </c>
      <c r="CA43" s="133">
        <f t="shared" si="21"/>
        <v>0</v>
      </c>
      <c r="CB43" s="133">
        <f t="shared" si="22"/>
        <v>0</v>
      </c>
      <c r="CC43" s="133">
        <f t="shared" si="23"/>
        <v>0</v>
      </c>
      <c r="CD43" s="133">
        <f t="shared" si="24"/>
        <v>0</v>
      </c>
      <c r="CE43" s="133">
        <f t="shared" si="25"/>
        <v>0</v>
      </c>
      <c r="CF43" s="134">
        <v>0</v>
      </c>
      <c r="CG43" s="133">
        <f t="shared" si="27"/>
        <v>0</v>
      </c>
      <c r="CH43" s="133">
        <f t="shared" si="28"/>
        <v>1106</v>
      </c>
      <c r="CI43" s="133">
        <f t="shared" si="29"/>
        <v>159376</v>
      </c>
    </row>
    <row r="44" spans="1:87" s="129" customFormat="1" ht="12" customHeight="1">
      <c r="A44" s="125" t="s">
        <v>344</v>
      </c>
      <c r="B44" s="126" t="s">
        <v>416</v>
      </c>
      <c r="C44" s="125" t="s">
        <v>417</v>
      </c>
      <c r="D44" s="133">
        <f t="shared" si="3"/>
        <v>0</v>
      </c>
      <c r="E44" s="133">
        <f t="shared" si="4"/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4">
        <v>0</v>
      </c>
      <c r="L44" s="133">
        <f t="shared" si="5"/>
        <v>0</v>
      </c>
      <c r="M44" s="133">
        <f t="shared" si="6"/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f t="shared" si="7"/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f t="shared" si="8"/>
        <v>0</v>
      </c>
      <c r="X44" s="133">
        <v>0</v>
      </c>
      <c r="Y44" s="133">
        <v>0</v>
      </c>
      <c r="Z44" s="133">
        <v>0</v>
      </c>
      <c r="AA44" s="133">
        <v>0</v>
      </c>
      <c r="AB44" s="134">
        <v>0</v>
      </c>
      <c r="AC44" s="133">
        <v>0</v>
      </c>
      <c r="AD44" s="133">
        <v>0</v>
      </c>
      <c r="AE44" s="133">
        <f t="shared" si="9"/>
        <v>0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0</v>
      </c>
      <c r="AN44" s="133">
        <f t="shared" si="12"/>
        <v>117168</v>
      </c>
      <c r="AO44" s="133">
        <f t="shared" si="13"/>
        <v>48028</v>
      </c>
      <c r="AP44" s="133">
        <v>48028</v>
      </c>
      <c r="AQ44" s="133">
        <v>0</v>
      </c>
      <c r="AR44" s="133">
        <v>0</v>
      </c>
      <c r="AS44" s="133">
        <v>0</v>
      </c>
      <c r="AT44" s="133">
        <f t="shared" si="14"/>
        <v>69140</v>
      </c>
      <c r="AU44" s="133">
        <v>0</v>
      </c>
      <c r="AV44" s="133">
        <v>68329</v>
      </c>
      <c r="AW44" s="133">
        <v>811</v>
      </c>
      <c r="AX44" s="133">
        <v>0</v>
      </c>
      <c r="AY44" s="133">
        <f t="shared" si="15"/>
        <v>0</v>
      </c>
      <c r="AZ44" s="133">
        <v>0</v>
      </c>
      <c r="BA44" s="133">
        <v>0</v>
      </c>
      <c r="BB44" s="133">
        <v>0</v>
      </c>
      <c r="BC44" s="133">
        <v>0</v>
      </c>
      <c r="BD44" s="134">
        <v>0</v>
      </c>
      <c r="BE44" s="133">
        <v>0</v>
      </c>
      <c r="BF44" s="133">
        <v>5638</v>
      </c>
      <c r="BG44" s="133">
        <f t="shared" si="16"/>
        <v>122806</v>
      </c>
      <c r="BH44" s="133">
        <f t="shared" si="44"/>
        <v>0</v>
      </c>
      <c r="BI44" s="133">
        <f t="shared" si="45"/>
        <v>0</v>
      </c>
      <c r="BJ44" s="133">
        <f t="shared" si="46"/>
        <v>0</v>
      </c>
      <c r="BK44" s="133">
        <f t="shared" si="33"/>
        <v>0</v>
      </c>
      <c r="BL44" s="133">
        <f t="shared" si="34"/>
        <v>0</v>
      </c>
      <c r="BM44" s="133">
        <f t="shared" si="35"/>
        <v>0</v>
      </c>
      <c r="BN44" s="133">
        <f t="shared" si="36"/>
        <v>0</v>
      </c>
      <c r="BO44" s="134">
        <v>0</v>
      </c>
      <c r="BP44" s="133">
        <f t="shared" si="37"/>
        <v>117168</v>
      </c>
      <c r="BQ44" s="133">
        <f t="shared" si="38"/>
        <v>48028</v>
      </c>
      <c r="BR44" s="133">
        <f t="shared" si="39"/>
        <v>48028</v>
      </c>
      <c r="BS44" s="133">
        <f t="shared" si="40"/>
        <v>0</v>
      </c>
      <c r="BT44" s="133">
        <f t="shared" si="41"/>
        <v>0</v>
      </c>
      <c r="BU44" s="133">
        <f t="shared" si="42"/>
        <v>0</v>
      </c>
      <c r="BV44" s="133">
        <f t="shared" si="43"/>
        <v>69140</v>
      </c>
      <c r="BW44" s="133">
        <f t="shared" si="19"/>
        <v>0</v>
      </c>
      <c r="BX44" s="133">
        <f t="shared" si="30"/>
        <v>68329</v>
      </c>
      <c r="BY44" s="133">
        <f t="shared" si="31"/>
        <v>811</v>
      </c>
      <c r="BZ44" s="133">
        <f t="shared" si="32"/>
        <v>0</v>
      </c>
      <c r="CA44" s="133">
        <f t="shared" si="21"/>
        <v>0</v>
      </c>
      <c r="CB44" s="133">
        <f t="shared" si="22"/>
        <v>0</v>
      </c>
      <c r="CC44" s="133">
        <f t="shared" si="23"/>
        <v>0</v>
      </c>
      <c r="CD44" s="133">
        <f t="shared" si="24"/>
        <v>0</v>
      </c>
      <c r="CE44" s="133">
        <f t="shared" si="25"/>
        <v>0</v>
      </c>
      <c r="CF44" s="134">
        <v>0</v>
      </c>
      <c r="CG44" s="133">
        <f t="shared" si="27"/>
        <v>0</v>
      </c>
      <c r="CH44" s="133">
        <f t="shared" si="28"/>
        <v>5638</v>
      </c>
      <c r="CI44" s="133">
        <f t="shared" si="29"/>
        <v>122806</v>
      </c>
    </row>
    <row r="45" spans="1:87" s="129" customFormat="1" ht="12" customHeight="1">
      <c r="A45" s="125" t="s">
        <v>344</v>
      </c>
      <c r="B45" s="126" t="s">
        <v>418</v>
      </c>
      <c r="C45" s="125" t="s">
        <v>419</v>
      </c>
      <c r="D45" s="133">
        <f t="shared" si="3"/>
        <v>19845</v>
      </c>
      <c r="E45" s="133">
        <f t="shared" si="4"/>
        <v>19845</v>
      </c>
      <c r="F45" s="133">
        <v>0</v>
      </c>
      <c r="G45" s="133">
        <v>19845</v>
      </c>
      <c r="H45" s="133">
        <v>0</v>
      </c>
      <c r="I45" s="133">
        <v>0</v>
      </c>
      <c r="J45" s="133">
        <v>0</v>
      </c>
      <c r="K45" s="134">
        <v>0</v>
      </c>
      <c r="L45" s="133">
        <f t="shared" si="5"/>
        <v>919320</v>
      </c>
      <c r="M45" s="133">
        <f t="shared" si="6"/>
        <v>163756</v>
      </c>
      <c r="N45" s="133">
        <v>29587</v>
      </c>
      <c r="O45" s="133">
        <v>0</v>
      </c>
      <c r="P45" s="133">
        <v>127107</v>
      </c>
      <c r="Q45" s="133">
        <v>7062</v>
      </c>
      <c r="R45" s="133">
        <f t="shared" si="7"/>
        <v>578322</v>
      </c>
      <c r="S45" s="133">
        <v>0</v>
      </c>
      <c r="T45" s="133">
        <v>574318</v>
      </c>
      <c r="U45" s="133">
        <v>4004</v>
      </c>
      <c r="V45" s="133">
        <v>37538</v>
      </c>
      <c r="W45" s="133">
        <f t="shared" si="8"/>
        <v>139704</v>
      </c>
      <c r="X45" s="133">
        <v>0</v>
      </c>
      <c r="Y45" s="133">
        <v>120651</v>
      </c>
      <c r="Z45" s="133">
        <v>17942</v>
      </c>
      <c r="AA45" s="133">
        <v>1111</v>
      </c>
      <c r="AB45" s="134">
        <v>0</v>
      </c>
      <c r="AC45" s="133">
        <v>0</v>
      </c>
      <c r="AD45" s="133">
        <v>0</v>
      </c>
      <c r="AE45" s="133">
        <f t="shared" si="9"/>
        <v>939165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0</v>
      </c>
      <c r="AN45" s="133">
        <f t="shared" si="12"/>
        <v>182701</v>
      </c>
      <c r="AO45" s="133">
        <f t="shared" si="13"/>
        <v>78847</v>
      </c>
      <c r="AP45" s="133">
        <v>9235</v>
      </c>
      <c r="AQ45" s="133">
        <v>0</v>
      </c>
      <c r="AR45" s="133">
        <v>69612</v>
      </c>
      <c r="AS45" s="133">
        <v>0</v>
      </c>
      <c r="AT45" s="133">
        <f t="shared" si="14"/>
        <v>81507</v>
      </c>
      <c r="AU45" s="133">
        <v>0</v>
      </c>
      <c r="AV45" s="133">
        <v>81507</v>
      </c>
      <c r="AW45" s="133">
        <v>0</v>
      </c>
      <c r="AX45" s="133">
        <v>935</v>
      </c>
      <c r="AY45" s="133">
        <f t="shared" si="15"/>
        <v>21412</v>
      </c>
      <c r="AZ45" s="133">
        <v>1000</v>
      </c>
      <c r="BA45" s="133">
        <v>16036</v>
      </c>
      <c r="BB45" s="133">
        <v>4153</v>
      </c>
      <c r="BC45" s="133">
        <v>223</v>
      </c>
      <c r="BD45" s="134">
        <v>0</v>
      </c>
      <c r="BE45" s="133">
        <v>0</v>
      </c>
      <c r="BF45" s="133">
        <v>0</v>
      </c>
      <c r="BG45" s="133">
        <f t="shared" si="16"/>
        <v>182701</v>
      </c>
      <c r="BH45" s="133">
        <f t="shared" si="44"/>
        <v>19845</v>
      </c>
      <c r="BI45" s="133">
        <f t="shared" si="45"/>
        <v>19845</v>
      </c>
      <c r="BJ45" s="133">
        <f t="shared" si="46"/>
        <v>0</v>
      </c>
      <c r="BK45" s="133">
        <f t="shared" si="33"/>
        <v>19845</v>
      </c>
      <c r="BL45" s="133">
        <f t="shared" si="34"/>
        <v>0</v>
      </c>
      <c r="BM45" s="133">
        <f t="shared" si="35"/>
        <v>0</v>
      </c>
      <c r="BN45" s="133">
        <f t="shared" si="36"/>
        <v>0</v>
      </c>
      <c r="BO45" s="134">
        <v>0</v>
      </c>
      <c r="BP45" s="133">
        <f t="shared" si="37"/>
        <v>1102021</v>
      </c>
      <c r="BQ45" s="133">
        <f t="shared" si="38"/>
        <v>242603</v>
      </c>
      <c r="BR45" s="133">
        <f t="shared" si="39"/>
        <v>38822</v>
      </c>
      <c r="BS45" s="133">
        <f t="shared" si="40"/>
        <v>0</v>
      </c>
      <c r="BT45" s="133">
        <f t="shared" si="41"/>
        <v>196719</v>
      </c>
      <c r="BU45" s="133">
        <f t="shared" si="42"/>
        <v>7062</v>
      </c>
      <c r="BV45" s="133">
        <f t="shared" si="43"/>
        <v>659829</v>
      </c>
      <c r="BW45" s="133">
        <f t="shared" si="19"/>
        <v>0</v>
      </c>
      <c r="BX45" s="133">
        <f t="shared" si="30"/>
        <v>655825</v>
      </c>
      <c r="BY45" s="133">
        <f t="shared" si="31"/>
        <v>4004</v>
      </c>
      <c r="BZ45" s="133">
        <f t="shared" si="32"/>
        <v>38473</v>
      </c>
      <c r="CA45" s="133">
        <f t="shared" si="21"/>
        <v>161116</v>
      </c>
      <c r="CB45" s="133">
        <f t="shared" si="22"/>
        <v>1000</v>
      </c>
      <c r="CC45" s="133">
        <f t="shared" si="23"/>
        <v>136687</v>
      </c>
      <c r="CD45" s="133">
        <f t="shared" si="24"/>
        <v>22095</v>
      </c>
      <c r="CE45" s="133">
        <f t="shared" si="25"/>
        <v>1334</v>
      </c>
      <c r="CF45" s="134">
        <v>0</v>
      </c>
      <c r="CG45" s="133">
        <f t="shared" si="27"/>
        <v>0</v>
      </c>
      <c r="CH45" s="133">
        <f t="shared" si="28"/>
        <v>0</v>
      </c>
      <c r="CI45" s="133">
        <f t="shared" si="29"/>
        <v>1121866</v>
      </c>
    </row>
    <row r="46" spans="1:87" s="129" customFormat="1" ht="12" customHeight="1">
      <c r="A46" s="125" t="s">
        <v>344</v>
      </c>
      <c r="B46" s="126" t="s">
        <v>420</v>
      </c>
      <c r="C46" s="125" t="s">
        <v>421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0</v>
      </c>
      <c r="L46" s="133">
        <f t="shared" si="5"/>
        <v>180718</v>
      </c>
      <c r="M46" s="133">
        <f t="shared" si="6"/>
        <v>42476</v>
      </c>
      <c r="N46" s="133">
        <v>9807</v>
      </c>
      <c r="O46" s="133">
        <v>0</v>
      </c>
      <c r="P46" s="133">
        <v>32669</v>
      </c>
      <c r="Q46" s="133">
        <v>0</v>
      </c>
      <c r="R46" s="133">
        <f t="shared" si="7"/>
        <v>112709</v>
      </c>
      <c r="S46" s="133">
        <v>0</v>
      </c>
      <c r="T46" s="133">
        <v>112709</v>
      </c>
      <c r="U46" s="133">
        <v>0</v>
      </c>
      <c r="V46" s="133">
        <v>0</v>
      </c>
      <c r="W46" s="133">
        <f t="shared" si="8"/>
        <v>25533</v>
      </c>
      <c r="X46" s="133">
        <v>0</v>
      </c>
      <c r="Y46" s="133">
        <v>0</v>
      </c>
      <c r="Z46" s="133">
        <v>22108</v>
      </c>
      <c r="AA46" s="133">
        <v>3425</v>
      </c>
      <c r="AB46" s="134">
        <v>0</v>
      </c>
      <c r="AC46" s="133">
        <v>0</v>
      </c>
      <c r="AD46" s="133">
        <v>0</v>
      </c>
      <c r="AE46" s="133">
        <f t="shared" si="9"/>
        <v>180718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0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0</v>
      </c>
      <c r="BE46" s="133">
        <v>0</v>
      </c>
      <c r="BF46" s="133">
        <v>0</v>
      </c>
      <c r="BG46" s="133">
        <f t="shared" si="16"/>
        <v>0</v>
      </c>
      <c r="BH46" s="133">
        <f t="shared" si="44"/>
        <v>0</v>
      </c>
      <c r="BI46" s="133">
        <f t="shared" si="45"/>
        <v>0</v>
      </c>
      <c r="BJ46" s="133">
        <f t="shared" si="46"/>
        <v>0</v>
      </c>
      <c r="BK46" s="133">
        <f t="shared" si="33"/>
        <v>0</v>
      </c>
      <c r="BL46" s="133">
        <f t="shared" si="34"/>
        <v>0</v>
      </c>
      <c r="BM46" s="133">
        <f t="shared" si="35"/>
        <v>0</v>
      </c>
      <c r="BN46" s="133">
        <f t="shared" si="36"/>
        <v>0</v>
      </c>
      <c r="BO46" s="134">
        <v>0</v>
      </c>
      <c r="BP46" s="133">
        <f t="shared" si="37"/>
        <v>180718</v>
      </c>
      <c r="BQ46" s="133">
        <f t="shared" si="38"/>
        <v>42476</v>
      </c>
      <c r="BR46" s="133">
        <f t="shared" si="39"/>
        <v>9807</v>
      </c>
      <c r="BS46" s="133">
        <f t="shared" si="40"/>
        <v>0</v>
      </c>
      <c r="BT46" s="133">
        <f t="shared" si="41"/>
        <v>32669</v>
      </c>
      <c r="BU46" s="133">
        <f t="shared" si="42"/>
        <v>0</v>
      </c>
      <c r="BV46" s="133">
        <f t="shared" si="43"/>
        <v>112709</v>
      </c>
      <c r="BW46" s="133">
        <f t="shared" si="19"/>
        <v>0</v>
      </c>
      <c r="BX46" s="133">
        <f t="shared" si="30"/>
        <v>112709</v>
      </c>
      <c r="BY46" s="133">
        <f t="shared" si="31"/>
        <v>0</v>
      </c>
      <c r="BZ46" s="133">
        <f t="shared" si="32"/>
        <v>0</v>
      </c>
      <c r="CA46" s="133">
        <f t="shared" si="21"/>
        <v>25533</v>
      </c>
      <c r="CB46" s="133">
        <f t="shared" si="22"/>
        <v>0</v>
      </c>
      <c r="CC46" s="133">
        <f t="shared" si="23"/>
        <v>0</v>
      </c>
      <c r="CD46" s="133">
        <f t="shared" si="24"/>
        <v>22108</v>
      </c>
      <c r="CE46" s="133">
        <f t="shared" si="25"/>
        <v>3425</v>
      </c>
      <c r="CF46" s="134">
        <v>0</v>
      </c>
      <c r="CG46" s="133">
        <f t="shared" si="27"/>
        <v>0</v>
      </c>
      <c r="CH46" s="133">
        <f t="shared" si="28"/>
        <v>0</v>
      </c>
      <c r="CI46" s="133">
        <f t="shared" si="29"/>
        <v>180718</v>
      </c>
    </row>
    <row r="47" spans="1:87" s="129" customFormat="1" ht="12" customHeight="1">
      <c r="A47" s="125" t="s">
        <v>344</v>
      </c>
      <c r="B47" s="126" t="s">
        <v>422</v>
      </c>
      <c r="C47" s="125" t="s">
        <v>423</v>
      </c>
      <c r="D47" s="133">
        <f t="shared" si="3"/>
        <v>0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0</v>
      </c>
      <c r="L47" s="133">
        <f t="shared" si="5"/>
        <v>524522</v>
      </c>
      <c r="M47" s="133">
        <f t="shared" si="6"/>
        <v>35031</v>
      </c>
      <c r="N47" s="133">
        <v>35031</v>
      </c>
      <c r="O47" s="133">
        <v>0</v>
      </c>
      <c r="P47" s="133">
        <v>0</v>
      </c>
      <c r="Q47" s="133">
        <v>0</v>
      </c>
      <c r="R47" s="133">
        <f t="shared" si="7"/>
        <v>258623</v>
      </c>
      <c r="S47" s="133">
        <v>0</v>
      </c>
      <c r="T47" s="133">
        <v>248079</v>
      </c>
      <c r="U47" s="133">
        <v>10544</v>
      </c>
      <c r="V47" s="133">
        <v>0</v>
      </c>
      <c r="W47" s="133">
        <f t="shared" si="8"/>
        <v>230868</v>
      </c>
      <c r="X47" s="133">
        <v>0</v>
      </c>
      <c r="Y47" s="133">
        <v>200410</v>
      </c>
      <c r="Z47" s="133">
        <v>811</v>
      </c>
      <c r="AA47" s="133">
        <v>29647</v>
      </c>
      <c r="AB47" s="134">
        <v>0</v>
      </c>
      <c r="AC47" s="133">
        <v>0</v>
      </c>
      <c r="AD47" s="133">
        <v>0</v>
      </c>
      <c r="AE47" s="133">
        <f t="shared" si="9"/>
        <v>524522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0</v>
      </c>
      <c r="AN47" s="133">
        <f t="shared" si="12"/>
        <v>197265</v>
      </c>
      <c r="AO47" s="133">
        <f t="shared" si="13"/>
        <v>32144</v>
      </c>
      <c r="AP47" s="133">
        <v>32144</v>
      </c>
      <c r="AQ47" s="133">
        <v>0</v>
      </c>
      <c r="AR47" s="133">
        <v>0</v>
      </c>
      <c r="AS47" s="133">
        <v>0</v>
      </c>
      <c r="AT47" s="133">
        <f t="shared" si="14"/>
        <v>139103</v>
      </c>
      <c r="AU47" s="133">
        <v>0</v>
      </c>
      <c r="AV47" s="133">
        <v>139103</v>
      </c>
      <c r="AW47" s="133">
        <v>0</v>
      </c>
      <c r="AX47" s="133">
        <v>0</v>
      </c>
      <c r="AY47" s="133">
        <f t="shared" si="15"/>
        <v>26018</v>
      </c>
      <c r="AZ47" s="133">
        <v>0</v>
      </c>
      <c r="BA47" s="133">
        <v>8450</v>
      </c>
      <c r="BB47" s="133">
        <v>0</v>
      </c>
      <c r="BC47" s="133">
        <v>17568</v>
      </c>
      <c r="BD47" s="134">
        <v>0</v>
      </c>
      <c r="BE47" s="133">
        <v>0</v>
      </c>
      <c r="BF47" s="133">
        <v>0</v>
      </c>
      <c r="BG47" s="133">
        <f t="shared" si="16"/>
        <v>197265</v>
      </c>
      <c r="BH47" s="133">
        <f t="shared" si="44"/>
        <v>0</v>
      </c>
      <c r="BI47" s="133">
        <f t="shared" si="45"/>
        <v>0</v>
      </c>
      <c r="BJ47" s="133">
        <f t="shared" si="46"/>
        <v>0</v>
      </c>
      <c r="BK47" s="133">
        <f t="shared" si="33"/>
        <v>0</v>
      </c>
      <c r="BL47" s="133">
        <f t="shared" si="34"/>
        <v>0</v>
      </c>
      <c r="BM47" s="133">
        <f t="shared" si="35"/>
        <v>0</v>
      </c>
      <c r="BN47" s="133">
        <f t="shared" si="36"/>
        <v>0</v>
      </c>
      <c r="BO47" s="134">
        <v>0</v>
      </c>
      <c r="BP47" s="133">
        <f t="shared" si="37"/>
        <v>721787</v>
      </c>
      <c r="BQ47" s="133">
        <f t="shared" si="38"/>
        <v>67175</v>
      </c>
      <c r="BR47" s="133">
        <f t="shared" si="39"/>
        <v>67175</v>
      </c>
      <c r="BS47" s="133">
        <f t="shared" si="40"/>
        <v>0</v>
      </c>
      <c r="BT47" s="133">
        <f t="shared" si="41"/>
        <v>0</v>
      </c>
      <c r="BU47" s="133">
        <f t="shared" si="42"/>
        <v>0</v>
      </c>
      <c r="BV47" s="133">
        <f t="shared" si="43"/>
        <v>397726</v>
      </c>
      <c r="BW47" s="133">
        <f t="shared" si="19"/>
        <v>0</v>
      </c>
      <c r="BX47" s="133">
        <f t="shared" si="30"/>
        <v>387182</v>
      </c>
      <c r="BY47" s="133">
        <f t="shared" si="31"/>
        <v>10544</v>
      </c>
      <c r="BZ47" s="133">
        <f t="shared" si="32"/>
        <v>0</v>
      </c>
      <c r="CA47" s="133">
        <f t="shared" si="21"/>
        <v>256886</v>
      </c>
      <c r="CB47" s="133">
        <f t="shared" si="22"/>
        <v>0</v>
      </c>
      <c r="CC47" s="133">
        <f t="shared" si="23"/>
        <v>208860</v>
      </c>
      <c r="CD47" s="133">
        <f t="shared" si="24"/>
        <v>811</v>
      </c>
      <c r="CE47" s="133">
        <f t="shared" si="25"/>
        <v>47215</v>
      </c>
      <c r="CF47" s="134">
        <v>0</v>
      </c>
      <c r="CG47" s="133">
        <f t="shared" si="27"/>
        <v>0</v>
      </c>
      <c r="CH47" s="133">
        <f t="shared" si="28"/>
        <v>0</v>
      </c>
      <c r="CI47" s="133">
        <f t="shared" si="29"/>
        <v>721787</v>
      </c>
    </row>
    <row r="48" spans="1:87" s="129" customFormat="1" ht="12" customHeight="1">
      <c r="A48" s="125" t="s">
        <v>344</v>
      </c>
      <c r="B48" s="126" t="s">
        <v>424</v>
      </c>
      <c r="C48" s="125" t="s">
        <v>425</v>
      </c>
      <c r="D48" s="133">
        <f t="shared" si="3"/>
        <v>0</v>
      </c>
      <c r="E48" s="133">
        <f t="shared" si="4"/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4">
        <v>0</v>
      </c>
      <c r="L48" s="133">
        <f t="shared" si="5"/>
        <v>0</v>
      </c>
      <c r="M48" s="133">
        <f t="shared" si="6"/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f t="shared" si="7"/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f t="shared" si="8"/>
        <v>0</v>
      </c>
      <c r="X48" s="133">
        <v>0</v>
      </c>
      <c r="Y48" s="133">
        <v>0</v>
      </c>
      <c r="Z48" s="133">
        <v>0</v>
      </c>
      <c r="AA48" s="133">
        <v>0</v>
      </c>
      <c r="AB48" s="134">
        <v>0</v>
      </c>
      <c r="AC48" s="133">
        <v>0</v>
      </c>
      <c r="AD48" s="133">
        <v>0</v>
      </c>
      <c r="AE48" s="133">
        <f t="shared" si="9"/>
        <v>0</v>
      </c>
      <c r="AF48" s="133">
        <f t="shared" si="10"/>
        <v>0</v>
      </c>
      <c r="AG48" s="133">
        <f t="shared" si="11"/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4">
        <v>0</v>
      </c>
      <c r="AN48" s="133">
        <f t="shared" si="12"/>
        <v>213147</v>
      </c>
      <c r="AO48" s="133">
        <f t="shared" si="13"/>
        <v>17852</v>
      </c>
      <c r="AP48" s="133">
        <v>17852</v>
      </c>
      <c r="AQ48" s="133">
        <v>0</v>
      </c>
      <c r="AR48" s="133">
        <v>0</v>
      </c>
      <c r="AS48" s="133">
        <v>0</v>
      </c>
      <c r="AT48" s="133">
        <f t="shared" si="14"/>
        <v>139994</v>
      </c>
      <c r="AU48" s="133">
        <v>0</v>
      </c>
      <c r="AV48" s="133">
        <v>139994</v>
      </c>
      <c r="AW48" s="133">
        <v>0</v>
      </c>
      <c r="AX48" s="133">
        <v>0</v>
      </c>
      <c r="AY48" s="133">
        <f t="shared" si="15"/>
        <v>55301</v>
      </c>
      <c r="AZ48" s="133">
        <v>0</v>
      </c>
      <c r="BA48" s="133">
        <v>55301</v>
      </c>
      <c r="BB48" s="133">
        <v>0</v>
      </c>
      <c r="BC48" s="133">
        <v>0</v>
      </c>
      <c r="BD48" s="134">
        <v>0</v>
      </c>
      <c r="BE48" s="133">
        <v>0</v>
      </c>
      <c r="BF48" s="133">
        <v>0</v>
      </c>
      <c r="BG48" s="133">
        <f t="shared" si="16"/>
        <v>213147</v>
      </c>
      <c r="BH48" s="133">
        <f t="shared" si="44"/>
        <v>0</v>
      </c>
      <c r="BI48" s="133">
        <f t="shared" si="45"/>
        <v>0</v>
      </c>
      <c r="BJ48" s="133">
        <f t="shared" si="46"/>
        <v>0</v>
      </c>
      <c r="BK48" s="133">
        <f t="shared" si="33"/>
        <v>0</v>
      </c>
      <c r="BL48" s="133">
        <f t="shared" si="34"/>
        <v>0</v>
      </c>
      <c r="BM48" s="133">
        <f t="shared" si="35"/>
        <v>0</v>
      </c>
      <c r="BN48" s="133">
        <f t="shared" si="36"/>
        <v>0</v>
      </c>
      <c r="BO48" s="134">
        <v>0</v>
      </c>
      <c r="BP48" s="133">
        <f t="shared" si="37"/>
        <v>213147</v>
      </c>
      <c r="BQ48" s="133">
        <f t="shared" si="38"/>
        <v>17852</v>
      </c>
      <c r="BR48" s="133">
        <f t="shared" si="39"/>
        <v>17852</v>
      </c>
      <c r="BS48" s="133">
        <f t="shared" si="40"/>
        <v>0</v>
      </c>
      <c r="BT48" s="133">
        <f t="shared" si="41"/>
        <v>0</v>
      </c>
      <c r="BU48" s="133">
        <f t="shared" si="42"/>
        <v>0</v>
      </c>
      <c r="BV48" s="133">
        <f t="shared" si="43"/>
        <v>139994</v>
      </c>
      <c r="BW48" s="133">
        <f t="shared" si="19"/>
        <v>0</v>
      </c>
      <c r="BX48" s="133">
        <f t="shared" si="30"/>
        <v>139994</v>
      </c>
      <c r="BY48" s="133">
        <f t="shared" si="31"/>
        <v>0</v>
      </c>
      <c r="BZ48" s="133">
        <f t="shared" si="32"/>
        <v>0</v>
      </c>
      <c r="CA48" s="133">
        <f t="shared" si="21"/>
        <v>55301</v>
      </c>
      <c r="CB48" s="133">
        <f t="shared" si="22"/>
        <v>0</v>
      </c>
      <c r="CC48" s="133">
        <f t="shared" si="23"/>
        <v>55301</v>
      </c>
      <c r="CD48" s="133">
        <f t="shared" si="24"/>
        <v>0</v>
      </c>
      <c r="CE48" s="133">
        <f t="shared" si="25"/>
        <v>0</v>
      </c>
      <c r="CF48" s="134">
        <v>0</v>
      </c>
      <c r="CG48" s="133">
        <f t="shared" si="27"/>
        <v>0</v>
      </c>
      <c r="CH48" s="133">
        <f t="shared" si="28"/>
        <v>0</v>
      </c>
      <c r="CI48" s="133">
        <f t="shared" si="29"/>
        <v>213147</v>
      </c>
    </row>
    <row r="49" spans="1:87" s="129" customFormat="1" ht="12" customHeight="1">
      <c r="A49" s="125" t="s">
        <v>344</v>
      </c>
      <c r="B49" s="126" t="s">
        <v>426</v>
      </c>
      <c r="C49" s="125" t="s">
        <v>427</v>
      </c>
      <c r="D49" s="133">
        <f t="shared" si="3"/>
        <v>0</v>
      </c>
      <c r="E49" s="133">
        <f t="shared" si="4"/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4">
        <v>0</v>
      </c>
      <c r="L49" s="133">
        <f t="shared" si="5"/>
        <v>0</v>
      </c>
      <c r="M49" s="133">
        <f t="shared" si="6"/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f t="shared" si="7"/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f t="shared" si="8"/>
        <v>0</v>
      </c>
      <c r="X49" s="133">
        <v>0</v>
      </c>
      <c r="Y49" s="133">
        <v>0</v>
      </c>
      <c r="Z49" s="133">
        <v>0</v>
      </c>
      <c r="AA49" s="133">
        <v>0</v>
      </c>
      <c r="AB49" s="134">
        <v>0</v>
      </c>
      <c r="AC49" s="133">
        <v>0</v>
      </c>
      <c r="AD49" s="133">
        <v>0</v>
      </c>
      <c r="AE49" s="133">
        <f t="shared" si="9"/>
        <v>0</v>
      </c>
      <c r="AF49" s="133">
        <f t="shared" si="10"/>
        <v>0</v>
      </c>
      <c r="AG49" s="133">
        <f t="shared" si="11"/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4">
        <v>0</v>
      </c>
      <c r="AN49" s="133">
        <f t="shared" si="12"/>
        <v>373228</v>
      </c>
      <c r="AO49" s="133">
        <f t="shared" si="13"/>
        <v>65718</v>
      </c>
      <c r="AP49" s="133">
        <v>65718</v>
      </c>
      <c r="AQ49" s="133">
        <v>0</v>
      </c>
      <c r="AR49" s="133">
        <v>0</v>
      </c>
      <c r="AS49" s="133">
        <v>0</v>
      </c>
      <c r="AT49" s="133">
        <f t="shared" si="14"/>
        <v>0</v>
      </c>
      <c r="AU49" s="133">
        <v>0</v>
      </c>
      <c r="AV49" s="133">
        <v>0</v>
      </c>
      <c r="AW49" s="133">
        <v>0</v>
      </c>
      <c r="AX49" s="133">
        <v>0</v>
      </c>
      <c r="AY49" s="133">
        <f t="shared" si="15"/>
        <v>307510</v>
      </c>
      <c r="AZ49" s="133">
        <v>0</v>
      </c>
      <c r="BA49" s="133">
        <v>6668</v>
      </c>
      <c r="BB49" s="133">
        <v>0</v>
      </c>
      <c r="BC49" s="133">
        <v>300842</v>
      </c>
      <c r="BD49" s="134">
        <v>0</v>
      </c>
      <c r="BE49" s="133">
        <v>0</v>
      </c>
      <c r="BF49" s="133">
        <v>0</v>
      </c>
      <c r="BG49" s="133">
        <f t="shared" si="16"/>
        <v>373228</v>
      </c>
      <c r="BH49" s="133">
        <f t="shared" si="44"/>
        <v>0</v>
      </c>
      <c r="BI49" s="133">
        <f t="shared" si="45"/>
        <v>0</v>
      </c>
      <c r="BJ49" s="133">
        <f t="shared" si="46"/>
        <v>0</v>
      </c>
      <c r="BK49" s="133">
        <f t="shared" si="33"/>
        <v>0</v>
      </c>
      <c r="BL49" s="133">
        <f t="shared" si="34"/>
        <v>0</v>
      </c>
      <c r="BM49" s="133">
        <f t="shared" si="35"/>
        <v>0</v>
      </c>
      <c r="BN49" s="133">
        <f t="shared" si="36"/>
        <v>0</v>
      </c>
      <c r="BO49" s="134">
        <v>0</v>
      </c>
      <c r="BP49" s="133">
        <f t="shared" si="37"/>
        <v>373228</v>
      </c>
      <c r="BQ49" s="133">
        <f t="shared" si="38"/>
        <v>65718</v>
      </c>
      <c r="BR49" s="133">
        <f t="shared" si="39"/>
        <v>65718</v>
      </c>
      <c r="BS49" s="133">
        <f t="shared" si="40"/>
        <v>0</v>
      </c>
      <c r="BT49" s="133">
        <f t="shared" si="41"/>
        <v>0</v>
      </c>
      <c r="BU49" s="133">
        <f t="shared" si="42"/>
        <v>0</v>
      </c>
      <c r="BV49" s="133">
        <f t="shared" si="43"/>
        <v>0</v>
      </c>
      <c r="BW49" s="133">
        <f t="shared" si="19"/>
        <v>0</v>
      </c>
      <c r="BX49" s="133">
        <f t="shared" si="30"/>
        <v>0</v>
      </c>
      <c r="BY49" s="133">
        <f t="shared" si="31"/>
        <v>0</v>
      </c>
      <c r="BZ49" s="133">
        <f t="shared" si="32"/>
        <v>0</v>
      </c>
      <c r="CA49" s="133">
        <f t="shared" si="21"/>
        <v>307510</v>
      </c>
      <c r="CB49" s="133">
        <f t="shared" si="22"/>
        <v>0</v>
      </c>
      <c r="CC49" s="133">
        <f t="shared" si="23"/>
        <v>6668</v>
      </c>
      <c r="CD49" s="133">
        <f t="shared" si="24"/>
        <v>0</v>
      </c>
      <c r="CE49" s="133">
        <f t="shared" si="25"/>
        <v>300842</v>
      </c>
      <c r="CF49" s="134">
        <v>0</v>
      </c>
      <c r="CG49" s="133">
        <f t="shared" si="27"/>
        <v>0</v>
      </c>
      <c r="CH49" s="133">
        <f t="shared" si="28"/>
        <v>0</v>
      </c>
      <c r="CI49" s="133">
        <f t="shared" si="29"/>
        <v>373228</v>
      </c>
    </row>
    <row r="50" spans="1:87" s="129" customFormat="1" ht="12" customHeight="1">
      <c r="A50" s="125" t="s">
        <v>344</v>
      </c>
      <c r="B50" s="126" t="s">
        <v>428</v>
      </c>
      <c r="C50" s="125" t="s">
        <v>429</v>
      </c>
      <c r="D50" s="133">
        <f t="shared" si="3"/>
        <v>0</v>
      </c>
      <c r="E50" s="133">
        <f t="shared" si="4"/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4">
        <v>0</v>
      </c>
      <c r="L50" s="133">
        <f t="shared" si="5"/>
        <v>0</v>
      </c>
      <c r="M50" s="133">
        <f t="shared" si="6"/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f t="shared" si="7"/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f t="shared" si="8"/>
        <v>0</v>
      </c>
      <c r="X50" s="133">
        <v>0</v>
      </c>
      <c r="Y50" s="133">
        <v>0</v>
      </c>
      <c r="Z50" s="133">
        <v>0</v>
      </c>
      <c r="AA50" s="133">
        <v>0</v>
      </c>
      <c r="AB50" s="134">
        <v>0</v>
      </c>
      <c r="AC50" s="133">
        <v>0</v>
      </c>
      <c r="AD50" s="133">
        <v>0</v>
      </c>
      <c r="AE50" s="133">
        <f t="shared" si="9"/>
        <v>0</v>
      </c>
      <c r="AF50" s="133">
        <f t="shared" si="10"/>
        <v>65310</v>
      </c>
      <c r="AG50" s="133">
        <f t="shared" si="11"/>
        <v>65310</v>
      </c>
      <c r="AH50" s="133">
        <v>0</v>
      </c>
      <c r="AI50" s="133">
        <v>65310</v>
      </c>
      <c r="AJ50" s="133">
        <v>0</v>
      </c>
      <c r="AK50" s="133">
        <v>0</v>
      </c>
      <c r="AL50" s="133">
        <v>0</v>
      </c>
      <c r="AM50" s="134">
        <v>0</v>
      </c>
      <c r="AN50" s="133">
        <f t="shared" si="12"/>
        <v>657505</v>
      </c>
      <c r="AO50" s="133">
        <f t="shared" si="13"/>
        <v>24828</v>
      </c>
      <c r="AP50" s="133">
        <v>24828</v>
      </c>
      <c r="AQ50" s="133">
        <v>0</v>
      </c>
      <c r="AR50" s="133">
        <v>0</v>
      </c>
      <c r="AS50" s="133">
        <v>0</v>
      </c>
      <c r="AT50" s="133">
        <f t="shared" si="14"/>
        <v>118240</v>
      </c>
      <c r="AU50" s="133">
        <v>0</v>
      </c>
      <c r="AV50" s="133">
        <v>118240</v>
      </c>
      <c r="AW50" s="133">
        <v>0</v>
      </c>
      <c r="AX50" s="133">
        <v>0</v>
      </c>
      <c r="AY50" s="133">
        <f t="shared" si="15"/>
        <v>514437</v>
      </c>
      <c r="AZ50" s="133">
        <v>0</v>
      </c>
      <c r="BA50" s="133">
        <v>72314</v>
      </c>
      <c r="BB50" s="133">
        <v>0</v>
      </c>
      <c r="BC50" s="133">
        <v>442123</v>
      </c>
      <c r="BD50" s="134">
        <v>0</v>
      </c>
      <c r="BE50" s="133">
        <v>0</v>
      </c>
      <c r="BF50" s="133">
        <v>0</v>
      </c>
      <c r="BG50" s="133">
        <f t="shared" si="16"/>
        <v>722815</v>
      </c>
      <c r="BH50" s="133">
        <f t="shared" si="44"/>
        <v>65310</v>
      </c>
      <c r="BI50" s="133">
        <f t="shared" si="45"/>
        <v>65310</v>
      </c>
      <c r="BJ50" s="133">
        <f t="shared" si="46"/>
        <v>0</v>
      </c>
      <c r="BK50" s="133">
        <f t="shared" si="33"/>
        <v>65310</v>
      </c>
      <c r="BL50" s="133">
        <f t="shared" si="34"/>
        <v>0</v>
      </c>
      <c r="BM50" s="133">
        <f t="shared" si="35"/>
        <v>0</v>
      </c>
      <c r="BN50" s="133">
        <f t="shared" si="36"/>
        <v>0</v>
      </c>
      <c r="BO50" s="134">
        <v>0</v>
      </c>
      <c r="BP50" s="133">
        <f t="shared" si="37"/>
        <v>657505</v>
      </c>
      <c r="BQ50" s="133">
        <f t="shared" si="38"/>
        <v>24828</v>
      </c>
      <c r="BR50" s="133">
        <f t="shared" si="39"/>
        <v>24828</v>
      </c>
      <c r="BS50" s="133">
        <f t="shared" si="40"/>
        <v>0</v>
      </c>
      <c r="BT50" s="133">
        <f t="shared" si="41"/>
        <v>0</v>
      </c>
      <c r="BU50" s="133">
        <f t="shared" si="42"/>
        <v>0</v>
      </c>
      <c r="BV50" s="133">
        <f t="shared" si="43"/>
        <v>118240</v>
      </c>
      <c r="BW50" s="133">
        <f t="shared" si="19"/>
        <v>0</v>
      </c>
      <c r="BX50" s="133">
        <f t="shared" si="30"/>
        <v>118240</v>
      </c>
      <c r="BY50" s="133">
        <f t="shared" si="31"/>
        <v>0</v>
      </c>
      <c r="BZ50" s="133">
        <f t="shared" si="32"/>
        <v>0</v>
      </c>
      <c r="CA50" s="133">
        <f t="shared" si="21"/>
        <v>514437</v>
      </c>
      <c r="CB50" s="133">
        <f t="shared" si="22"/>
        <v>0</v>
      </c>
      <c r="CC50" s="133">
        <f t="shared" si="23"/>
        <v>72314</v>
      </c>
      <c r="CD50" s="133">
        <f t="shared" si="24"/>
        <v>0</v>
      </c>
      <c r="CE50" s="133">
        <f t="shared" si="25"/>
        <v>442123</v>
      </c>
      <c r="CF50" s="134">
        <v>0</v>
      </c>
      <c r="CG50" s="133">
        <f t="shared" si="27"/>
        <v>0</v>
      </c>
      <c r="CH50" s="133">
        <f t="shared" si="28"/>
        <v>0</v>
      </c>
      <c r="CI50" s="133">
        <f t="shared" si="29"/>
        <v>722815</v>
      </c>
    </row>
    <row r="51" spans="1:87" s="129" customFormat="1" ht="12" customHeight="1">
      <c r="A51" s="125" t="s">
        <v>344</v>
      </c>
      <c r="B51" s="126" t="s">
        <v>430</v>
      </c>
      <c r="C51" s="125" t="s">
        <v>431</v>
      </c>
      <c r="D51" s="133">
        <f t="shared" si="3"/>
        <v>0</v>
      </c>
      <c r="E51" s="133">
        <f t="shared" si="4"/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4">
        <v>0</v>
      </c>
      <c r="L51" s="133">
        <f t="shared" si="5"/>
        <v>621077</v>
      </c>
      <c r="M51" s="133">
        <f t="shared" si="6"/>
        <v>18664</v>
      </c>
      <c r="N51" s="133">
        <v>18664</v>
      </c>
      <c r="O51" s="133">
        <v>0</v>
      </c>
      <c r="P51" s="133">
        <v>0</v>
      </c>
      <c r="Q51" s="133">
        <v>0</v>
      </c>
      <c r="R51" s="133">
        <f t="shared" si="7"/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f t="shared" si="8"/>
        <v>602413</v>
      </c>
      <c r="X51" s="133">
        <v>0</v>
      </c>
      <c r="Y51" s="133">
        <v>570662</v>
      </c>
      <c r="Z51" s="133">
        <v>29745</v>
      </c>
      <c r="AA51" s="133">
        <v>2006</v>
      </c>
      <c r="AB51" s="134">
        <v>0</v>
      </c>
      <c r="AC51" s="133">
        <v>0</v>
      </c>
      <c r="AD51" s="133">
        <v>34784</v>
      </c>
      <c r="AE51" s="133">
        <f t="shared" si="9"/>
        <v>655861</v>
      </c>
      <c r="AF51" s="133">
        <f t="shared" si="10"/>
        <v>0</v>
      </c>
      <c r="AG51" s="133">
        <f t="shared" si="11"/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4">
        <v>0</v>
      </c>
      <c r="AN51" s="133">
        <f t="shared" si="12"/>
        <v>0</v>
      </c>
      <c r="AO51" s="133">
        <f t="shared" si="13"/>
        <v>0</v>
      </c>
      <c r="AP51" s="133">
        <v>0</v>
      </c>
      <c r="AQ51" s="133">
        <v>0</v>
      </c>
      <c r="AR51" s="133">
        <v>0</v>
      </c>
      <c r="AS51" s="133">
        <v>0</v>
      </c>
      <c r="AT51" s="133">
        <f t="shared" si="14"/>
        <v>0</v>
      </c>
      <c r="AU51" s="133">
        <v>0</v>
      </c>
      <c r="AV51" s="133">
        <v>0</v>
      </c>
      <c r="AW51" s="133">
        <v>0</v>
      </c>
      <c r="AX51" s="133">
        <v>0</v>
      </c>
      <c r="AY51" s="133">
        <f t="shared" si="15"/>
        <v>0</v>
      </c>
      <c r="AZ51" s="133">
        <v>0</v>
      </c>
      <c r="BA51" s="133">
        <v>0</v>
      </c>
      <c r="BB51" s="133">
        <v>0</v>
      </c>
      <c r="BC51" s="133">
        <v>0</v>
      </c>
      <c r="BD51" s="134">
        <v>0</v>
      </c>
      <c r="BE51" s="133">
        <v>0</v>
      </c>
      <c r="BF51" s="133">
        <v>0</v>
      </c>
      <c r="BG51" s="133">
        <f t="shared" si="16"/>
        <v>0</v>
      </c>
      <c r="BH51" s="133">
        <f t="shared" si="44"/>
        <v>0</v>
      </c>
      <c r="BI51" s="133">
        <f t="shared" si="45"/>
        <v>0</v>
      </c>
      <c r="BJ51" s="133">
        <f t="shared" si="46"/>
        <v>0</v>
      </c>
      <c r="BK51" s="133">
        <f t="shared" si="33"/>
        <v>0</v>
      </c>
      <c r="BL51" s="133">
        <f t="shared" si="34"/>
        <v>0</v>
      </c>
      <c r="BM51" s="133">
        <f t="shared" si="35"/>
        <v>0</v>
      </c>
      <c r="BN51" s="133">
        <f t="shared" si="36"/>
        <v>0</v>
      </c>
      <c r="BO51" s="134">
        <v>0</v>
      </c>
      <c r="BP51" s="133">
        <f t="shared" si="37"/>
        <v>621077</v>
      </c>
      <c r="BQ51" s="133">
        <f t="shared" si="38"/>
        <v>18664</v>
      </c>
      <c r="BR51" s="133">
        <f t="shared" si="39"/>
        <v>18664</v>
      </c>
      <c r="BS51" s="133">
        <f t="shared" si="40"/>
        <v>0</v>
      </c>
      <c r="BT51" s="133">
        <f t="shared" si="41"/>
        <v>0</v>
      </c>
      <c r="BU51" s="133">
        <f t="shared" si="42"/>
        <v>0</v>
      </c>
      <c r="BV51" s="133">
        <f t="shared" si="43"/>
        <v>0</v>
      </c>
      <c r="BW51" s="133">
        <f t="shared" si="19"/>
        <v>0</v>
      </c>
      <c r="BX51" s="133">
        <f t="shared" si="30"/>
        <v>0</v>
      </c>
      <c r="BY51" s="133">
        <f t="shared" si="31"/>
        <v>0</v>
      </c>
      <c r="BZ51" s="133">
        <f t="shared" si="32"/>
        <v>0</v>
      </c>
      <c r="CA51" s="133">
        <f t="shared" si="21"/>
        <v>602413</v>
      </c>
      <c r="CB51" s="133">
        <f t="shared" si="22"/>
        <v>0</v>
      </c>
      <c r="CC51" s="133">
        <f t="shared" si="23"/>
        <v>570662</v>
      </c>
      <c r="CD51" s="133">
        <f t="shared" si="24"/>
        <v>29745</v>
      </c>
      <c r="CE51" s="133">
        <f t="shared" si="25"/>
        <v>2006</v>
      </c>
      <c r="CF51" s="134">
        <v>0</v>
      </c>
      <c r="CG51" s="133">
        <f t="shared" si="27"/>
        <v>0</v>
      </c>
      <c r="CH51" s="133">
        <f t="shared" si="28"/>
        <v>34784</v>
      </c>
      <c r="CI51" s="133">
        <f t="shared" si="29"/>
        <v>655861</v>
      </c>
    </row>
    <row r="52" spans="1:87" s="129" customFormat="1" ht="12" customHeight="1">
      <c r="A52" s="125" t="s">
        <v>344</v>
      </c>
      <c r="B52" s="126" t="s">
        <v>432</v>
      </c>
      <c r="C52" s="125" t="s">
        <v>433</v>
      </c>
      <c r="D52" s="133">
        <f t="shared" si="3"/>
        <v>1729028</v>
      </c>
      <c r="E52" s="133">
        <f t="shared" si="4"/>
        <v>1729028</v>
      </c>
      <c r="F52" s="133">
        <v>0</v>
      </c>
      <c r="G52" s="133">
        <v>1729028</v>
      </c>
      <c r="H52" s="133">
        <v>0</v>
      </c>
      <c r="I52" s="133">
        <v>0</v>
      </c>
      <c r="J52" s="133">
        <v>0</v>
      </c>
      <c r="K52" s="134">
        <v>0</v>
      </c>
      <c r="L52" s="133">
        <f t="shared" si="5"/>
        <v>55035</v>
      </c>
      <c r="M52" s="133">
        <f t="shared" si="6"/>
        <v>55035</v>
      </c>
      <c r="N52" s="133">
        <v>55035</v>
      </c>
      <c r="O52" s="133">
        <v>0</v>
      </c>
      <c r="P52" s="133">
        <v>0</v>
      </c>
      <c r="Q52" s="133">
        <v>0</v>
      </c>
      <c r="R52" s="133">
        <f t="shared" si="7"/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f t="shared" si="8"/>
        <v>0</v>
      </c>
      <c r="X52" s="133">
        <v>0</v>
      </c>
      <c r="Y52" s="133">
        <v>0</v>
      </c>
      <c r="Z52" s="133">
        <v>0</v>
      </c>
      <c r="AA52" s="133">
        <v>0</v>
      </c>
      <c r="AB52" s="134">
        <v>0</v>
      </c>
      <c r="AC52" s="133">
        <v>0</v>
      </c>
      <c r="AD52" s="133">
        <v>22551</v>
      </c>
      <c r="AE52" s="133">
        <f t="shared" si="9"/>
        <v>1806614</v>
      </c>
      <c r="AF52" s="133">
        <f t="shared" si="10"/>
        <v>0</v>
      </c>
      <c r="AG52" s="133">
        <f t="shared" si="11"/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4">
        <v>0</v>
      </c>
      <c r="AN52" s="133">
        <f t="shared" si="12"/>
        <v>0</v>
      </c>
      <c r="AO52" s="133">
        <f t="shared" si="13"/>
        <v>0</v>
      </c>
      <c r="AP52" s="133">
        <v>0</v>
      </c>
      <c r="AQ52" s="133">
        <v>0</v>
      </c>
      <c r="AR52" s="133">
        <v>0</v>
      </c>
      <c r="AS52" s="133">
        <v>0</v>
      </c>
      <c r="AT52" s="133">
        <f t="shared" si="14"/>
        <v>0</v>
      </c>
      <c r="AU52" s="133">
        <v>0</v>
      </c>
      <c r="AV52" s="133">
        <v>0</v>
      </c>
      <c r="AW52" s="133">
        <v>0</v>
      </c>
      <c r="AX52" s="133">
        <v>0</v>
      </c>
      <c r="AY52" s="133">
        <f t="shared" si="15"/>
        <v>0</v>
      </c>
      <c r="AZ52" s="133">
        <v>0</v>
      </c>
      <c r="BA52" s="133">
        <v>0</v>
      </c>
      <c r="BB52" s="133">
        <v>0</v>
      </c>
      <c r="BC52" s="133">
        <v>0</v>
      </c>
      <c r="BD52" s="134">
        <v>0</v>
      </c>
      <c r="BE52" s="133">
        <v>0</v>
      </c>
      <c r="BF52" s="133">
        <v>0</v>
      </c>
      <c r="BG52" s="133">
        <f t="shared" si="16"/>
        <v>0</v>
      </c>
      <c r="BH52" s="133">
        <f t="shared" si="44"/>
        <v>1729028</v>
      </c>
      <c r="BI52" s="133">
        <f t="shared" si="45"/>
        <v>1729028</v>
      </c>
      <c r="BJ52" s="133">
        <f t="shared" si="46"/>
        <v>0</v>
      </c>
      <c r="BK52" s="133">
        <f t="shared" si="33"/>
        <v>1729028</v>
      </c>
      <c r="BL52" s="133">
        <f t="shared" si="34"/>
        <v>0</v>
      </c>
      <c r="BM52" s="133">
        <f t="shared" si="35"/>
        <v>0</v>
      </c>
      <c r="BN52" s="133">
        <f t="shared" si="36"/>
        <v>0</v>
      </c>
      <c r="BO52" s="134">
        <v>0</v>
      </c>
      <c r="BP52" s="133">
        <f t="shared" si="37"/>
        <v>55035</v>
      </c>
      <c r="BQ52" s="133">
        <f t="shared" si="38"/>
        <v>55035</v>
      </c>
      <c r="BR52" s="133">
        <f t="shared" si="39"/>
        <v>55035</v>
      </c>
      <c r="BS52" s="133">
        <f t="shared" si="40"/>
        <v>0</v>
      </c>
      <c r="BT52" s="133">
        <f t="shared" si="41"/>
        <v>0</v>
      </c>
      <c r="BU52" s="133">
        <f t="shared" si="42"/>
        <v>0</v>
      </c>
      <c r="BV52" s="133">
        <f t="shared" si="43"/>
        <v>0</v>
      </c>
      <c r="BW52" s="133">
        <f t="shared" si="19"/>
        <v>0</v>
      </c>
      <c r="BX52" s="133">
        <f t="shared" si="30"/>
        <v>0</v>
      </c>
      <c r="BY52" s="133">
        <f t="shared" si="31"/>
        <v>0</v>
      </c>
      <c r="BZ52" s="133">
        <f t="shared" si="32"/>
        <v>0</v>
      </c>
      <c r="CA52" s="133">
        <f t="shared" si="21"/>
        <v>0</v>
      </c>
      <c r="CB52" s="133">
        <f t="shared" si="22"/>
        <v>0</v>
      </c>
      <c r="CC52" s="133">
        <f t="shared" si="23"/>
        <v>0</v>
      </c>
      <c r="CD52" s="133">
        <f t="shared" si="24"/>
        <v>0</v>
      </c>
      <c r="CE52" s="133">
        <f t="shared" si="25"/>
        <v>0</v>
      </c>
      <c r="CF52" s="134">
        <v>0</v>
      </c>
      <c r="CG52" s="133">
        <f t="shared" si="27"/>
        <v>0</v>
      </c>
      <c r="CH52" s="133">
        <f t="shared" si="28"/>
        <v>22551</v>
      </c>
      <c r="CI52" s="133">
        <f t="shared" si="29"/>
        <v>1806614</v>
      </c>
    </row>
    <row r="53" spans="1:87" s="129" customFormat="1" ht="12" customHeight="1">
      <c r="A53" s="125" t="s">
        <v>344</v>
      </c>
      <c r="B53" s="126" t="s">
        <v>434</v>
      </c>
      <c r="C53" s="125" t="s">
        <v>435</v>
      </c>
      <c r="D53" s="133">
        <f t="shared" si="3"/>
        <v>0</v>
      </c>
      <c r="E53" s="133">
        <f t="shared" si="4"/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4">
        <v>0</v>
      </c>
      <c r="L53" s="133">
        <f t="shared" si="5"/>
        <v>23560</v>
      </c>
      <c r="M53" s="133">
        <f t="shared" si="6"/>
        <v>22534</v>
      </c>
      <c r="N53" s="133">
        <v>22534</v>
      </c>
      <c r="O53" s="133">
        <v>0</v>
      </c>
      <c r="P53" s="133">
        <v>0</v>
      </c>
      <c r="Q53" s="133">
        <v>0</v>
      </c>
      <c r="R53" s="133">
        <f t="shared" si="7"/>
        <v>0</v>
      </c>
      <c r="S53" s="133">
        <v>0</v>
      </c>
      <c r="T53" s="133">
        <v>0</v>
      </c>
      <c r="U53" s="133">
        <v>0</v>
      </c>
      <c r="V53" s="133">
        <v>1026</v>
      </c>
      <c r="W53" s="133">
        <f t="shared" si="8"/>
        <v>0</v>
      </c>
      <c r="X53" s="133">
        <v>0</v>
      </c>
      <c r="Y53" s="133">
        <v>0</v>
      </c>
      <c r="Z53" s="133">
        <v>0</v>
      </c>
      <c r="AA53" s="133">
        <v>0</v>
      </c>
      <c r="AB53" s="134">
        <v>0</v>
      </c>
      <c r="AC53" s="133">
        <v>0</v>
      </c>
      <c r="AD53" s="133">
        <v>2806</v>
      </c>
      <c r="AE53" s="133">
        <f t="shared" si="9"/>
        <v>26366</v>
      </c>
      <c r="AF53" s="133">
        <f t="shared" si="10"/>
        <v>0</v>
      </c>
      <c r="AG53" s="133">
        <f t="shared" si="11"/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4">
        <v>0</v>
      </c>
      <c r="AN53" s="133">
        <f t="shared" si="12"/>
        <v>0</v>
      </c>
      <c r="AO53" s="133">
        <f t="shared" si="13"/>
        <v>0</v>
      </c>
      <c r="AP53" s="133">
        <v>0</v>
      </c>
      <c r="AQ53" s="133">
        <v>0</v>
      </c>
      <c r="AR53" s="133">
        <v>0</v>
      </c>
      <c r="AS53" s="133">
        <v>0</v>
      </c>
      <c r="AT53" s="133">
        <f t="shared" si="14"/>
        <v>0</v>
      </c>
      <c r="AU53" s="133">
        <v>0</v>
      </c>
      <c r="AV53" s="133">
        <v>0</v>
      </c>
      <c r="AW53" s="133">
        <v>0</v>
      </c>
      <c r="AX53" s="133">
        <v>0</v>
      </c>
      <c r="AY53" s="133">
        <f t="shared" si="15"/>
        <v>0</v>
      </c>
      <c r="AZ53" s="133">
        <v>0</v>
      </c>
      <c r="BA53" s="133">
        <v>0</v>
      </c>
      <c r="BB53" s="133">
        <v>0</v>
      </c>
      <c r="BC53" s="133">
        <v>0</v>
      </c>
      <c r="BD53" s="134">
        <v>0</v>
      </c>
      <c r="BE53" s="133">
        <v>0</v>
      </c>
      <c r="BF53" s="133">
        <v>0</v>
      </c>
      <c r="BG53" s="133">
        <f t="shared" si="16"/>
        <v>0</v>
      </c>
      <c r="BH53" s="133">
        <f t="shared" si="44"/>
        <v>0</v>
      </c>
      <c r="BI53" s="133">
        <f t="shared" si="45"/>
        <v>0</v>
      </c>
      <c r="BJ53" s="133">
        <f t="shared" si="46"/>
        <v>0</v>
      </c>
      <c r="BK53" s="133">
        <f t="shared" si="33"/>
        <v>0</v>
      </c>
      <c r="BL53" s="133">
        <f t="shared" si="34"/>
        <v>0</v>
      </c>
      <c r="BM53" s="133">
        <f t="shared" si="35"/>
        <v>0</v>
      </c>
      <c r="BN53" s="133">
        <f t="shared" si="36"/>
        <v>0</v>
      </c>
      <c r="BO53" s="134">
        <v>0</v>
      </c>
      <c r="BP53" s="133">
        <f t="shared" si="37"/>
        <v>23560</v>
      </c>
      <c r="BQ53" s="133">
        <f t="shared" si="38"/>
        <v>22534</v>
      </c>
      <c r="BR53" s="133">
        <f t="shared" si="39"/>
        <v>22534</v>
      </c>
      <c r="BS53" s="133">
        <f t="shared" si="40"/>
        <v>0</v>
      </c>
      <c r="BT53" s="133">
        <f t="shared" si="41"/>
        <v>0</v>
      </c>
      <c r="BU53" s="133">
        <f t="shared" si="42"/>
        <v>0</v>
      </c>
      <c r="BV53" s="133">
        <f t="shared" si="43"/>
        <v>0</v>
      </c>
      <c r="BW53" s="133">
        <f t="shared" si="19"/>
        <v>0</v>
      </c>
      <c r="BX53" s="133">
        <f t="shared" si="30"/>
        <v>0</v>
      </c>
      <c r="BY53" s="133">
        <f t="shared" si="31"/>
        <v>0</v>
      </c>
      <c r="BZ53" s="133">
        <f t="shared" si="32"/>
        <v>1026</v>
      </c>
      <c r="CA53" s="133">
        <f t="shared" si="21"/>
        <v>0</v>
      </c>
      <c r="CB53" s="133">
        <f t="shared" si="22"/>
        <v>0</v>
      </c>
      <c r="CC53" s="133">
        <f t="shared" si="23"/>
        <v>0</v>
      </c>
      <c r="CD53" s="133">
        <f t="shared" si="24"/>
        <v>0</v>
      </c>
      <c r="CE53" s="133">
        <f t="shared" si="25"/>
        <v>0</v>
      </c>
      <c r="CF53" s="134">
        <v>0</v>
      </c>
      <c r="CG53" s="133">
        <f t="shared" si="27"/>
        <v>0</v>
      </c>
      <c r="CH53" s="133">
        <f t="shared" si="28"/>
        <v>2806</v>
      </c>
      <c r="CI53" s="133">
        <f t="shared" si="29"/>
        <v>26366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436</v>
      </c>
      <c r="B7" s="122">
        <v>30000</v>
      </c>
      <c r="C7" s="121" t="s">
        <v>333</v>
      </c>
      <c r="D7" s="123">
        <f aca="true" t="shared" si="0" ref="D7:I7">SUM(D8:D37)</f>
        <v>1583667</v>
      </c>
      <c r="E7" s="123">
        <f t="shared" si="0"/>
        <v>2600043</v>
      </c>
      <c r="F7" s="123">
        <f t="shared" si="0"/>
        <v>4183710</v>
      </c>
      <c r="G7" s="123">
        <f t="shared" si="0"/>
        <v>186264</v>
      </c>
      <c r="H7" s="123">
        <f t="shared" si="0"/>
        <v>2516717</v>
      </c>
      <c r="I7" s="123">
        <f t="shared" si="0"/>
        <v>2702981</v>
      </c>
      <c r="J7" s="146">
        <f>COUNTIF(J8:J37,"&lt;&gt;")</f>
        <v>29</v>
      </c>
      <c r="K7" s="146">
        <f>COUNTIF(K8:K37,"&lt;&gt;")</f>
        <v>29</v>
      </c>
      <c r="L7" s="123">
        <f aca="true" t="shared" si="1" ref="L7:Q7">SUM(L8:L37)</f>
        <v>114280</v>
      </c>
      <c r="M7" s="123">
        <f t="shared" si="1"/>
        <v>2444048</v>
      </c>
      <c r="N7" s="123">
        <f t="shared" si="1"/>
        <v>2558328</v>
      </c>
      <c r="O7" s="123">
        <f t="shared" si="1"/>
        <v>185909</v>
      </c>
      <c r="P7" s="123">
        <f t="shared" si="1"/>
        <v>2067601</v>
      </c>
      <c r="Q7" s="123">
        <f t="shared" si="1"/>
        <v>2253510</v>
      </c>
      <c r="R7" s="146">
        <f>COUNTIF(R8:R37,"&lt;&gt;")</f>
        <v>16</v>
      </c>
      <c r="S7" s="146">
        <f>COUNTIF(S8:S37,"&lt;&gt;")</f>
        <v>16</v>
      </c>
      <c r="T7" s="123">
        <f aca="true" t="shared" si="2" ref="T7:Y7">SUM(T8:T37)</f>
        <v>1452564</v>
      </c>
      <c r="U7" s="123">
        <f t="shared" si="2"/>
        <v>155995</v>
      </c>
      <c r="V7" s="123">
        <f t="shared" si="2"/>
        <v>1608559</v>
      </c>
      <c r="W7" s="123">
        <f t="shared" si="2"/>
        <v>355</v>
      </c>
      <c r="X7" s="123">
        <f t="shared" si="2"/>
        <v>391229</v>
      </c>
      <c r="Y7" s="123">
        <f t="shared" si="2"/>
        <v>391584</v>
      </c>
      <c r="Z7" s="146">
        <f>COUNTIF(Z8:Z37,"&lt;&gt;")</f>
        <v>3</v>
      </c>
      <c r="AA7" s="146">
        <f>COUNTIF(AA8:AA37,"&lt;&gt;")</f>
        <v>3</v>
      </c>
      <c r="AB7" s="123">
        <f aca="true" t="shared" si="3" ref="AB7:AG7">SUM(AB8:AB37)</f>
        <v>7049</v>
      </c>
      <c r="AC7" s="123">
        <f t="shared" si="3"/>
        <v>0</v>
      </c>
      <c r="AD7" s="123">
        <f t="shared" si="3"/>
        <v>7049</v>
      </c>
      <c r="AE7" s="123">
        <f t="shared" si="3"/>
        <v>0</v>
      </c>
      <c r="AF7" s="123">
        <f t="shared" si="3"/>
        <v>42078</v>
      </c>
      <c r="AG7" s="123">
        <f t="shared" si="3"/>
        <v>42078</v>
      </c>
      <c r="AH7" s="146">
        <f>COUNTIF(AH8:AH37,"&lt;&gt;")</f>
        <v>1</v>
      </c>
      <c r="AI7" s="146">
        <f>COUNTIF(AI8:AI37,"&lt;&gt;")</f>
        <v>1</v>
      </c>
      <c r="AJ7" s="123">
        <f aca="true" t="shared" si="4" ref="AJ7:AO7">SUM(AJ8:AJ37)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15809</v>
      </c>
      <c r="AO7" s="123">
        <f t="shared" si="4"/>
        <v>15809</v>
      </c>
      <c r="AP7" s="146">
        <f>COUNTIF(AP8:AP37,"&lt;&gt;")</f>
        <v>1</v>
      </c>
      <c r="AQ7" s="146">
        <f>COUNTIF(AQ8:AQ37,"&lt;&gt;")</f>
        <v>1</v>
      </c>
      <c r="AR7" s="123">
        <f aca="true" t="shared" si="5" ref="AR7:AW7">SUM(AR8:AR37)</f>
        <v>9774</v>
      </c>
      <c r="AS7" s="123">
        <f t="shared" si="5"/>
        <v>0</v>
      </c>
      <c r="AT7" s="123">
        <f t="shared" si="5"/>
        <v>9774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COUNTIF(AX8:AX37,"&lt;&gt;")</f>
        <v>0</v>
      </c>
      <c r="AY7" s="146">
        <f>COUNTIF(AY8:AY37,"&lt;&gt;")</f>
        <v>0</v>
      </c>
      <c r="AZ7" s="123">
        <f aca="true" t="shared" si="6" ref="AZ7:BE7">SUM(AZ8:AZ37)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436</v>
      </c>
      <c r="B8" s="126" t="s">
        <v>525</v>
      </c>
      <c r="C8" s="125" t="s">
        <v>437</v>
      </c>
      <c r="D8" s="127">
        <f aca="true" t="shared" si="7" ref="D8:D37">SUM(L8,T8,AB8,AJ8,AR8,AZ8)</f>
        <v>0</v>
      </c>
      <c r="E8" s="127">
        <f aca="true" t="shared" si="8" ref="E8:E37">SUM(M8,U8,AC8,AK8,AS8,BA8)</f>
        <v>0</v>
      </c>
      <c r="F8" s="127">
        <f aca="true" t="shared" si="9" ref="F8:F37">SUM(D8:E8)</f>
        <v>0</v>
      </c>
      <c r="G8" s="127">
        <f aca="true" t="shared" si="10" ref="G8:G37">SUM(O8,W8,AE8,AM8,AU8,BC8)</f>
        <v>0</v>
      </c>
      <c r="H8" s="127">
        <f aca="true" t="shared" si="11" ref="H8:H37">SUM(P8,X8,AF8,AN8,AV8,BD8)</f>
        <v>0</v>
      </c>
      <c r="I8" s="127">
        <f aca="true" t="shared" si="12" ref="I8:I37">SUM(G8:H8)</f>
        <v>0</v>
      </c>
      <c r="J8" s="130"/>
      <c r="K8" s="131"/>
      <c r="L8" s="127">
        <v>0</v>
      </c>
      <c r="M8" s="127">
        <v>0</v>
      </c>
      <c r="N8" s="127">
        <f aca="true" t="shared" si="13" ref="N8:N37">SUM(L8,+M8)</f>
        <v>0</v>
      </c>
      <c r="O8" s="127">
        <v>0</v>
      </c>
      <c r="P8" s="127">
        <v>0</v>
      </c>
      <c r="Q8" s="127">
        <f aca="true" t="shared" si="14" ref="Q8:Q37">SUM(O8,+P8)</f>
        <v>0</v>
      </c>
      <c r="R8" s="130"/>
      <c r="S8" s="131"/>
      <c r="T8" s="127">
        <v>0</v>
      </c>
      <c r="U8" s="127">
        <v>0</v>
      </c>
      <c r="V8" s="127">
        <f aca="true" t="shared" si="15" ref="V8:V37">+SUM(T8,U8)</f>
        <v>0</v>
      </c>
      <c r="W8" s="127">
        <v>0</v>
      </c>
      <c r="X8" s="127">
        <v>0</v>
      </c>
      <c r="Y8" s="127">
        <f aca="true" t="shared" si="16" ref="Y8:Y37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7">+SUM(AB8,AC8)</f>
        <v>0</v>
      </c>
      <c r="AE8" s="127">
        <v>0</v>
      </c>
      <c r="AF8" s="127">
        <v>0</v>
      </c>
      <c r="AG8" s="127">
        <f aca="true" t="shared" si="18" ref="AG8:AG37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7">SUM(AJ8,+AK8)</f>
        <v>0</v>
      </c>
      <c r="AM8" s="127">
        <v>0</v>
      </c>
      <c r="AN8" s="127">
        <v>0</v>
      </c>
      <c r="AO8" s="127">
        <f aca="true" t="shared" si="20" ref="AO8:AO37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7">SUM(AR8,+AS8)</f>
        <v>0</v>
      </c>
      <c r="AU8" s="127">
        <v>0</v>
      </c>
      <c r="AV8" s="127">
        <v>0</v>
      </c>
      <c r="AW8" s="127">
        <f aca="true" t="shared" si="22" ref="AW8:AW37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7">SUM(AZ8,BA8)</f>
        <v>0</v>
      </c>
      <c r="BC8" s="127">
        <v>0</v>
      </c>
      <c r="BD8" s="127">
        <v>0</v>
      </c>
      <c r="BE8" s="127">
        <f aca="true" t="shared" si="24" ref="BE8:BE37">SUM(BC8,+BD8)</f>
        <v>0</v>
      </c>
    </row>
    <row r="9" spans="1:57" s="129" customFormat="1" ht="12" customHeight="1">
      <c r="A9" s="125" t="s">
        <v>436</v>
      </c>
      <c r="B9" s="126" t="s">
        <v>438</v>
      </c>
      <c r="C9" s="125" t="s">
        <v>439</v>
      </c>
      <c r="D9" s="127">
        <f t="shared" si="7"/>
        <v>634369</v>
      </c>
      <c r="E9" s="127">
        <f t="shared" si="8"/>
        <v>0</v>
      </c>
      <c r="F9" s="127">
        <f t="shared" si="9"/>
        <v>634369</v>
      </c>
      <c r="G9" s="127">
        <f t="shared" si="10"/>
        <v>0</v>
      </c>
      <c r="H9" s="127">
        <f t="shared" si="11"/>
        <v>524203</v>
      </c>
      <c r="I9" s="127">
        <f t="shared" si="12"/>
        <v>524203</v>
      </c>
      <c r="J9" s="130" t="s">
        <v>440</v>
      </c>
      <c r="K9" s="131" t="s">
        <v>441</v>
      </c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524203</v>
      </c>
      <c r="Q9" s="127">
        <f t="shared" si="14"/>
        <v>524203</v>
      </c>
      <c r="R9" s="130" t="s">
        <v>442</v>
      </c>
      <c r="S9" s="131" t="s">
        <v>443</v>
      </c>
      <c r="T9" s="127">
        <v>634369</v>
      </c>
      <c r="U9" s="127">
        <v>0</v>
      </c>
      <c r="V9" s="127">
        <f t="shared" si="15"/>
        <v>634369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436</v>
      </c>
      <c r="B10" s="126" t="s">
        <v>444</v>
      </c>
      <c r="C10" s="125" t="s">
        <v>445</v>
      </c>
      <c r="D10" s="127">
        <f t="shared" si="7"/>
        <v>0</v>
      </c>
      <c r="E10" s="127">
        <f t="shared" si="8"/>
        <v>445361</v>
      </c>
      <c r="F10" s="127">
        <f t="shared" si="9"/>
        <v>445361</v>
      </c>
      <c r="G10" s="127">
        <f t="shared" si="10"/>
        <v>0</v>
      </c>
      <c r="H10" s="127">
        <f t="shared" si="11"/>
        <v>115666</v>
      </c>
      <c r="I10" s="127">
        <f t="shared" si="12"/>
        <v>115666</v>
      </c>
      <c r="J10" s="130" t="s">
        <v>446</v>
      </c>
      <c r="K10" s="131" t="s">
        <v>447</v>
      </c>
      <c r="L10" s="127">
        <v>0</v>
      </c>
      <c r="M10" s="127">
        <v>445361</v>
      </c>
      <c r="N10" s="127">
        <f t="shared" si="13"/>
        <v>445361</v>
      </c>
      <c r="O10" s="127">
        <v>0</v>
      </c>
      <c r="P10" s="127">
        <v>0</v>
      </c>
      <c r="Q10" s="127">
        <f t="shared" si="14"/>
        <v>0</v>
      </c>
      <c r="R10" s="130" t="s">
        <v>448</v>
      </c>
      <c r="S10" s="131" t="s">
        <v>449</v>
      </c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115666</v>
      </c>
      <c r="Y10" s="127">
        <f t="shared" si="16"/>
        <v>115666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436</v>
      </c>
      <c r="B11" s="126" t="s">
        <v>450</v>
      </c>
      <c r="C11" s="125" t="s">
        <v>451</v>
      </c>
      <c r="D11" s="127">
        <f t="shared" si="7"/>
        <v>0</v>
      </c>
      <c r="E11" s="127">
        <f t="shared" si="8"/>
        <v>282684</v>
      </c>
      <c r="F11" s="127">
        <f t="shared" si="9"/>
        <v>282684</v>
      </c>
      <c r="G11" s="127">
        <f t="shared" si="10"/>
        <v>0</v>
      </c>
      <c r="H11" s="127">
        <f t="shared" si="11"/>
        <v>101942</v>
      </c>
      <c r="I11" s="127">
        <f t="shared" si="12"/>
        <v>101942</v>
      </c>
      <c r="J11" s="130" t="s">
        <v>452</v>
      </c>
      <c r="K11" s="131" t="s">
        <v>453</v>
      </c>
      <c r="L11" s="127">
        <v>0</v>
      </c>
      <c r="M11" s="127">
        <v>282684</v>
      </c>
      <c r="N11" s="127">
        <f t="shared" si="13"/>
        <v>282684</v>
      </c>
      <c r="O11" s="127"/>
      <c r="P11" s="127">
        <v>101942</v>
      </c>
      <c r="Q11" s="127">
        <f t="shared" si="14"/>
        <v>101942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436</v>
      </c>
      <c r="B12" s="126" t="s">
        <v>454</v>
      </c>
      <c r="C12" s="125" t="s">
        <v>455</v>
      </c>
      <c r="D12" s="133">
        <f t="shared" si="7"/>
        <v>8212</v>
      </c>
      <c r="E12" s="133">
        <f t="shared" si="8"/>
        <v>368902</v>
      </c>
      <c r="F12" s="133">
        <f t="shared" si="9"/>
        <v>377114</v>
      </c>
      <c r="G12" s="133">
        <f t="shared" si="10"/>
        <v>0</v>
      </c>
      <c r="H12" s="133">
        <f t="shared" si="11"/>
        <v>75594</v>
      </c>
      <c r="I12" s="133">
        <f t="shared" si="12"/>
        <v>75594</v>
      </c>
      <c r="J12" s="126" t="s">
        <v>456</v>
      </c>
      <c r="K12" s="125" t="s">
        <v>457</v>
      </c>
      <c r="L12" s="133">
        <v>8212</v>
      </c>
      <c r="M12" s="133">
        <v>368902</v>
      </c>
      <c r="N12" s="133">
        <f t="shared" si="13"/>
        <v>377114</v>
      </c>
      <c r="O12" s="133">
        <v>0</v>
      </c>
      <c r="P12" s="133">
        <v>75594</v>
      </c>
      <c r="Q12" s="133">
        <f t="shared" si="14"/>
        <v>75594</v>
      </c>
      <c r="R12" s="126"/>
      <c r="S12" s="125"/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0</v>
      </c>
      <c r="Y12" s="133">
        <f t="shared" si="16"/>
        <v>0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436</v>
      </c>
      <c r="B13" s="126" t="s">
        <v>458</v>
      </c>
      <c r="C13" s="125" t="s">
        <v>459</v>
      </c>
      <c r="D13" s="133">
        <f t="shared" si="7"/>
        <v>9774</v>
      </c>
      <c r="E13" s="133">
        <f t="shared" si="8"/>
        <v>45054</v>
      </c>
      <c r="F13" s="133">
        <f t="shared" si="9"/>
        <v>54828</v>
      </c>
      <c r="G13" s="133">
        <f t="shared" si="10"/>
        <v>0</v>
      </c>
      <c r="H13" s="133">
        <f t="shared" si="11"/>
        <v>226696</v>
      </c>
      <c r="I13" s="133">
        <f t="shared" si="12"/>
        <v>226696</v>
      </c>
      <c r="J13" s="126" t="s">
        <v>460</v>
      </c>
      <c r="K13" s="125" t="s">
        <v>461</v>
      </c>
      <c r="L13" s="133">
        <v>0</v>
      </c>
      <c r="M13" s="133">
        <v>45054</v>
      </c>
      <c r="N13" s="133">
        <f t="shared" si="13"/>
        <v>45054</v>
      </c>
      <c r="O13" s="133">
        <v>0</v>
      </c>
      <c r="P13" s="133">
        <v>0</v>
      </c>
      <c r="Q13" s="133">
        <f t="shared" si="14"/>
        <v>0</v>
      </c>
      <c r="R13" s="126" t="s">
        <v>462</v>
      </c>
      <c r="S13" s="125" t="s">
        <v>463</v>
      </c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168809</v>
      </c>
      <c r="Y13" s="133">
        <f t="shared" si="16"/>
        <v>168809</v>
      </c>
      <c r="Z13" s="126" t="s">
        <v>464</v>
      </c>
      <c r="AA13" s="125" t="s">
        <v>465</v>
      </c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42078</v>
      </c>
      <c r="AG13" s="133">
        <f t="shared" si="18"/>
        <v>42078</v>
      </c>
      <c r="AH13" s="126" t="s">
        <v>340</v>
      </c>
      <c r="AI13" s="125" t="s">
        <v>341</v>
      </c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15809</v>
      </c>
      <c r="AO13" s="133">
        <f t="shared" si="20"/>
        <v>15809</v>
      </c>
      <c r="AP13" s="126" t="s">
        <v>466</v>
      </c>
      <c r="AQ13" s="125" t="s">
        <v>467</v>
      </c>
      <c r="AR13" s="133">
        <v>9774</v>
      </c>
      <c r="AS13" s="133">
        <v>0</v>
      </c>
      <c r="AT13" s="133">
        <f t="shared" si="21"/>
        <v>9774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436</v>
      </c>
      <c r="B14" s="126" t="s">
        <v>468</v>
      </c>
      <c r="C14" s="125" t="s">
        <v>469</v>
      </c>
      <c r="D14" s="133">
        <f t="shared" si="7"/>
        <v>0</v>
      </c>
      <c r="E14" s="133">
        <f t="shared" si="8"/>
        <v>2809</v>
      </c>
      <c r="F14" s="133">
        <f t="shared" si="9"/>
        <v>2809</v>
      </c>
      <c r="G14" s="133">
        <f t="shared" si="10"/>
        <v>0</v>
      </c>
      <c r="H14" s="133">
        <f t="shared" si="11"/>
        <v>70536</v>
      </c>
      <c r="I14" s="133">
        <f t="shared" si="12"/>
        <v>70536</v>
      </c>
      <c r="J14" s="126" t="s">
        <v>340</v>
      </c>
      <c r="K14" s="125" t="s">
        <v>341</v>
      </c>
      <c r="L14" s="133">
        <v>0</v>
      </c>
      <c r="M14" s="133">
        <v>0</v>
      </c>
      <c r="N14" s="133">
        <f t="shared" si="13"/>
        <v>0</v>
      </c>
      <c r="O14" s="133">
        <v>0</v>
      </c>
      <c r="P14" s="133">
        <v>70536</v>
      </c>
      <c r="Q14" s="133">
        <f t="shared" si="14"/>
        <v>70536</v>
      </c>
      <c r="R14" s="126" t="s">
        <v>466</v>
      </c>
      <c r="S14" s="125" t="s">
        <v>467</v>
      </c>
      <c r="T14" s="133">
        <v>0</v>
      </c>
      <c r="U14" s="133">
        <v>2809</v>
      </c>
      <c r="V14" s="133">
        <f t="shared" si="15"/>
        <v>2809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436</v>
      </c>
      <c r="B15" s="126" t="s">
        <v>470</v>
      </c>
      <c r="C15" s="125" t="s">
        <v>471</v>
      </c>
      <c r="D15" s="133">
        <f t="shared" si="7"/>
        <v>664770</v>
      </c>
      <c r="E15" s="133">
        <f t="shared" si="8"/>
        <v>0</v>
      </c>
      <c r="F15" s="133">
        <f t="shared" si="9"/>
        <v>664770</v>
      </c>
      <c r="G15" s="133">
        <f t="shared" si="10"/>
        <v>0</v>
      </c>
      <c r="H15" s="133">
        <f t="shared" si="11"/>
        <v>160486</v>
      </c>
      <c r="I15" s="133">
        <f t="shared" si="12"/>
        <v>160486</v>
      </c>
      <c r="J15" s="126" t="s">
        <v>472</v>
      </c>
      <c r="K15" s="125" t="s">
        <v>473</v>
      </c>
      <c r="L15" s="133">
        <v>0</v>
      </c>
      <c r="M15" s="133">
        <v>0</v>
      </c>
      <c r="N15" s="133">
        <f t="shared" si="13"/>
        <v>0</v>
      </c>
      <c r="O15" s="133">
        <v>0</v>
      </c>
      <c r="P15" s="133">
        <v>160486</v>
      </c>
      <c r="Q15" s="133">
        <f t="shared" si="14"/>
        <v>160486</v>
      </c>
      <c r="R15" s="126" t="s">
        <v>442</v>
      </c>
      <c r="S15" s="125" t="s">
        <v>443</v>
      </c>
      <c r="T15" s="133">
        <v>664770</v>
      </c>
      <c r="U15" s="133">
        <v>0</v>
      </c>
      <c r="V15" s="133">
        <f t="shared" si="15"/>
        <v>664770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436</v>
      </c>
      <c r="B16" s="126" t="s">
        <v>474</v>
      </c>
      <c r="C16" s="125" t="s">
        <v>475</v>
      </c>
      <c r="D16" s="133">
        <f t="shared" si="7"/>
        <v>0</v>
      </c>
      <c r="E16" s="133">
        <f t="shared" si="8"/>
        <v>0</v>
      </c>
      <c r="F16" s="133">
        <f t="shared" si="9"/>
        <v>0</v>
      </c>
      <c r="G16" s="133">
        <f t="shared" si="10"/>
        <v>0</v>
      </c>
      <c r="H16" s="133">
        <f t="shared" si="11"/>
        <v>94602</v>
      </c>
      <c r="I16" s="133">
        <f t="shared" si="12"/>
        <v>94602</v>
      </c>
      <c r="J16" s="126" t="s">
        <v>472</v>
      </c>
      <c r="K16" s="125" t="s">
        <v>473</v>
      </c>
      <c r="L16" s="133">
        <v>0</v>
      </c>
      <c r="M16" s="133">
        <v>0</v>
      </c>
      <c r="N16" s="133">
        <f t="shared" si="13"/>
        <v>0</v>
      </c>
      <c r="O16" s="133">
        <v>0</v>
      </c>
      <c r="P16" s="133">
        <v>94602</v>
      </c>
      <c r="Q16" s="133">
        <f t="shared" si="14"/>
        <v>94602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436</v>
      </c>
      <c r="B17" s="126" t="s">
        <v>476</v>
      </c>
      <c r="C17" s="125" t="s">
        <v>477</v>
      </c>
      <c r="D17" s="133">
        <f t="shared" si="7"/>
        <v>150620</v>
      </c>
      <c r="E17" s="133">
        <f t="shared" si="8"/>
        <v>0</v>
      </c>
      <c r="F17" s="133">
        <f t="shared" si="9"/>
        <v>150620</v>
      </c>
      <c r="G17" s="133">
        <f t="shared" si="10"/>
        <v>43395</v>
      </c>
      <c r="H17" s="133">
        <f t="shared" si="11"/>
        <v>75806</v>
      </c>
      <c r="I17" s="133">
        <f t="shared" si="12"/>
        <v>119201</v>
      </c>
      <c r="J17" s="126" t="s">
        <v>440</v>
      </c>
      <c r="K17" s="125" t="s">
        <v>441</v>
      </c>
      <c r="L17" s="133">
        <v>0</v>
      </c>
      <c r="M17" s="133">
        <v>0</v>
      </c>
      <c r="N17" s="133">
        <f t="shared" si="13"/>
        <v>0</v>
      </c>
      <c r="O17" s="133">
        <v>43395</v>
      </c>
      <c r="P17" s="133">
        <v>75806</v>
      </c>
      <c r="Q17" s="133">
        <f t="shared" si="14"/>
        <v>119201</v>
      </c>
      <c r="R17" s="126" t="s">
        <v>442</v>
      </c>
      <c r="S17" s="125" t="s">
        <v>443</v>
      </c>
      <c r="T17" s="133">
        <v>150620</v>
      </c>
      <c r="U17" s="133">
        <v>0</v>
      </c>
      <c r="V17" s="133">
        <f t="shared" si="15"/>
        <v>150620</v>
      </c>
      <c r="W17" s="133">
        <v>0</v>
      </c>
      <c r="X17" s="133">
        <v>0</v>
      </c>
      <c r="Y17" s="133">
        <f t="shared" si="16"/>
        <v>0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436</v>
      </c>
      <c r="B18" s="126" t="s">
        <v>478</v>
      </c>
      <c r="C18" s="125" t="s">
        <v>479</v>
      </c>
      <c r="D18" s="133">
        <f t="shared" si="7"/>
        <v>0</v>
      </c>
      <c r="E18" s="133">
        <f t="shared" si="8"/>
        <v>114374</v>
      </c>
      <c r="F18" s="133">
        <f t="shared" si="9"/>
        <v>114374</v>
      </c>
      <c r="G18" s="133">
        <f t="shared" si="10"/>
        <v>0</v>
      </c>
      <c r="H18" s="133">
        <f t="shared" si="11"/>
        <v>43737</v>
      </c>
      <c r="I18" s="133">
        <f t="shared" si="12"/>
        <v>43737</v>
      </c>
      <c r="J18" s="126" t="s">
        <v>448</v>
      </c>
      <c r="K18" s="125" t="s">
        <v>449</v>
      </c>
      <c r="L18" s="133">
        <v>0</v>
      </c>
      <c r="M18" s="133">
        <v>0</v>
      </c>
      <c r="N18" s="133">
        <f t="shared" si="13"/>
        <v>0</v>
      </c>
      <c r="O18" s="133">
        <v>0</v>
      </c>
      <c r="P18" s="133">
        <v>43737</v>
      </c>
      <c r="Q18" s="133">
        <f t="shared" si="14"/>
        <v>43737</v>
      </c>
      <c r="R18" s="126" t="s">
        <v>446</v>
      </c>
      <c r="S18" s="125" t="s">
        <v>447</v>
      </c>
      <c r="T18" s="133">
        <v>0</v>
      </c>
      <c r="U18" s="133">
        <v>114374</v>
      </c>
      <c r="V18" s="133">
        <f t="shared" si="15"/>
        <v>114374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436</v>
      </c>
      <c r="B19" s="126" t="s">
        <v>480</v>
      </c>
      <c r="C19" s="125" t="s">
        <v>481</v>
      </c>
      <c r="D19" s="133">
        <f t="shared" si="7"/>
        <v>0</v>
      </c>
      <c r="E19" s="133">
        <f t="shared" si="8"/>
        <v>28142</v>
      </c>
      <c r="F19" s="133">
        <f t="shared" si="9"/>
        <v>28142</v>
      </c>
      <c r="G19" s="133">
        <f t="shared" si="10"/>
        <v>0</v>
      </c>
      <c r="H19" s="133">
        <f t="shared" si="11"/>
        <v>12677</v>
      </c>
      <c r="I19" s="133">
        <f t="shared" si="12"/>
        <v>12677</v>
      </c>
      <c r="J19" s="126" t="s">
        <v>448</v>
      </c>
      <c r="K19" s="125" t="s">
        <v>449</v>
      </c>
      <c r="L19" s="133">
        <v>0</v>
      </c>
      <c r="M19" s="133">
        <v>0</v>
      </c>
      <c r="N19" s="133">
        <f t="shared" si="13"/>
        <v>0</v>
      </c>
      <c r="O19" s="133">
        <v>0</v>
      </c>
      <c r="P19" s="133">
        <v>12677</v>
      </c>
      <c r="Q19" s="133">
        <f t="shared" si="14"/>
        <v>12677</v>
      </c>
      <c r="R19" s="126" t="s">
        <v>446</v>
      </c>
      <c r="S19" s="125" t="s">
        <v>447</v>
      </c>
      <c r="T19" s="133"/>
      <c r="U19" s="133">
        <v>28142</v>
      </c>
      <c r="V19" s="133">
        <f t="shared" si="15"/>
        <v>28142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436</v>
      </c>
      <c r="B20" s="126" t="s">
        <v>482</v>
      </c>
      <c r="C20" s="125" t="s">
        <v>483</v>
      </c>
      <c r="D20" s="133">
        <f t="shared" si="7"/>
        <v>0</v>
      </c>
      <c r="E20" s="133">
        <f t="shared" si="8"/>
        <v>52481</v>
      </c>
      <c r="F20" s="133">
        <f t="shared" si="9"/>
        <v>52481</v>
      </c>
      <c r="G20" s="133">
        <f t="shared" si="10"/>
        <v>0</v>
      </c>
      <c r="H20" s="133">
        <f t="shared" si="11"/>
        <v>0</v>
      </c>
      <c r="I20" s="133">
        <f t="shared" si="12"/>
        <v>0</v>
      </c>
      <c r="J20" s="126" t="s">
        <v>446</v>
      </c>
      <c r="K20" s="125" t="s">
        <v>447</v>
      </c>
      <c r="L20" s="133">
        <v>0</v>
      </c>
      <c r="M20" s="133">
        <v>52481</v>
      </c>
      <c r="N20" s="133">
        <f t="shared" si="13"/>
        <v>52481</v>
      </c>
      <c r="O20" s="133">
        <v>0</v>
      </c>
      <c r="P20" s="133">
        <v>0</v>
      </c>
      <c r="Q20" s="133">
        <f t="shared" si="14"/>
        <v>0</v>
      </c>
      <c r="R20" s="126"/>
      <c r="S20" s="125"/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436</v>
      </c>
      <c r="B21" s="126" t="s">
        <v>484</v>
      </c>
      <c r="C21" s="125" t="s">
        <v>485</v>
      </c>
      <c r="D21" s="133">
        <f t="shared" si="7"/>
        <v>0</v>
      </c>
      <c r="E21" s="133">
        <f t="shared" si="8"/>
        <v>128837</v>
      </c>
      <c r="F21" s="133">
        <f t="shared" si="9"/>
        <v>128837</v>
      </c>
      <c r="G21" s="133">
        <f t="shared" si="10"/>
        <v>0</v>
      </c>
      <c r="H21" s="133">
        <f t="shared" si="11"/>
        <v>129416</v>
      </c>
      <c r="I21" s="133">
        <f t="shared" si="12"/>
        <v>129416</v>
      </c>
      <c r="J21" s="126" t="s">
        <v>486</v>
      </c>
      <c r="K21" s="125" t="s">
        <v>487</v>
      </c>
      <c r="L21" s="133">
        <v>0</v>
      </c>
      <c r="M21" s="133">
        <v>128837</v>
      </c>
      <c r="N21" s="133">
        <f t="shared" si="13"/>
        <v>128837</v>
      </c>
      <c r="O21" s="133">
        <v>0</v>
      </c>
      <c r="P21" s="133">
        <v>129416</v>
      </c>
      <c r="Q21" s="133">
        <f t="shared" si="14"/>
        <v>129416</v>
      </c>
      <c r="R21" s="126"/>
      <c r="S21" s="125"/>
      <c r="T21" s="133">
        <v>0</v>
      </c>
      <c r="U21" s="133">
        <v>0</v>
      </c>
      <c r="V21" s="133">
        <f t="shared" si="15"/>
        <v>0</v>
      </c>
      <c r="W21" s="133">
        <v>0</v>
      </c>
      <c r="X21" s="133">
        <v>0</v>
      </c>
      <c r="Y21" s="133">
        <f t="shared" si="16"/>
        <v>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436</v>
      </c>
      <c r="B22" s="126" t="s">
        <v>488</v>
      </c>
      <c r="C22" s="125" t="s">
        <v>489</v>
      </c>
      <c r="D22" s="133">
        <f t="shared" si="7"/>
        <v>0</v>
      </c>
      <c r="E22" s="133">
        <f t="shared" si="8"/>
        <v>63170</v>
      </c>
      <c r="F22" s="133">
        <f t="shared" si="9"/>
        <v>63170</v>
      </c>
      <c r="G22" s="133">
        <f t="shared" si="10"/>
        <v>0</v>
      </c>
      <c r="H22" s="133">
        <f t="shared" si="11"/>
        <v>79320</v>
      </c>
      <c r="I22" s="133">
        <f t="shared" si="12"/>
        <v>79320</v>
      </c>
      <c r="J22" s="126" t="s">
        <v>486</v>
      </c>
      <c r="K22" s="125" t="s">
        <v>487</v>
      </c>
      <c r="L22" s="133">
        <v>0</v>
      </c>
      <c r="M22" s="133">
        <v>63170</v>
      </c>
      <c r="N22" s="133">
        <f t="shared" si="13"/>
        <v>63170</v>
      </c>
      <c r="O22" s="133">
        <v>0</v>
      </c>
      <c r="P22" s="133">
        <v>79320</v>
      </c>
      <c r="Q22" s="133">
        <f t="shared" si="14"/>
        <v>79320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436</v>
      </c>
      <c r="B23" s="126" t="s">
        <v>490</v>
      </c>
      <c r="C23" s="125" t="s">
        <v>491</v>
      </c>
      <c r="D23" s="133">
        <f t="shared" si="7"/>
        <v>0</v>
      </c>
      <c r="E23" s="133">
        <f t="shared" si="8"/>
        <v>191039</v>
      </c>
      <c r="F23" s="133">
        <f t="shared" si="9"/>
        <v>191039</v>
      </c>
      <c r="G23" s="133">
        <f t="shared" si="10"/>
        <v>0</v>
      </c>
      <c r="H23" s="133">
        <f t="shared" si="11"/>
        <v>84689</v>
      </c>
      <c r="I23" s="133">
        <f t="shared" si="12"/>
        <v>84689</v>
      </c>
      <c r="J23" s="126" t="s">
        <v>452</v>
      </c>
      <c r="K23" s="125" t="s">
        <v>453</v>
      </c>
      <c r="L23" s="133">
        <v>0</v>
      </c>
      <c r="M23" s="133">
        <v>191039</v>
      </c>
      <c r="N23" s="133">
        <f t="shared" si="13"/>
        <v>191039</v>
      </c>
      <c r="O23" s="133">
        <v>0</v>
      </c>
      <c r="P23" s="133">
        <v>84689</v>
      </c>
      <c r="Q23" s="133">
        <f t="shared" si="14"/>
        <v>84689</v>
      </c>
      <c r="R23" s="126"/>
      <c r="S23" s="125"/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0</v>
      </c>
      <c r="Y23" s="133">
        <f t="shared" si="16"/>
        <v>0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436</v>
      </c>
      <c r="B24" s="126" t="s">
        <v>492</v>
      </c>
      <c r="C24" s="125" t="s">
        <v>337</v>
      </c>
      <c r="D24" s="133">
        <f t="shared" si="7"/>
        <v>2003</v>
      </c>
      <c r="E24" s="133">
        <f t="shared" si="8"/>
        <v>89997</v>
      </c>
      <c r="F24" s="133">
        <f t="shared" si="9"/>
        <v>92000</v>
      </c>
      <c r="G24" s="133">
        <f t="shared" si="10"/>
        <v>0</v>
      </c>
      <c r="H24" s="133">
        <f t="shared" si="11"/>
        <v>18442</v>
      </c>
      <c r="I24" s="133">
        <f t="shared" si="12"/>
        <v>18442</v>
      </c>
      <c r="J24" s="126" t="s">
        <v>456</v>
      </c>
      <c r="K24" s="125" t="s">
        <v>457</v>
      </c>
      <c r="L24" s="133">
        <v>2003</v>
      </c>
      <c r="M24" s="133">
        <v>89997</v>
      </c>
      <c r="N24" s="133">
        <f t="shared" si="13"/>
        <v>92000</v>
      </c>
      <c r="O24" s="133">
        <v>0</v>
      </c>
      <c r="P24" s="133">
        <v>18442</v>
      </c>
      <c r="Q24" s="133">
        <f t="shared" si="14"/>
        <v>18442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436</v>
      </c>
      <c r="B25" s="126" t="s">
        <v>493</v>
      </c>
      <c r="C25" s="125" t="s">
        <v>335</v>
      </c>
      <c r="D25" s="133">
        <f t="shared" si="7"/>
        <v>1927</v>
      </c>
      <c r="E25" s="133">
        <f t="shared" si="8"/>
        <v>86573</v>
      </c>
      <c r="F25" s="133">
        <f t="shared" si="9"/>
        <v>88500</v>
      </c>
      <c r="G25" s="133">
        <f t="shared" si="10"/>
        <v>0</v>
      </c>
      <c r="H25" s="133">
        <f t="shared" si="11"/>
        <v>17740</v>
      </c>
      <c r="I25" s="133">
        <f t="shared" si="12"/>
        <v>17740</v>
      </c>
      <c r="J25" s="126" t="s">
        <v>456</v>
      </c>
      <c r="K25" s="125" t="s">
        <v>457</v>
      </c>
      <c r="L25" s="133">
        <v>1927</v>
      </c>
      <c r="M25" s="133">
        <v>86573</v>
      </c>
      <c r="N25" s="133">
        <f t="shared" si="13"/>
        <v>88500</v>
      </c>
      <c r="O25" s="133">
        <v>0</v>
      </c>
      <c r="P25" s="133">
        <v>17740</v>
      </c>
      <c r="Q25" s="133">
        <f t="shared" si="14"/>
        <v>17740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436</v>
      </c>
      <c r="B26" s="126" t="s">
        <v>494</v>
      </c>
      <c r="C26" s="125" t="s">
        <v>495</v>
      </c>
      <c r="D26" s="133">
        <f t="shared" si="7"/>
        <v>1833</v>
      </c>
      <c r="E26" s="133">
        <f t="shared" si="8"/>
        <v>82365</v>
      </c>
      <c r="F26" s="133">
        <f t="shared" si="9"/>
        <v>84198</v>
      </c>
      <c r="G26" s="133">
        <f t="shared" si="10"/>
        <v>0</v>
      </c>
      <c r="H26" s="133">
        <f t="shared" si="11"/>
        <v>16878</v>
      </c>
      <c r="I26" s="133">
        <f t="shared" si="12"/>
        <v>16878</v>
      </c>
      <c r="J26" s="126" t="s">
        <v>456</v>
      </c>
      <c r="K26" s="125" t="s">
        <v>457</v>
      </c>
      <c r="L26" s="133">
        <v>1833</v>
      </c>
      <c r="M26" s="133">
        <v>82365</v>
      </c>
      <c r="N26" s="133">
        <f t="shared" si="13"/>
        <v>84198</v>
      </c>
      <c r="O26" s="133">
        <v>0</v>
      </c>
      <c r="P26" s="133">
        <v>16878</v>
      </c>
      <c r="Q26" s="133">
        <f t="shared" si="14"/>
        <v>16878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436</v>
      </c>
      <c r="B27" s="126" t="s">
        <v>496</v>
      </c>
      <c r="C27" s="125" t="s">
        <v>497</v>
      </c>
      <c r="D27" s="133">
        <f t="shared" si="7"/>
        <v>2683</v>
      </c>
      <c r="E27" s="133">
        <f t="shared" si="8"/>
        <v>120551</v>
      </c>
      <c r="F27" s="133">
        <f t="shared" si="9"/>
        <v>123234</v>
      </c>
      <c r="G27" s="133">
        <f t="shared" si="10"/>
        <v>0</v>
      </c>
      <c r="H27" s="133">
        <f t="shared" si="11"/>
        <v>24703</v>
      </c>
      <c r="I27" s="133">
        <f t="shared" si="12"/>
        <v>24703</v>
      </c>
      <c r="J27" s="126" t="s">
        <v>456</v>
      </c>
      <c r="K27" s="125" t="s">
        <v>457</v>
      </c>
      <c r="L27" s="133">
        <v>2683</v>
      </c>
      <c r="M27" s="133">
        <v>120551</v>
      </c>
      <c r="N27" s="133">
        <f t="shared" si="13"/>
        <v>123234</v>
      </c>
      <c r="O27" s="133">
        <v>0</v>
      </c>
      <c r="P27" s="133">
        <v>24703</v>
      </c>
      <c r="Q27" s="133">
        <f t="shared" si="14"/>
        <v>24703</v>
      </c>
      <c r="R27" s="126"/>
      <c r="S27" s="125"/>
      <c r="T27" s="133">
        <v>0</v>
      </c>
      <c r="U27" s="133">
        <v>0</v>
      </c>
      <c r="V27" s="133">
        <f t="shared" si="15"/>
        <v>0</v>
      </c>
      <c r="W27" s="133">
        <v>0</v>
      </c>
      <c r="X27" s="133">
        <v>0</v>
      </c>
      <c r="Y27" s="133">
        <f t="shared" si="16"/>
        <v>0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436</v>
      </c>
      <c r="B28" s="126" t="s">
        <v>498</v>
      </c>
      <c r="C28" s="125" t="s">
        <v>499</v>
      </c>
      <c r="D28" s="133">
        <f t="shared" si="7"/>
        <v>0</v>
      </c>
      <c r="E28" s="133">
        <f t="shared" si="8"/>
        <v>967</v>
      </c>
      <c r="F28" s="133">
        <f t="shared" si="9"/>
        <v>967</v>
      </c>
      <c r="G28" s="133">
        <f t="shared" si="10"/>
        <v>0</v>
      </c>
      <c r="H28" s="133">
        <f t="shared" si="11"/>
        <v>44338</v>
      </c>
      <c r="I28" s="133">
        <f t="shared" si="12"/>
        <v>44338</v>
      </c>
      <c r="J28" s="126" t="s">
        <v>462</v>
      </c>
      <c r="K28" s="125" t="s">
        <v>463</v>
      </c>
      <c r="L28" s="133">
        <v>0</v>
      </c>
      <c r="M28" s="133">
        <v>0</v>
      </c>
      <c r="N28" s="133">
        <f t="shared" si="13"/>
        <v>0</v>
      </c>
      <c r="O28" s="133">
        <v>0</v>
      </c>
      <c r="P28" s="133">
        <v>44338</v>
      </c>
      <c r="Q28" s="133">
        <f t="shared" si="14"/>
        <v>44338</v>
      </c>
      <c r="R28" s="126" t="s">
        <v>466</v>
      </c>
      <c r="S28" s="125" t="s">
        <v>467</v>
      </c>
      <c r="T28" s="133">
        <v>0</v>
      </c>
      <c r="U28" s="133">
        <v>967</v>
      </c>
      <c r="V28" s="133">
        <f t="shared" si="15"/>
        <v>967</v>
      </c>
      <c r="W28" s="133">
        <v>0</v>
      </c>
      <c r="X28" s="133">
        <v>0</v>
      </c>
      <c r="Y28" s="133">
        <f t="shared" si="16"/>
        <v>0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436</v>
      </c>
      <c r="B29" s="126" t="s">
        <v>500</v>
      </c>
      <c r="C29" s="125" t="s">
        <v>501</v>
      </c>
      <c r="D29" s="133">
        <f t="shared" si="7"/>
        <v>3187</v>
      </c>
      <c r="E29" s="133">
        <f t="shared" si="8"/>
        <v>143197</v>
      </c>
      <c r="F29" s="133">
        <f t="shared" si="9"/>
        <v>146384</v>
      </c>
      <c r="G29" s="133">
        <f t="shared" si="10"/>
        <v>0</v>
      </c>
      <c r="H29" s="133">
        <f t="shared" si="11"/>
        <v>29344</v>
      </c>
      <c r="I29" s="133">
        <f t="shared" si="12"/>
        <v>29344</v>
      </c>
      <c r="J29" s="126" t="s">
        <v>456</v>
      </c>
      <c r="K29" s="125" t="s">
        <v>457</v>
      </c>
      <c r="L29" s="133">
        <v>3187</v>
      </c>
      <c r="M29" s="133">
        <v>143197</v>
      </c>
      <c r="N29" s="133">
        <f t="shared" si="13"/>
        <v>146384</v>
      </c>
      <c r="O29" s="133">
        <v>0</v>
      </c>
      <c r="P29" s="133">
        <v>29344</v>
      </c>
      <c r="Q29" s="133">
        <f t="shared" si="14"/>
        <v>29344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436</v>
      </c>
      <c r="B30" s="126" t="s">
        <v>502</v>
      </c>
      <c r="C30" s="125" t="s">
        <v>503</v>
      </c>
      <c r="D30" s="133">
        <f t="shared" si="7"/>
        <v>4492</v>
      </c>
      <c r="E30" s="133">
        <f t="shared" si="8"/>
        <v>7516</v>
      </c>
      <c r="F30" s="133">
        <f t="shared" si="9"/>
        <v>12008</v>
      </c>
      <c r="G30" s="133">
        <f t="shared" si="10"/>
        <v>355</v>
      </c>
      <c r="H30" s="133">
        <f t="shared" si="11"/>
        <v>131259</v>
      </c>
      <c r="I30" s="133">
        <f t="shared" si="12"/>
        <v>131614</v>
      </c>
      <c r="J30" s="126" t="s">
        <v>464</v>
      </c>
      <c r="K30" s="125" t="s">
        <v>465</v>
      </c>
      <c r="L30" s="133">
        <v>0</v>
      </c>
      <c r="M30" s="133">
        <v>0</v>
      </c>
      <c r="N30" s="133">
        <f t="shared" si="13"/>
        <v>0</v>
      </c>
      <c r="O30" s="133">
        <v>0</v>
      </c>
      <c r="P30" s="133">
        <v>83127</v>
      </c>
      <c r="Q30" s="133">
        <f t="shared" si="14"/>
        <v>83127</v>
      </c>
      <c r="R30" s="126" t="s">
        <v>504</v>
      </c>
      <c r="S30" s="125" t="s">
        <v>505</v>
      </c>
      <c r="T30" s="133">
        <v>0</v>
      </c>
      <c r="U30" s="133">
        <v>7516</v>
      </c>
      <c r="V30" s="133">
        <f t="shared" si="15"/>
        <v>7516</v>
      </c>
      <c r="W30" s="133">
        <v>355</v>
      </c>
      <c r="X30" s="133">
        <v>48132</v>
      </c>
      <c r="Y30" s="133">
        <f t="shared" si="16"/>
        <v>48487</v>
      </c>
      <c r="Z30" s="126" t="s">
        <v>466</v>
      </c>
      <c r="AA30" s="125" t="s">
        <v>467</v>
      </c>
      <c r="AB30" s="133">
        <v>4492</v>
      </c>
      <c r="AC30" s="133">
        <v>0</v>
      </c>
      <c r="AD30" s="133">
        <f t="shared" si="17"/>
        <v>4492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436</v>
      </c>
      <c r="B31" s="126" t="s">
        <v>506</v>
      </c>
      <c r="C31" s="125" t="s">
        <v>507</v>
      </c>
      <c r="D31" s="133">
        <f t="shared" si="7"/>
        <v>2557</v>
      </c>
      <c r="E31" s="133">
        <f t="shared" si="8"/>
        <v>112109</v>
      </c>
      <c r="F31" s="133">
        <f t="shared" si="9"/>
        <v>114666</v>
      </c>
      <c r="G31" s="133">
        <f t="shared" si="10"/>
        <v>0</v>
      </c>
      <c r="H31" s="133">
        <f t="shared" si="11"/>
        <v>58622</v>
      </c>
      <c r="I31" s="133">
        <f t="shared" si="12"/>
        <v>58622</v>
      </c>
      <c r="J31" s="126" t="s">
        <v>460</v>
      </c>
      <c r="K31" s="125" t="s">
        <v>461</v>
      </c>
      <c r="L31" s="133">
        <v>0</v>
      </c>
      <c r="M31" s="133">
        <v>112109</v>
      </c>
      <c r="N31" s="133">
        <f t="shared" si="13"/>
        <v>112109</v>
      </c>
      <c r="O31" s="133">
        <v>0</v>
      </c>
      <c r="P31" s="133">
        <v>0</v>
      </c>
      <c r="Q31" s="133">
        <f t="shared" si="14"/>
        <v>0</v>
      </c>
      <c r="R31" s="126" t="s">
        <v>464</v>
      </c>
      <c r="S31" s="125" t="s">
        <v>465</v>
      </c>
      <c r="T31" s="133">
        <v>0</v>
      </c>
      <c r="U31" s="133">
        <v>0</v>
      </c>
      <c r="V31" s="133">
        <f t="shared" si="15"/>
        <v>0</v>
      </c>
      <c r="W31" s="133">
        <v>0</v>
      </c>
      <c r="X31" s="133">
        <v>58622</v>
      </c>
      <c r="Y31" s="133">
        <f t="shared" si="16"/>
        <v>58622</v>
      </c>
      <c r="Z31" s="126" t="s">
        <v>466</v>
      </c>
      <c r="AA31" s="125" t="s">
        <v>467</v>
      </c>
      <c r="AB31" s="133">
        <v>2557</v>
      </c>
      <c r="AC31" s="133">
        <v>0</v>
      </c>
      <c r="AD31" s="133">
        <f t="shared" si="17"/>
        <v>2557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436</v>
      </c>
      <c r="B32" s="126" t="s">
        <v>508</v>
      </c>
      <c r="C32" s="125" t="s">
        <v>509</v>
      </c>
      <c r="D32" s="133">
        <f t="shared" si="7"/>
        <v>713</v>
      </c>
      <c r="E32" s="133">
        <f t="shared" si="8"/>
        <v>8041</v>
      </c>
      <c r="F32" s="133">
        <f t="shared" si="9"/>
        <v>8754</v>
      </c>
      <c r="G32" s="133">
        <f t="shared" si="10"/>
        <v>380</v>
      </c>
      <c r="H32" s="133">
        <f t="shared" si="11"/>
        <v>51497</v>
      </c>
      <c r="I32" s="133">
        <f t="shared" si="12"/>
        <v>51877</v>
      </c>
      <c r="J32" s="126" t="s">
        <v>504</v>
      </c>
      <c r="K32" s="125" t="s">
        <v>505</v>
      </c>
      <c r="L32" s="133">
        <v>0</v>
      </c>
      <c r="M32" s="133">
        <v>8041</v>
      </c>
      <c r="N32" s="133">
        <f t="shared" si="13"/>
        <v>8041</v>
      </c>
      <c r="O32" s="133">
        <v>380</v>
      </c>
      <c r="P32" s="133">
        <v>51497</v>
      </c>
      <c r="Q32" s="133">
        <f t="shared" si="14"/>
        <v>51877</v>
      </c>
      <c r="R32" s="126" t="s">
        <v>466</v>
      </c>
      <c r="S32" s="125" t="s">
        <v>467</v>
      </c>
      <c r="T32" s="133">
        <v>713</v>
      </c>
      <c r="U32" s="133">
        <v>0</v>
      </c>
      <c r="V32" s="133">
        <f t="shared" si="15"/>
        <v>713</v>
      </c>
      <c r="W32" s="133">
        <v>0</v>
      </c>
      <c r="X32" s="133">
        <v>0</v>
      </c>
      <c r="Y32" s="133">
        <f t="shared" si="16"/>
        <v>0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436</v>
      </c>
      <c r="B33" s="126" t="s">
        <v>510</v>
      </c>
      <c r="C33" s="125" t="s">
        <v>511</v>
      </c>
      <c r="D33" s="133">
        <f t="shared" si="7"/>
        <v>0</v>
      </c>
      <c r="E33" s="133">
        <f t="shared" si="8"/>
        <v>1753</v>
      </c>
      <c r="F33" s="133">
        <f t="shared" si="9"/>
        <v>1753</v>
      </c>
      <c r="G33" s="133">
        <f t="shared" si="10"/>
        <v>0</v>
      </c>
      <c r="H33" s="133">
        <f t="shared" si="11"/>
        <v>108378</v>
      </c>
      <c r="I33" s="133">
        <f t="shared" si="12"/>
        <v>108378</v>
      </c>
      <c r="J33" s="126" t="s">
        <v>512</v>
      </c>
      <c r="K33" s="125" t="s">
        <v>513</v>
      </c>
      <c r="L33" s="133">
        <v>0</v>
      </c>
      <c r="M33" s="133">
        <v>0</v>
      </c>
      <c r="N33" s="133">
        <f t="shared" si="13"/>
        <v>0</v>
      </c>
      <c r="O33" s="133">
        <v>0</v>
      </c>
      <c r="P33" s="133">
        <v>108378</v>
      </c>
      <c r="Q33" s="133">
        <f t="shared" si="14"/>
        <v>108378</v>
      </c>
      <c r="R33" s="126" t="s">
        <v>466</v>
      </c>
      <c r="S33" s="125" t="s">
        <v>467</v>
      </c>
      <c r="T33" s="133">
        <v>0</v>
      </c>
      <c r="U33" s="133">
        <v>1753</v>
      </c>
      <c r="V33" s="133">
        <f t="shared" si="15"/>
        <v>1753</v>
      </c>
      <c r="W33" s="133">
        <v>0</v>
      </c>
      <c r="X33" s="133">
        <v>0</v>
      </c>
      <c r="Y33" s="133">
        <f t="shared" si="16"/>
        <v>0</v>
      </c>
      <c r="Z33" s="126"/>
      <c r="AA33" s="125"/>
      <c r="AB33" s="133">
        <v>0</v>
      </c>
      <c r="AC33" s="133">
        <v>0</v>
      </c>
      <c r="AD33" s="133">
        <f t="shared" si="17"/>
        <v>0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436</v>
      </c>
      <c r="B34" s="126" t="s">
        <v>514</v>
      </c>
      <c r="C34" s="125" t="s">
        <v>515</v>
      </c>
      <c r="D34" s="133">
        <f t="shared" si="7"/>
        <v>0</v>
      </c>
      <c r="E34" s="133">
        <f t="shared" si="8"/>
        <v>286</v>
      </c>
      <c r="F34" s="133">
        <f t="shared" si="9"/>
        <v>286</v>
      </c>
      <c r="G34" s="133">
        <f t="shared" si="10"/>
        <v>0</v>
      </c>
      <c r="H34" s="133">
        <f t="shared" si="11"/>
        <v>14419</v>
      </c>
      <c r="I34" s="133">
        <f t="shared" si="12"/>
        <v>14419</v>
      </c>
      <c r="J34" s="126" t="s">
        <v>512</v>
      </c>
      <c r="K34" s="125" t="s">
        <v>516</v>
      </c>
      <c r="L34" s="133">
        <v>0</v>
      </c>
      <c r="M34" s="133">
        <v>0</v>
      </c>
      <c r="N34" s="133">
        <f t="shared" si="13"/>
        <v>0</v>
      </c>
      <c r="O34" s="133">
        <v>0</v>
      </c>
      <c r="P34" s="133">
        <v>14419</v>
      </c>
      <c r="Q34" s="133">
        <f t="shared" si="14"/>
        <v>14419</v>
      </c>
      <c r="R34" s="126" t="s">
        <v>466</v>
      </c>
      <c r="S34" s="125" t="s">
        <v>467</v>
      </c>
      <c r="T34" s="133">
        <v>0</v>
      </c>
      <c r="U34" s="133">
        <v>286</v>
      </c>
      <c r="V34" s="133">
        <f t="shared" si="15"/>
        <v>286</v>
      </c>
      <c r="W34" s="133">
        <v>0</v>
      </c>
      <c r="X34" s="133">
        <v>0</v>
      </c>
      <c r="Y34" s="133">
        <f t="shared" si="16"/>
        <v>0</v>
      </c>
      <c r="Z34" s="126"/>
      <c r="AA34" s="125"/>
      <c r="AB34" s="133">
        <v>0</v>
      </c>
      <c r="AC34" s="133">
        <v>0</v>
      </c>
      <c r="AD34" s="133">
        <f t="shared" si="17"/>
        <v>0</v>
      </c>
      <c r="AE34" s="133">
        <v>0</v>
      </c>
      <c r="AF34" s="133">
        <v>0</v>
      </c>
      <c r="AG34" s="133">
        <f t="shared" si="18"/>
        <v>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436</v>
      </c>
      <c r="B35" s="126" t="s">
        <v>517</v>
      </c>
      <c r="C35" s="125" t="s">
        <v>518</v>
      </c>
      <c r="D35" s="133">
        <f t="shared" si="7"/>
        <v>14787</v>
      </c>
      <c r="E35" s="133">
        <f t="shared" si="8"/>
        <v>30490</v>
      </c>
      <c r="F35" s="133">
        <f t="shared" si="9"/>
        <v>45277</v>
      </c>
      <c r="G35" s="133">
        <f t="shared" si="10"/>
        <v>23573</v>
      </c>
      <c r="H35" s="133">
        <f t="shared" si="11"/>
        <v>29723</v>
      </c>
      <c r="I35" s="133">
        <f t="shared" si="12"/>
        <v>53296</v>
      </c>
      <c r="J35" s="126" t="s">
        <v>519</v>
      </c>
      <c r="K35" s="125" t="s">
        <v>520</v>
      </c>
      <c r="L35" s="133">
        <v>14787</v>
      </c>
      <c r="M35" s="133">
        <v>30342</v>
      </c>
      <c r="N35" s="133">
        <f t="shared" si="13"/>
        <v>45129</v>
      </c>
      <c r="O35" s="133">
        <v>23573</v>
      </c>
      <c r="P35" s="133">
        <v>29723</v>
      </c>
      <c r="Q35" s="133">
        <f t="shared" si="14"/>
        <v>53296</v>
      </c>
      <c r="R35" s="126" t="s">
        <v>466</v>
      </c>
      <c r="S35" s="125" t="s">
        <v>467</v>
      </c>
      <c r="T35" s="133">
        <v>0</v>
      </c>
      <c r="U35" s="133">
        <v>148</v>
      </c>
      <c r="V35" s="133">
        <f t="shared" si="15"/>
        <v>148</v>
      </c>
      <c r="W35" s="133">
        <v>0</v>
      </c>
      <c r="X35" s="133">
        <v>0</v>
      </c>
      <c r="Y35" s="133">
        <f t="shared" si="16"/>
        <v>0</v>
      </c>
      <c r="Z35" s="126"/>
      <c r="AA35" s="125"/>
      <c r="AB35" s="133">
        <v>0</v>
      </c>
      <c r="AC35" s="133">
        <v>0</v>
      </c>
      <c r="AD35" s="133">
        <f t="shared" si="17"/>
        <v>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436</v>
      </c>
      <c r="B36" s="126" t="s">
        <v>521</v>
      </c>
      <c r="C36" s="125" t="s">
        <v>522</v>
      </c>
      <c r="D36" s="133">
        <f t="shared" si="7"/>
        <v>0</v>
      </c>
      <c r="E36" s="133">
        <f t="shared" si="8"/>
        <v>0</v>
      </c>
      <c r="F36" s="133">
        <f t="shared" si="9"/>
        <v>0</v>
      </c>
      <c r="G36" s="133">
        <f t="shared" si="10"/>
        <v>0</v>
      </c>
      <c r="H36" s="133">
        <f t="shared" si="11"/>
        <v>6713</v>
      </c>
      <c r="I36" s="133">
        <f t="shared" si="12"/>
        <v>6713</v>
      </c>
      <c r="J36" s="126" t="s">
        <v>340</v>
      </c>
      <c r="K36" s="125" t="s">
        <v>341</v>
      </c>
      <c r="L36" s="133">
        <v>0</v>
      </c>
      <c r="M36" s="133">
        <v>0</v>
      </c>
      <c r="N36" s="133">
        <f t="shared" si="13"/>
        <v>0</v>
      </c>
      <c r="O36" s="133">
        <v>0</v>
      </c>
      <c r="P36" s="133">
        <v>6713</v>
      </c>
      <c r="Q36" s="133">
        <f t="shared" si="14"/>
        <v>6713</v>
      </c>
      <c r="R36" s="126"/>
      <c r="S36" s="125"/>
      <c r="T36" s="133">
        <v>0</v>
      </c>
      <c r="U36" s="133">
        <v>0</v>
      </c>
      <c r="V36" s="133">
        <f t="shared" si="15"/>
        <v>0</v>
      </c>
      <c r="W36" s="133">
        <v>0</v>
      </c>
      <c r="X36" s="133">
        <v>0</v>
      </c>
      <c r="Y36" s="133">
        <f t="shared" si="16"/>
        <v>0</v>
      </c>
      <c r="Z36" s="126"/>
      <c r="AA36" s="125"/>
      <c r="AB36" s="133">
        <v>0</v>
      </c>
      <c r="AC36" s="133">
        <v>0</v>
      </c>
      <c r="AD36" s="133">
        <f t="shared" si="17"/>
        <v>0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436</v>
      </c>
      <c r="B37" s="126" t="s">
        <v>523</v>
      </c>
      <c r="C37" s="125" t="s">
        <v>524</v>
      </c>
      <c r="D37" s="133">
        <f t="shared" si="7"/>
        <v>81740</v>
      </c>
      <c r="E37" s="133">
        <f t="shared" si="8"/>
        <v>193345</v>
      </c>
      <c r="F37" s="133">
        <f t="shared" si="9"/>
        <v>275085</v>
      </c>
      <c r="G37" s="133">
        <f t="shared" si="10"/>
        <v>118561</v>
      </c>
      <c r="H37" s="133">
        <f t="shared" si="11"/>
        <v>169291</v>
      </c>
      <c r="I37" s="133">
        <f t="shared" si="12"/>
        <v>287852</v>
      </c>
      <c r="J37" s="126" t="s">
        <v>519</v>
      </c>
      <c r="K37" s="125" t="s">
        <v>520</v>
      </c>
      <c r="L37" s="133">
        <v>79648</v>
      </c>
      <c r="M37" s="133">
        <v>193345</v>
      </c>
      <c r="N37" s="133">
        <f t="shared" si="13"/>
        <v>272993</v>
      </c>
      <c r="O37" s="133">
        <v>118561</v>
      </c>
      <c r="P37" s="133">
        <v>169291</v>
      </c>
      <c r="Q37" s="133">
        <f t="shared" si="14"/>
        <v>287852</v>
      </c>
      <c r="R37" s="126" t="s">
        <v>466</v>
      </c>
      <c r="S37" s="125" t="s">
        <v>467</v>
      </c>
      <c r="T37" s="133">
        <v>2092</v>
      </c>
      <c r="U37" s="133">
        <v>0</v>
      </c>
      <c r="V37" s="133">
        <f t="shared" si="15"/>
        <v>2092</v>
      </c>
      <c r="W37" s="133">
        <v>0</v>
      </c>
      <c r="X37" s="133">
        <v>0</v>
      </c>
      <c r="Y37" s="133">
        <f t="shared" si="16"/>
        <v>0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</sheetData>
  <sheetProtection/>
  <autoFilter ref="A6:BE6"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3" t="s">
        <v>158</v>
      </c>
      <c r="E2" s="174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5"/>
      <c r="E3" s="176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7" t="s">
        <v>198</v>
      </c>
      <c r="G4" s="165" t="s">
        <v>189</v>
      </c>
      <c r="H4" s="165" t="s">
        <v>254</v>
      </c>
      <c r="I4" s="165" t="s">
        <v>1</v>
      </c>
      <c r="J4" s="177" t="s">
        <v>198</v>
      </c>
      <c r="K4" s="165" t="s">
        <v>189</v>
      </c>
      <c r="L4" s="165" t="s">
        <v>254</v>
      </c>
      <c r="M4" s="165" t="s">
        <v>1</v>
      </c>
      <c r="N4" s="177" t="s">
        <v>198</v>
      </c>
      <c r="O4" s="165" t="s">
        <v>189</v>
      </c>
      <c r="P4" s="165" t="s">
        <v>254</v>
      </c>
      <c r="Q4" s="165" t="s">
        <v>1</v>
      </c>
      <c r="R4" s="177" t="s">
        <v>198</v>
      </c>
      <c r="S4" s="165" t="s">
        <v>189</v>
      </c>
      <c r="T4" s="165" t="s">
        <v>254</v>
      </c>
      <c r="U4" s="165" t="s">
        <v>1</v>
      </c>
      <c r="V4" s="177" t="s">
        <v>198</v>
      </c>
      <c r="W4" s="165" t="s">
        <v>189</v>
      </c>
      <c r="X4" s="165" t="s">
        <v>254</v>
      </c>
      <c r="Y4" s="165" t="s">
        <v>1</v>
      </c>
      <c r="Z4" s="177" t="s">
        <v>198</v>
      </c>
      <c r="AA4" s="165" t="s">
        <v>189</v>
      </c>
      <c r="AB4" s="165" t="s">
        <v>254</v>
      </c>
      <c r="AC4" s="165" t="s">
        <v>1</v>
      </c>
      <c r="AD4" s="177" t="s">
        <v>198</v>
      </c>
      <c r="AE4" s="165" t="s">
        <v>189</v>
      </c>
      <c r="AF4" s="165" t="s">
        <v>254</v>
      </c>
      <c r="AG4" s="165" t="s">
        <v>1</v>
      </c>
      <c r="AH4" s="177" t="s">
        <v>198</v>
      </c>
      <c r="AI4" s="165" t="s">
        <v>189</v>
      </c>
      <c r="AJ4" s="165" t="s">
        <v>254</v>
      </c>
      <c r="AK4" s="165" t="s">
        <v>1</v>
      </c>
      <c r="AL4" s="177" t="s">
        <v>198</v>
      </c>
      <c r="AM4" s="165" t="s">
        <v>189</v>
      </c>
      <c r="AN4" s="165" t="s">
        <v>254</v>
      </c>
      <c r="AO4" s="165" t="s">
        <v>1</v>
      </c>
      <c r="AP4" s="177" t="s">
        <v>198</v>
      </c>
      <c r="AQ4" s="165" t="s">
        <v>189</v>
      </c>
      <c r="AR4" s="165" t="s">
        <v>254</v>
      </c>
      <c r="AS4" s="165" t="s">
        <v>1</v>
      </c>
      <c r="AT4" s="177" t="s">
        <v>198</v>
      </c>
      <c r="AU4" s="165" t="s">
        <v>189</v>
      </c>
      <c r="AV4" s="165" t="s">
        <v>254</v>
      </c>
      <c r="AW4" s="165" t="s">
        <v>1</v>
      </c>
      <c r="AX4" s="177" t="s">
        <v>198</v>
      </c>
      <c r="AY4" s="165" t="s">
        <v>189</v>
      </c>
      <c r="AZ4" s="165" t="s">
        <v>254</v>
      </c>
      <c r="BA4" s="165" t="s">
        <v>1</v>
      </c>
      <c r="BB4" s="177" t="s">
        <v>198</v>
      </c>
      <c r="BC4" s="165" t="s">
        <v>189</v>
      </c>
      <c r="BD4" s="165" t="s">
        <v>254</v>
      </c>
      <c r="BE4" s="165" t="s">
        <v>1</v>
      </c>
      <c r="BF4" s="177" t="s">
        <v>198</v>
      </c>
      <c r="BG4" s="165" t="s">
        <v>189</v>
      </c>
      <c r="BH4" s="165" t="s">
        <v>254</v>
      </c>
      <c r="BI4" s="165" t="s">
        <v>1</v>
      </c>
      <c r="BJ4" s="177" t="s">
        <v>198</v>
      </c>
      <c r="BK4" s="165" t="s">
        <v>189</v>
      </c>
      <c r="BL4" s="165" t="s">
        <v>254</v>
      </c>
      <c r="BM4" s="165" t="s">
        <v>1</v>
      </c>
      <c r="BN4" s="177" t="s">
        <v>198</v>
      </c>
      <c r="BO4" s="165" t="s">
        <v>189</v>
      </c>
      <c r="BP4" s="165" t="s">
        <v>254</v>
      </c>
      <c r="BQ4" s="165" t="s">
        <v>1</v>
      </c>
      <c r="BR4" s="177" t="s">
        <v>198</v>
      </c>
      <c r="BS4" s="165" t="s">
        <v>189</v>
      </c>
      <c r="BT4" s="165" t="s">
        <v>254</v>
      </c>
      <c r="BU4" s="165" t="s">
        <v>1</v>
      </c>
      <c r="BV4" s="177" t="s">
        <v>198</v>
      </c>
      <c r="BW4" s="165" t="s">
        <v>189</v>
      </c>
      <c r="BX4" s="165" t="s">
        <v>254</v>
      </c>
      <c r="BY4" s="165" t="s">
        <v>1</v>
      </c>
      <c r="BZ4" s="177" t="s">
        <v>198</v>
      </c>
      <c r="CA4" s="165" t="s">
        <v>189</v>
      </c>
      <c r="CB4" s="165" t="s">
        <v>254</v>
      </c>
      <c r="CC4" s="165" t="s">
        <v>1</v>
      </c>
      <c r="CD4" s="177" t="s">
        <v>198</v>
      </c>
      <c r="CE4" s="165" t="s">
        <v>189</v>
      </c>
      <c r="CF4" s="165" t="s">
        <v>254</v>
      </c>
      <c r="CG4" s="165" t="s">
        <v>1</v>
      </c>
      <c r="CH4" s="177" t="s">
        <v>198</v>
      </c>
      <c r="CI4" s="165" t="s">
        <v>189</v>
      </c>
      <c r="CJ4" s="165" t="s">
        <v>254</v>
      </c>
      <c r="CK4" s="165" t="s">
        <v>1</v>
      </c>
      <c r="CL4" s="177" t="s">
        <v>198</v>
      </c>
      <c r="CM4" s="165" t="s">
        <v>189</v>
      </c>
      <c r="CN4" s="165" t="s">
        <v>254</v>
      </c>
      <c r="CO4" s="165" t="s">
        <v>1</v>
      </c>
      <c r="CP4" s="177" t="s">
        <v>198</v>
      </c>
      <c r="CQ4" s="165" t="s">
        <v>189</v>
      </c>
      <c r="CR4" s="165" t="s">
        <v>254</v>
      </c>
      <c r="CS4" s="165" t="s">
        <v>1</v>
      </c>
      <c r="CT4" s="177" t="s">
        <v>198</v>
      </c>
      <c r="CU4" s="165" t="s">
        <v>189</v>
      </c>
      <c r="CV4" s="165" t="s">
        <v>254</v>
      </c>
      <c r="CW4" s="165" t="s">
        <v>1</v>
      </c>
      <c r="CX4" s="177" t="s">
        <v>198</v>
      </c>
      <c r="CY4" s="165" t="s">
        <v>189</v>
      </c>
      <c r="CZ4" s="165" t="s">
        <v>254</v>
      </c>
      <c r="DA4" s="165" t="s">
        <v>1</v>
      </c>
      <c r="DB4" s="177" t="s">
        <v>198</v>
      </c>
      <c r="DC4" s="165" t="s">
        <v>189</v>
      </c>
      <c r="DD4" s="165" t="s">
        <v>254</v>
      </c>
      <c r="DE4" s="165" t="s">
        <v>1</v>
      </c>
      <c r="DF4" s="177" t="s">
        <v>198</v>
      </c>
      <c r="DG4" s="165" t="s">
        <v>189</v>
      </c>
      <c r="DH4" s="165" t="s">
        <v>254</v>
      </c>
      <c r="DI4" s="165" t="s">
        <v>1</v>
      </c>
      <c r="DJ4" s="177" t="s">
        <v>198</v>
      </c>
      <c r="DK4" s="165" t="s">
        <v>189</v>
      </c>
      <c r="DL4" s="165" t="s">
        <v>254</v>
      </c>
      <c r="DM4" s="165" t="s">
        <v>1</v>
      </c>
      <c r="DN4" s="177" t="s">
        <v>198</v>
      </c>
      <c r="DO4" s="165" t="s">
        <v>189</v>
      </c>
      <c r="DP4" s="165" t="s">
        <v>254</v>
      </c>
      <c r="DQ4" s="165" t="s">
        <v>1</v>
      </c>
      <c r="DR4" s="177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8"/>
      <c r="G5" s="166"/>
      <c r="H5" s="166"/>
      <c r="I5" s="166"/>
      <c r="J5" s="178"/>
      <c r="K5" s="166"/>
      <c r="L5" s="166"/>
      <c r="M5" s="166"/>
      <c r="N5" s="178"/>
      <c r="O5" s="166"/>
      <c r="P5" s="166"/>
      <c r="Q5" s="166"/>
      <c r="R5" s="178"/>
      <c r="S5" s="166"/>
      <c r="T5" s="166"/>
      <c r="U5" s="166"/>
      <c r="V5" s="178"/>
      <c r="W5" s="166"/>
      <c r="X5" s="166"/>
      <c r="Y5" s="166"/>
      <c r="Z5" s="178"/>
      <c r="AA5" s="166"/>
      <c r="AB5" s="166"/>
      <c r="AC5" s="166"/>
      <c r="AD5" s="178"/>
      <c r="AE5" s="166"/>
      <c r="AF5" s="166"/>
      <c r="AG5" s="166"/>
      <c r="AH5" s="178"/>
      <c r="AI5" s="166"/>
      <c r="AJ5" s="166"/>
      <c r="AK5" s="166"/>
      <c r="AL5" s="178"/>
      <c r="AM5" s="166"/>
      <c r="AN5" s="166"/>
      <c r="AO5" s="166"/>
      <c r="AP5" s="178"/>
      <c r="AQ5" s="166"/>
      <c r="AR5" s="166"/>
      <c r="AS5" s="166"/>
      <c r="AT5" s="178"/>
      <c r="AU5" s="166"/>
      <c r="AV5" s="166"/>
      <c r="AW5" s="166"/>
      <c r="AX5" s="178"/>
      <c r="AY5" s="166"/>
      <c r="AZ5" s="166"/>
      <c r="BA5" s="166"/>
      <c r="BB5" s="178"/>
      <c r="BC5" s="166"/>
      <c r="BD5" s="166"/>
      <c r="BE5" s="166"/>
      <c r="BF5" s="178"/>
      <c r="BG5" s="166"/>
      <c r="BH5" s="166"/>
      <c r="BI5" s="166"/>
      <c r="BJ5" s="178"/>
      <c r="BK5" s="166"/>
      <c r="BL5" s="166"/>
      <c r="BM5" s="166"/>
      <c r="BN5" s="178"/>
      <c r="BO5" s="166"/>
      <c r="BP5" s="166"/>
      <c r="BQ5" s="166"/>
      <c r="BR5" s="178"/>
      <c r="BS5" s="166"/>
      <c r="BT5" s="166"/>
      <c r="BU5" s="166"/>
      <c r="BV5" s="178"/>
      <c r="BW5" s="166"/>
      <c r="BX5" s="166"/>
      <c r="BY5" s="166"/>
      <c r="BZ5" s="178"/>
      <c r="CA5" s="166"/>
      <c r="CB5" s="166"/>
      <c r="CC5" s="166"/>
      <c r="CD5" s="178"/>
      <c r="CE5" s="166"/>
      <c r="CF5" s="166"/>
      <c r="CG5" s="166"/>
      <c r="CH5" s="178"/>
      <c r="CI5" s="166"/>
      <c r="CJ5" s="166"/>
      <c r="CK5" s="166"/>
      <c r="CL5" s="178"/>
      <c r="CM5" s="166"/>
      <c r="CN5" s="166"/>
      <c r="CO5" s="166"/>
      <c r="CP5" s="178"/>
      <c r="CQ5" s="166"/>
      <c r="CR5" s="166"/>
      <c r="CS5" s="166"/>
      <c r="CT5" s="178"/>
      <c r="CU5" s="166"/>
      <c r="CV5" s="166"/>
      <c r="CW5" s="166"/>
      <c r="CX5" s="178"/>
      <c r="CY5" s="166"/>
      <c r="CZ5" s="166"/>
      <c r="DA5" s="166"/>
      <c r="DB5" s="178"/>
      <c r="DC5" s="166"/>
      <c r="DD5" s="166"/>
      <c r="DE5" s="166"/>
      <c r="DF5" s="178"/>
      <c r="DG5" s="166"/>
      <c r="DH5" s="166"/>
      <c r="DI5" s="166"/>
      <c r="DJ5" s="178"/>
      <c r="DK5" s="166"/>
      <c r="DL5" s="166"/>
      <c r="DM5" s="166"/>
      <c r="DN5" s="178"/>
      <c r="DO5" s="166"/>
      <c r="DP5" s="166"/>
      <c r="DQ5" s="166"/>
      <c r="DR5" s="178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9"/>
      <c r="G6" s="167"/>
      <c r="H6" s="114" t="s">
        <v>27</v>
      </c>
      <c r="I6" s="114" t="s">
        <v>27</v>
      </c>
      <c r="J6" s="179"/>
      <c r="K6" s="167"/>
      <c r="L6" s="114" t="s">
        <v>27</v>
      </c>
      <c r="M6" s="114" t="s">
        <v>27</v>
      </c>
      <c r="N6" s="179"/>
      <c r="O6" s="167"/>
      <c r="P6" s="114" t="s">
        <v>27</v>
      </c>
      <c r="Q6" s="114" t="s">
        <v>27</v>
      </c>
      <c r="R6" s="179"/>
      <c r="S6" s="167"/>
      <c r="T6" s="114" t="s">
        <v>27</v>
      </c>
      <c r="U6" s="114" t="s">
        <v>27</v>
      </c>
      <c r="V6" s="179"/>
      <c r="W6" s="167"/>
      <c r="X6" s="114" t="s">
        <v>27</v>
      </c>
      <c r="Y6" s="114" t="s">
        <v>27</v>
      </c>
      <c r="Z6" s="179"/>
      <c r="AA6" s="167"/>
      <c r="AB6" s="114" t="s">
        <v>27</v>
      </c>
      <c r="AC6" s="114" t="s">
        <v>27</v>
      </c>
      <c r="AD6" s="179"/>
      <c r="AE6" s="167"/>
      <c r="AF6" s="114" t="s">
        <v>27</v>
      </c>
      <c r="AG6" s="114" t="s">
        <v>27</v>
      </c>
      <c r="AH6" s="179"/>
      <c r="AI6" s="167"/>
      <c r="AJ6" s="114" t="s">
        <v>27</v>
      </c>
      <c r="AK6" s="114" t="s">
        <v>27</v>
      </c>
      <c r="AL6" s="179"/>
      <c r="AM6" s="167"/>
      <c r="AN6" s="114" t="s">
        <v>27</v>
      </c>
      <c r="AO6" s="114" t="s">
        <v>27</v>
      </c>
      <c r="AP6" s="179"/>
      <c r="AQ6" s="167"/>
      <c r="AR6" s="114" t="s">
        <v>27</v>
      </c>
      <c r="AS6" s="114" t="s">
        <v>27</v>
      </c>
      <c r="AT6" s="179"/>
      <c r="AU6" s="167"/>
      <c r="AV6" s="114" t="s">
        <v>27</v>
      </c>
      <c r="AW6" s="114" t="s">
        <v>27</v>
      </c>
      <c r="AX6" s="179"/>
      <c r="AY6" s="167"/>
      <c r="AZ6" s="114" t="s">
        <v>27</v>
      </c>
      <c r="BA6" s="114" t="s">
        <v>27</v>
      </c>
      <c r="BB6" s="179"/>
      <c r="BC6" s="167"/>
      <c r="BD6" s="114" t="s">
        <v>27</v>
      </c>
      <c r="BE6" s="114" t="s">
        <v>27</v>
      </c>
      <c r="BF6" s="179"/>
      <c r="BG6" s="167"/>
      <c r="BH6" s="114" t="s">
        <v>27</v>
      </c>
      <c r="BI6" s="114" t="s">
        <v>27</v>
      </c>
      <c r="BJ6" s="179"/>
      <c r="BK6" s="167"/>
      <c r="BL6" s="114" t="s">
        <v>27</v>
      </c>
      <c r="BM6" s="114" t="s">
        <v>27</v>
      </c>
      <c r="BN6" s="179"/>
      <c r="BO6" s="167"/>
      <c r="BP6" s="114" t="s">
        <v>27</v>
      </c>
      <c r="BQ6" s="114" t="s">
        <v>27</v>
      </c>
      <c r="BR6" s="179"/>
      <c r="BS6" s="167"/>
      <c r="BT6" s="114" t="s">
        <v>27</v>
      </c>
      <c r="BU6" s="114" t="s">
        <v>27</v>
      </c>
      <c r="BV6" s="179"/>
      <c r="BW6" s="167"/>
      <c r="BX6" s="114" t="s">
        <v>27</v>
      </c>
      <c r="BY6" s="114" t="s">
        <v>27</v>
      </c>
      <c r="BZ6" s="179"/>
      <c r="CA6" s="167"/>
      <c r="CB6" s="114" t="s">
        <v>27</v>
      </c>
      <c r="CC6" s="114" t="s">
        <v>27</v>
      </c>
      <c r="CD6" s="179"/>
      <c r="CE6" s="167"/>
      <c r="CF6" s="114" t="s">
        <v>27</v>
      </c>
      <c r="CG6" s="114" t="s">
        <v>27</v>
      </c>
      <c r="CH6" s="179"/>
      <c r="CI6" s="167"/>
      <c r="CJ6" s="114" t="s">
        <v>27</v>
      </c>
      <c r="CK6" s="114" t="s">
        <v>27</v>
      </c>
      <c r="CL6" s="179"/>
      <c r="CM6" s="167"/>
      <c r="CN6" s="114" t="s">
        <v>27</v>
      </c>
      <c r="CO6" s="114" t="s">
        <v>27</v>
      </c>
      <c r="CP6" s="179"/>
      <c r="CQ6" s="167"/>
      <c r="CR6" s="114" t="s">
        <v>27</v>
      </c>
      <c r="CS6" s="114" t="s">
        <v>27</v>
      </c>
      <c r="CT6" s="179"/>
      <c r="CU6" s="167"/>
      <c r="CV6" s="114" t="s">
        <v>27</v>
      </c>
      <c r="CW6" s="114" t="s">
        <v>27</v>
      </c>
      <c r="CX6" s="179"/>
      <c r="CY6" s="167"/>
      <c r="CZ6" s="114" t="s">
        <v>27</v>
      </c>
      <c r="DA6" s="114" t="s">
        <v>27</v>
      </c>
      <c r="DB6" s="179"/>
      <c r="DC6" s="167"/>
      <c r="DD6" s="114" t="s">
        <v>27</v>
      </c>
      <c r="DE6" s="114" t="s">
        <v>27</v>
      </c>
      <c r="DF6" s="179"/>
      <c r="DG6" s="167"/>
      <c r="DH6" s="114" t="s">
        <v>27</v>
      </c>
      <c r="DI6" s="114" t="s">
        <v>27</v>
      </c>
      <c r="DJ6" s="179"/>
      <c r="DK6" s="167"/>
      <c r="DL6" s="114" t="s">
        <v>27</v>
      </c>
      <c r="DM6" s="114" t="s">
        <v>27</v>
      </c>
      <c r="DN6" s="179"/>
      <c r="DO6" s="167"/>
      <c r="DP6" s="114" t="s">
        <v>27</v>
      </c>
      <c r="DQ6" s="114" t="s">
        <v>27</v>
      </c>
      <c r="DR6" s="179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436</v>
      </c>
      <c r="B7" s="122">
        <v>30000</v>
      </c>
      <c r="C7" s="121" t="s">
        <v>333</v>
      </c>
      <c r="D7" s="123">
        <f>SUM(D8:D23)</f>
        <v>4183710</v>
      </c>
      <c r="E7" s="123">
        <f>SUM(E8:E23)</f>
        <v>2762002</v>
      </c>
      <c r="F7" s="146">
        <f>COUNTIF(F8:F23,"&lt;&gt;")</f>
        <v>16</v>
      </c>
      <c r="G7" s="146">
        <f>COUNTIF(G8:G23,"&lt;&gt;")</f>
        <v>16</v>
      </c>
      <c r="H7" s="123">
        <f>SUM(H8:H23)</f>
        <v>2204227</v>
      </c>
      <c r="I7" s="123">
        <f>SUM(I8:I23)</f>
        <v>1836837</v>
      </c>
      <c r="J7" s="146">
        <f>COUNTIF(J8:J23,"&lt;&gt;")</f>
        <v>16</v>
      </c>
      <c r="K7" s="146">
        <f>COUNTIF(K8:K23,"&lt;&gt;")</f>
        <v>16</v>
      </c>
      <c r="L7" s="123">
        <f>SUM(L8:L23)</f>
        <v>1292916</v>
      </c>
      <c r="M7" s="123">
        <f>SUM(M8:M23)</f>
        <v>699467</v>
      </c>
      <c r="N7" s="146">
        <f>COUNTIF(N8:N23,"&lt;&gt;")</f>
        <v>7</v>
      </c>
      <c r="O7" s="146">
        <f>COUNTIF(O8:O23,"&lt;&gt;")</f>
        <v>7</v>
      </c>
      <c r="P7" s="123">
        <f>SUM(P8:P23)</f>
        <v>268229</v>
      </c>
      <c r="Q7" s="123">
        <f>SUM(Q8:Q23)</f>
        <v>95752</v>
      </c>
      <c r="R7" s="146">
        <f>COUNTIF(R8:R23,"&lt;&gt;")</f>
        <v>4</v>
      </c>
      <c r="S7" s="146">
        <f>COUNTIF(S8:S23,"&lt;&gt;")</f>
        <v>4</v>
      </c>
      <c r="T7" s="123">
        <f>SUM(T8:T23)</f>
        <v>141171</v>
      </c>
      <c r="U7" s="123">
        <f>SUM(U8:U23)</f>
        <v>37916</v>
      </c>
      <c r="V7" s="146">
        <f>COUNTIF(V8:V23,"&lt;&gt;")</f>
        <v>3</v>
      </c>
      <c r="W7" s="146">
        <f>COUNTIF(W8:W23,"&lt;&gt;")</f>
        <v>3</v>
      </c>
      <c r="X7" s="123">
        <f>SUM(X8:X23)</f>
        <v>125791</v>
      </c>
      <c r="Y7" s="123">
        <f>SUM(Y8:Y23)</f>
        <v>62686</v>
      </c>
      <c r="Z7" s="146">
        <f>COUNTIF(Z8:Z23,"&lt;&gt;")</f>
        <v>2</v>
      </c>
      <c r="AA7" s="146">
        <f>COUNTIF(AA8:AA23,"&lt;&gt;")</f>
        <v>2</v>
      </c>
      <c r="AB7" s="123">
        <f>SUM(AB8:AB23)</f>
        <v>147097</v>
      </c>
      <c r="AC7" s="123">
        <f>SUM(AC8:AC23)</f>
        <v>29344</v>
      </c>
      <c r="AD7" s="146">
        <f>COUNTIF(AD8:AD23,"&lt;&gt;")</f>
        <v>1</v>
      </c>
      <c r="AE7" s="146">
        <f>COUNTIF(AE8:AE23,"&lt;&gt;")</f>
        <v>1</v>
      </c>
      <c r="AF7" s="123">
        <f>SUM(AF8:AF23)</f>
        <v>1753</v>
      </c>
      <c r="AG7" s="123">
        <f>SUM(AG8:AG23)</f>
        <v>0</v>
      </c>
      <c r="AH7" s="146">
        <f>COUNTIF(AH8:AH23,"&lt;&gt;")</f>
        <v>1</v>
      </c>
      <c r="AI7" s="146">
        <f>COUNTIF(AI8:AI23,"&lt;&gt;")</f>
        <v>1</v>
      </c>
      <c r="AJ7" s="123">
        <f>SUM(AJ8:AJ23)</f>
        <v>286</v>
      </c>
      <c r="AK7" s="123">
        <f>SUM(AK8:AK23)</f>
        <v>0</v>
      </c>
      <c r="AL7" s="146">
        <f>COUNTIF(AL8:AL23,"&lt;&gt;")</f>
        <v>1</v>
      </c>
      <c r="AM7" s="146">
        <f>COUNTIF(AM8:AM23,"&lt;&gt;")</f>
        <v>1</v>
      </c>
      <c r="AN7" s="123">
        <f>SUM(AN8:AN23)</f>
        <v>148</v>
      </c>
      <c r="AO7" s="123">
        <f>SUM(AO8:AO23)</f>
        <v>0</v>
      </c>
      <c r="AP7" s="146">
        <f>COUNTIF(AP8:AP23,"&lt;&gt;")</f>
        <v>1</v>
      </c>
      <c r="AQ7" s="146">
        <f>COUNTIF(AQ8:AQ23,"&lt;&gt;")</f>
        <v>1</v>
      </c>
      <c r="AR7" s="123">
        <f>SUM(AR8:AR23)</f>
        <v>2092</v>
      </c>
      <c r="AS7" s="123">
        <f>SUM(AS8:AS23)</f>
        <v>0</v>
      </c>
      <c r="AT7" s="146">
        <f>COUNTIF(AT8:AT23,"&lt;&gt;")</f>
        <v>0</v>
      </c>
      <c r="AU7" s="146">
        <f>COUNTIF(AU8:AU23,"&lt;&gt;")</f>
        <v>0</v>
      </c>
      <c r="AV7" s="123">
        <f>SUM(AV8:AV23)</f>
        <v>0</v>
      </c>
      <c r="AW7" s="123">
        <f>SUM(AW8:AW23)</f>
        <v>0</v>
      </c>
      <c r="AX7" s="146">
        <f>COUNTIF(AX8:AX23,"&lt;&gt;")</f>
        <v>0</v>
      </c>
      <c r="AY7" s="146">
        <f>COUNTIF(AY8:AY23,"&lt;&gt;")</f>
        <v>0</v>
      </c>
      <c r="AZ7" s="123">
        <f>SUM(AZ8:AZ23)</f>
        <v>0</v>
      </c>
      <c r="BA7" s="123">
        <f>SUM(BA8:BA23)</f>
        <v>0</v>
      </c>
      <c r="BB7" s="146">
        <f>COUNTIF(BB8:BB23,"&lt;&gt;")</f>
        <v>0</v>
      </c>
      <c r="BC7" s="146">
        <f>COUNTIF(BC8:BC23,"&lt;&gt;")</f>
        <v>0</v>
      </c>
      <c r="BD7" s="123">
        <f>SUM(BD8:BD23)</f>
        <v>0</v>
      </c>
      <c r="BE7" s="123">
        <f>SUM(BE8:BE23)</f>
        <v>0</v>
      </c>
      <c r="BF7" s="146">
        <f>COUNTIF(BF8:BF23,"&lt;&gt;")</f>
        <v>0</v>
      </c>
      <c r="BG7" s="146">
        <f>COUNTIF(BG8:BG23,"&lt;&gt;")</f>
        <v>0</v>
      </c>
      <c r="BH7" s="123">
        <f>SUM(BH8:BH23)</f>
        <v>0</v>
      </c>
      <c r="BI7" s="123">
        <f>SUM(BI8:BI23)</f>
        <v>0</v>
      </c>
      <c r="BJ7" s="146">
        <f>COUNTIF(BJ8:BJ23,"&lt;&gt;")</f>
        <v>0</v>
      </c>
      <c r="BK7" s="146">
        <f>COUNTIF(BK8:BK23,"&lt;&gt;")</f>
        <v>0</v>
      </c>
      <c r="BL7" s="123">
        <f>SUM(BL8:BL23)</f>
        <v>0</v>
      </c>
      <c r="BM7" s="123">
        <f>SUM(BM8:BM23)</f>
        <v>0</v>
      </c>
      <c r="BN7" s="146">
        <f>COUNTIF(BN8:BN23,"&lt;&gt;")</f>
        <v>0</v>
      </c>
      <c r="BO7" s="146">
        <f>COUNTIF(BO8:BO23,"&lt;&gt;")</f>
        <v>0</v>
      </c>
      <c r="BP7" s="123">
        <f>SUM(BP8:BP23)</f>
        <v>0</v>
      </c>
      <c r="BQ7" s="123">
        <f>SUM(BQ8:BQ23)</f>
        <v>0</v>
      </c>
      <c r="BR7" s="146">
        <f>COUNTIF(BR8:BR23,"&lt;&gt;")</f>
        <v>0</v>
      </c>
      <c r="BS7" s="146">
        <f>COUNTIF(BS8:BS23,"&lt;&gt;")</f>
        <v>0</v>
      </c>
      <c r="BT7" s="123">
        <f>SUM(BT8:BT23)</f>
        <v>0</v>
      </c>
      <c r="BU7" s="123">
        <f>SUM(BU8:BU23)</f>
        <v>0</v>
      </c>
      <c r="BV7" s="146">
        <f>COUNTIF(BV8:BV23,"&lt;&gt;")</f>
        <v>0</v>
      </c>
      <c r="BW7" s="146">
        <f>COUNTIF(BW8:BW23,"&lt;&gt;")</f>
        <v>0</v>
      </c>
      <c r="BX7" s="123">
        <f>SUM(BX8:BX23)</f>
        <v>0</v>
      </c>
      <c r="BY7" s="123">
        <f>SUM(BY8:BY23)</f>
        <v>0</v>
      </c>
      <c r="BZ7" s="146">
        <f>COUNTIF(BZ8:BZ23,"&lt;&gt;")</f>
        <v>0</v>
      </c>
      <c r="CA7" s="146">
        <f>COUNTIF(CA8:CA23,"&lt;&gt;")</f>
        <v>0</v>
      </c>
      <c r="CB7" s="123">
        <f>SUM(CB8:CB23)</f>
        <v>0</v>
      </c>
      <c r="CC7" s="123">
        <f>SUM(CC8:CC23)</f>
        <v>0</v>
      </c>
      <c r="CD7" s="146">
        <f>COUNTIF(CD8:CD23,"&lt;&gt;")</f>
        <v>0</v>
      </c>
      <c r="CE7" s="146">
        <f>COUNTIF(CE8:CE23,"&lt;&gt;")</f>
        <v>0</v>
      </c>
      <c r="CF7" s="123">
        <f>SUM(CF8:CF23)</f>
        <v>0</v>
      </c>
      <c r="CG7" s="123">
        <f>SUM(CG8:CG23)</f>
        <v>0</v>
      </c>
      <c r="CH7" s="146">
        <f>COUNTIF(CH8:CH23,"&lt;&gt;")</f>
        <v>0</v>
      </c>
      <c r="CI7" s="146">
        <f>COUNTIF(CI8:CI23,"&lt;&gt;")</f>
        <v>0</v>
      </c>
      <c r="CJ7" s="123">
        <f>SUM(CJ8:CJ23)</f>
        <v>0</v>
      </c>
      <c r="CK7" s="123">
        <f>SUM(CK8:CK23)</f>
        <v>0</v>
      </c>
      <c r="CL7" s="146">
        <f>COUNTIF(CL8:CL23,"&lt;&gt;")</f>
        <v>0</v>
      </c>
      <c r="CM7" s="146">
        <f>COUNTIF(CM8:CM23,"&lt;&gt;")</f>
        <v>0</v>
      </c>
      <c r="CN7" s="123">
        <f>SUM(CN8:CN23)</f>
        <v>0</v>
      </c>
      <c r="CO7" s="123">
        <f>SUM(CO8:CO23)</f>
        <v>0</v>
      </c>
      <c r="CP7" s="146">
        <f>COUNTIF(CP8:CP23,"&lt;&gt;")</f>
        <v>0</v>
      </c>
      <c r="CQ7" s="146">
        <f>COUNTIF(CQ8:CQ23,"&lt;&gt;")</f>
        <v>0</v>
      </c>
      <c r="CR7" s="123">
        <f>SUM(CR8:CR23)</f>
        <v>0</v>
      </c>
      <c r="CS7" s="123">
        <f>SUM(CS8:CS23)</f>
        <v>0</v>
      </c>
      <c r="CT7" s="146">
        <f>COUNTIF(CT8:CT23,"&lt;&gt;")</f>
        <v>0</v>
      </c>
      <c r="CU7" s="146">
        <f>COUNTIF(CU8:CU23,"&lt;&gt;")</f>
        <v>0</v>
      </c>
      <c r="CV7" s="123">
        <f>SUM(CV8:CV23)</f>
        <v>0</v>
      </c>
      <c r="CW7" s="123">
        <f>SUM(CW8:CW23)</f>
        <v>0</v>
      </c>
      <c r="CX7" s="146">
        <f>COUNTIF(CX8:CX23,"&lt;&gt;")</f>
        <v>0</v>
      </c>
      <c r="CY7" s="146">
        <f>COUNTIF(CY8:CY23,"&lt;&gt;")</f>
        <v>0</v>
      </c>
      <c r="CZ7" s="123">
        <f>SUM(CZ8:CZ23)</f>
        <v>0</v>
      </c>
      <c r="DA7" s="123">
        <f>SUM(DA8:DA23)</f>
        <v>0</v>
      </c>
      <c r="DB7" s="146">
        <f>COUNTIF(DB8:DB23,"&lt;&gt;")</f>
        <v>0</v>
      </c>
      <c r="DC7" s="146">
        <f>COUNTIF(DC8:DC23,"&lt;&gt;")</f>
        <v>0</v>
      </c>
      <c r="DD7" s="123">
        <f>SUM(DD8:DD23)</f>
        <v>0</v>
      </c>
      <c r="DE7" s="123">
        <f>SUM(DE8:DE23)</f>
        <v>0</v>
      </c>
      <c r="DF7" s="146">
        <f>COUNTIF(DF8:DF23,"&lt;&gt;")</f>
        <v>0</v>
      </c>
      <c r="DG7" s="146">
        <f>COUNTIF(DG8:DG23,"&lt;&gt;")</f>
        <v>0</v>
      </c>
      <c r="DH7" s="123">
        <f>SUM(DH8:DH23)</f>
        <v>0</v>
      </c>
      <c r="DI7" s="123">
        <f>SUM(DI8:DI23)</f>
        <v>0</v>
      </c>
      <c r="DJ7" s="146">
        <f>COUNTIF(DJ8:DJ23,"&lt;&gt;")</f>
        <v>0</v>
      </c>
      <c r="DK7" s="146">
        <f>COUNTIF(DK8:DK23,"&lt;&gt;")</f>
        <v>0</v>
      </c>
      <c r="DL7" s="123">
        <f>SUM(DL8:DL23)</f>
        <v>0</v>
      </c>
      <c r="DM7" s="123">
        <f>SUM(DM8:DM23)</f>
        <v>0</v>
      </c>
      <c r="DN7" s="146">
        <f>COUNTIF(DN8:DN23,"&lt;&gt;")</f>
        <v>0</v>
      </c>
      <c r="DO7" s="146">
        <f>COUNTIF(DO8:DO23,"&lt;&gt;")</f>
        <v>0</v>
      </c>
      <c r="DP7" s="123">
        <f>SUM(DP8:DP23)</f>
        <v>0</v>
      </c>
      <c r="DQ7" s="123">
        <f>SUM(DQ8:DQ23)</f>
        <v>0</v>
      </c>
      <c r="DR7" s="146">
        <f>COUNTIF(DR8:DR23,"&lt;&gt;")</f>
        <v>0</v>
      </c>
      <c r="DS7" s="146">
        <f>COUNTIF(DS8:DS23,"&lt;&gt;")</f>
        <v>0</v>
      </c>
      <c r="DT7" s="123">
        <f>SUM(DT8:DT23)</f>
        <v>0</v>
      </c>
      <c r="DU7" s="123">
        <f>SUM(DU8:DU23)</f>
        <v>0</v>
      </c>
    </row>
    <row r="8" spans="1:125" s="129" customFormat="1" ht="12" customHeight="1">
      <c r="A8" s="125" t="s">
        <v>436</v>
      </c>
      <c r="B8" s="126" t="s">
        <v>472</v>
      </c>
      <c r="C8" s="125" t="s">
        <v>473</v>
      </c>
      <c r="D8" s="127">
        <f aca="true" t="shared" si="0" ref="D8:D23">SUM(H8,L8,P8,T8,X8,AB8,AF8,AJ8,AN8,AR8,AV8,AZ8,BD8,BH8,BL8,BP8,BT8,BX8,CB8,CF8,CJ8,CN8,CR8,CV8,CZ8,DD8,DH8,DL8,DP8,DT8)</f>
        <v>0</v>
      </c>
      <c r="E8" s="127">
        <f aca="true" t="shared" si="1" ref="E8:E23">SUM(I8,M8,Q8,U8,Y8,AC8,AG8,AK8,AO8,AS8,AW8,BA8,BE8,BI8,BM8,BQ8,BU8,BY8,CC8,CG8,CK8,CO8,CS8,CW8,DA8,DE8,DI8,DM8,DQ8,DU8)</f>
        <v>255088</v>
      </c>
      <c r="F8" s="132" t="s">
        <v>470</v>
      </c>
      <c r="G8" s="131" t="s">
        <v>471</v>
      </c>
      <c r="H8" s="127">
        <v>0</v>
      </c>
      <c r="I8" s="127">
        <v>160486</v>
      </c>
      <c r="J8" s="132" t="s">
        <v>474</v>
      </c>
      <c r="K8" s="131" t="s">
        <v>475</v>
      </c>
      <c r="L8" s="127">
        <v>0</v>
      </c>
      <c r="M8" s="127">
        <v>94602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436</v>
      </c>
      <c r="B9" s="126" t="s">
        <v>448</v>
      </c>
      <c r="C9" s="125" t="s">
        <v>449</v>
      </c>
      <c r="D9" s="127">
        <f t="shared" si="0"/>
        <v>0</v>
      </c>
      <c r="E9" s="127">
        <f t="shared" si="1"/>
        <v>172080</v>
      </c>
      <c r="F9" s="132" t="s">
        <v>444</v>
      </c>
      <c r="G9" s="131" t="s">
        <v>445</v>
      </c>
      <c r="H9" s="127">
        <v>0</v>
      </c>
      <c r="I9" s="127">
        <v>115666</v>
      </c>
      <c r="J9" s="132" t="s">
        <v>478</v>
      </c>
      <c r="K9" s="131" t="s">
        <v>479</v>
      </c>
      <c r="L9" s="127">
        <v>0</v>
      </c>
      <c r="M9" s="127">
        <v>43737</v>
      </c>
      <c r="N9" s="132" t="s">
        <v>480</v>
      </c>
      <c r="O9" s="131" t="s">
        <v>481</v>
      </c>
      <c r="P9" s="127">
        <v>0</v>
      </c>
      <c r="Q9" s="127">
        <v>12677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436</v>
      </c>
      <c r="B10" s="126" t="s">
        <v>486</v>
      </c>
      <c r="C10" s="125" t="s">
        <v>487</v>
      </c>
      <c r="D10" s="127">
        <f t="shared" si="0"/>
        <v>192007</v>
      </c>
      <c r="E10" s="127">
        <f t="shared" si="1"/>
        <v>208736</v>
      </c>
      <c r="F10" s="132" t="s">
        <v>484</v>
      </c>
      <c r="G10" s="131" t="s">
        <v>485</v>
      </c>
      <c r="H10" s="127">
        <v>128837</v>
      </c>
      <c r="I10" s="127">
        <v>129416</v>
      </c>
      <c r="J10" s="132" t="s">
        <v>488</v>
      </c>
      <c r="K10" s="131" t="s">
        <v>489</v>
      </c>
      <c r="L10" s="127">
        <v>63170</v>
      </c>
      <c r="M10" s="127">
        <v>79320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436</v>
      </c>
      <c r="B11" s="126" t="s">
        <v>519</v>
      </c>
      <c r="C11" s="125" t="s">
        <v>520</v>
      </c>
      <c r="D11" s="127">
        <f t="shared" si="0"/>
        <v>318122</v>
      </c>
      <c r="E11" s="127">
        <f t="shared" si="1"/>
        <v>341148</v>
      </c>
      <c r="F11" s="132" t="s">
        <v>523</v>
      </c>
      <c r="G11" s="131" t="s">
        <v>524</v>
      </c>
      <c r="H11" s="127">
        <v>272993</v>
      </c>
      <c r="I11" s="127">
        <v>287852</v>
      </c>
      <c r="J11" s="132" t="s">
        <v>517</v>
      </c>
      <c r="K11" s="131" t="s">
        <v>518</v>
      </c>
      <c r="L11" s="127">
        <v>45129</v>
      </c>
      <c r="M11" s="127">
        <v>53296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436</v>
      </c>
      <c r="B12" s="126" t="s">
        <v>504</v>
      </c>
      <c r="C12" s="125" t="s">
        <v>505</v>
      </c>
      <c r="D12" s="133">
        <f t="shared" si="0"/>
        <v>15557</v>
      </c>
      <c r="E12" s="133">
        <f t="shared" si="1"/>
        <v>100364</v>
      </c>
      <c r="F12" s="126" t="s">
        <v>508</v>
      </c>
      <c r="G12" s="125" t="s">
        <v>509</v>
      </c>
      <c r="H12" s="133">
        <v>8041</v>
      </c>
      <c r="I12" s="133">
        <v>51877</v>
      </c>
      <c r="J12" s="126" t="s">
        <v>502</v>
      </c>
      <c r="K12" s="125" t="s">
        <v>503</v>
      </c>
      <c r="L12" s="133">
        <v>7516</v>
      </c>
      <c r="M12" s="133">
        <v>48487</v>
      </c>
      <c r="N12" s="126"/>
      <c r="O12" s="125"/>
      <c r="P12" s="133">
        <v>0</v>
      </c>
      <c r="Q12" s="133">
        <v>0</v>
      </c>
      <c r="R12" s="126"/>
      <c r="S12" s="125"/>
      <c r="T12" s="133">
        <v>0</v>
      </c>
      <c r="U12" s="133">
        <v>0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436</v>
      </c>
      <c r="B13" s="126" t="s">
        <v>340</v>
      </c>
      <c r="C13" s="125" t="s">
        <v>341</v>
      </c>
      <c r="D13" s="133">
        <f t="shared" si="0"/>
        <v>0</v>
      </c>
      <c r="E13" s="133">
        <f t="shared" si="1"/>
        <v>152079</v>
      </c>
      <c r="F13" s="126" t="s">
        <v>468</v>
      </c>
      <c r="G13" s="125" t="s">
        <v>469</v>
      </c>
      <c r="H13" s="133">
        <v>0</v>
      </c>
      <c r="I13" s="133">
        <v>70536</v>
      </c>
      <c r="J13" s="126" t="s">
        <v>458</v>
      </c>
      <c r="K13" s="125" t="s">
        <v>459</v>
      </c>
      <c r="L13" s="133">
        <v>0</v>
      </c>
      <c r="M13" s="133">
        <v>15809</v>
      </c>
      <c r="N13" s="126" t="s">
        <v>521</v>
      </c>
      <c r="O13" s="125" t="s">
        <v>522</v>
      </c>
      <c r="P13" s="133">
        <v>0</v>
      </c>
      <c r="Q13" s="133">
        <v>6713</v>
      </c>
      <c r="R13" s="126" t="s">
        <v>338</v>
      </c>
      <c r="S13" s="125" t="s">
        <v>339</v>
      </c>
      <c r="T13" s="133">
        <v>0</v>
      </c>
      <c r="U13" s="133">
        <v>21038</v>
      </c>
      <c r="V13" s="126" t="s">
        <v>342</v>
      </c>
      <c r="W13" s="125" t="s">
        <v>343</v>
      </c>
      <c r="X13" s="133">
        <v>0</v>
      </c>
      <c r="Y13" s="133">
        <v>37983</v>
      </c>
      <c r="Z13" s="126"/>
      <c r="AA13" s="125"/>
      <c r="AB13" s="133">
        <v>0</v>
      </c>
      <c r="AC13" s="133">
        <v>0</v>
      </c>
      <c r="AD13" s="126"/>
      <c r="AE13" s="125"/>
      <c r="AF13" s="133">
        <v>0</v>
      </c>
      <c r="AG13" s="133">
        <v>0</v>
      </c>
      <c r="AH13" s="126"/>
      <c r="AI13" s="125"/>
      <c r="AJ13" s="133">
        <v>0</v>
      </c>
      <c r="AK13" s="133">
        <v>0</v>
      </c>
      <c r="AL13" s="126"/>
      <c r="AM13" s="125"/>
      <c r="AN13" s="133">
        <v>0</v>
      </c>
      <c r="AO13" s="133">
        <v>0</v>
      </c>
      <c r="AP13" s="126"/>
      <c r="AQ13" s="125"/>
      <c r="AR13" s="133">
        <v>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2" customHeight="1">
      <c r="A14" s="125" t="s">
        <v>436</v>
      </c>
      <c r="B14" s="126" t="s">
        <v>512</v>
      </c>
      <c r="C14" s="125" t="s">
        <v>513</v>
      </c>
      <c r="D14" s="133">
        <f t="shared" si="0"/>
        <v>0</v>
      </c>
      <c r="E14" s="133">
        <f t="shared" si="1"/>
        <v>122797</v>
      </c>
      <c r="F14" s="126" t="s">
        <v>510</v>
      </c>
      <c r="G14" s="125" t="s">
        <v>511</v>
      </c>
      <c r="H14" s="133">
        <v>0</v>
      </c>
      <c r="I14" s="133">
        <v>108378</v>
      </c>
      <c r="J14" s="126" t="s">
        <v>514</v>
      </c>
      <c r="K14" s="125" t="s">
        <v>515</v>
      </c>
      <c r="L14" s="133">
        <v>0</v>
      </c>
      <c r="M14" s="133">
        <v>14419</v>
      </c>
      <c r="N14" s="126"/>
      <c r="O14" s="125"/>
      <c r="P14" s="133">
        <v>0</v>
      </c>
      <c r="Q14" s="133">
        <v>0</v>
      </c>
      <c r="R14" s="126"/>
      <c r="S14" s="125"/>
      <c r="T14" s="133">
        <v>0</v>
      </c>
      <c r="U14" s="133">
        <v>0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  <row r="15" spans="1:125" s="129" customFormat="1" ht="12" customHeight="1">
      <c r="A15" s="125" t="s">
        <v>436</v>
      </c>
      <c r="B15" s="126" t="s">
        <v>456</v>
      </c>
      <c r="C15" s="125" t="s">
        <v>457</v>
      </c>
      <c r="D15" s="133">
        <f t="shared" si="0"/>
        <v>911430</v>
      </c>
      <c r="E15" s="133">
        <f t="shared" si="1"/>
        <v>182701</v>
      </c>
      <c r="F15" s="126" t="s">
        <v>454</v>
      </c>
      <c r="G15" s="125" t="s">
        <v>455</v>
      </c>
      <c r="H15" s="133">
        <v>377114</v>
      </c>
      <c r="I15" s="133">
        <v>75594</v>
      </c>
      <c r="J15" s="126" t="s">
        <v>492</v>
      </c>
      <c r="K15" s="125" t="s">
        <v>337</v>
      </c>
      <c r="L15" s="133">
        <v>92000</v>
      </c>
      <c r="M15" s="133">
        <v>18442</v>
      </c>
      <c r="N15" s="126" t="s">
        <v>493</v>
      </c>
      <c r="O15" s="125" t="s">
        <v>335</v>
      </c>
      <c r="P15" s="133">
        <v>88500</v>
      </c>
      <c r="Q15" s="133">
        <v>17740</v>
      </c>
      <c r="R15" s="126" t="s">
        <v>494</v>
      </c>
      <c r="S15" s="125" t="s">
        <v>495</v>
      </c>
      <c r="T15" s="133">
        <v>84198</v>
      </c>
      <c r="U15" s="133">
        <v>16878</v>
      </c>
      <c r="V15" s="126" t="s">
        <v>496</v>
      </c>
      <c r="W15" s="125" t="s">
        <v>497</v>
      </c>
      <c r="X15" s="133">
        <v>123234</v>
      </c>
      <c r="Y15" s="133">
        <v>24703</v>
      </c>
      <c r="Z15" s="126" t="s">
        <v>500</v>
      </c>
      <c r="AA15" s="125" t="s">
        <v>501</v>
      </c>
      <c r="AB15" s="133">
        <v>146384</v>
      </c>
      <c r="AC15" s="133">
        <v>29344</v>
      </c>
      <c r="AD15" s="126"/>
      <c r="AE15" s="125"/>
      <c r="AF15" s="133">
        <v>0</v>
      </c>
      <c r="AG15" s="133">
        <v>0</v>
      </c>
      <c r="AH15" s="126"/>
      <c r="AI15" s="125"/>
      <c r="AJ15" s="133">
        <v>0</v>
      </c>
      <c r="AK15" s="133">
        <v>0</v>
      </c>
      <c r="AL15" s="126"/>
      <c r="AM15" s="125"/>
      <c r="AN15" s="133">
        <v>0</v>
      </c>
      <c r="AO15" s="133">
        <v>0</v>
      </c>
      <c r="AP15" s="126"/>
      <c r="AQ15" s="125"/>
      <c r="AR15" s="133">
        <v>0</v>
      </c>
      <c r="AS15" s="133">
        <v>0</v>
      </c>
      <c r="AT15" s="126"/>
      <c r="AU15" s="125"/>
      <c r="AV15" s="133">
        <v>0</v>
      </c>
      <c r="AW15" s="133">
        <v>0</v>
      </c>
      <c r="AX15" s="126"/>
      <c r="AY15" s="125"/>
      <c r="AZ15" s="133">
        <v>0</v>
      </c>
      <c r="BA15" s="133">
        <v>0</v>
      </c>
      <c r="BB15" s="126"/>
      <c r="BC15" s="125"/>
      <c r="BD15" s="133">
        <v>0</v>
      </c>
      <c r="BE15" s="133">
        <v>0</v>
      </c>
      <c r="BF15" s="126"/>
      <c r="BG15" s="125"/>
      <c r="BH15" s="133">
        <v>0</v>
      </c>
      <c r="BI15" s="133">
        <v>0</v>
      </c>
      <c r="BJ15" s="126"/>
      <c r="BK15" s="125"/>
      <c r="BL15" s="133">
        <v>0</v>
      </c>
      <c r="BM15" s="133">
        <v>0</v>
      </c>
      <c r="BN15" s="126"/>
      <c r="BO15" s="125"/>
      <c r="BP15" s="133">
        <v>0</v>
      </c>
      <c r="BQ15" s="133">
        <v>0</v>
      </c>
      <c r="BR15" s="126"/>
      <c r="BS15" s="125"/>
      <c r="BT15" s="133">
        <v>0</v>
      </c>
      <c r="BU15" s="133">
        <v>0</v>
      </c>
      <c r="BV15" s="126"/>
      <c r="BW15" s="125"/>
      <c r="BX15" s="133">
        <v>0</v>
      </c>
      <c r="BY15" s="133">
        <v>0</v>
      </c>
      <c r="BZ15" s="126"/>
      <c r="CA15" s="125"/>
      <c r="CB15" s="133">
        <v>0</v>
      </c>
      <c r="CC15" s="133">
        <v>0</v>
      </c>
      <c r="CD15" s="126"/>
      <c r="CE15" s="125"/>
      <c r="CF15" s="133">
        <v>0</v>
      </c>
      <c r="CG15" s="133">
        <v>0</v>
      </c>
      <c r="CH15" s="126"/>
      <c r="CI15" s="125"/>
      <c r="CJ15" s="133">
        <v>0</v>
      </c>
      <c r="CK15" s="133">
        <v>0</v>
      </c>
      <c r="CL15" s="126"/>
      <c r="CM15" s="125"/>
      <c r="CN15" s="133">
        <v>0</v>
      </c>
      <c r="CO15" s="133">
        <v>0</v>
      </c>
      <c r="CP15" s="126"/>
      <c r="CQ15" s="125"/>
      <c r="CR15" s="133">
        <v>0</v>
      </c>
      <c r="CS15" s="133">
        <v>0</v>
      </c>
      <c r="CT15" s="126"/>
      <c r="CU15" s="125"/>
      <c r="CV15" s="133">
        <v>0</v>
      </c>
      <c r="CW15" s="133">
        <v>0</v>
      </c>
      <c r="CX15" s="126"/>
      <c r="CY15" s="125"/>
      <c r="CZ15" s="133">
        <v>0</v>
      </c>
      <c r="DA15" s="133">
        <v>0</v>
      </c>
      <c r="DB15" s="126"/>
      <c r="DC15" s="125"/>
      <c r="DD15" s="133">
        <v>0</v>
      </c>
      <c r="DE15" s="133">
        <v>0</v>
      </c>
      <c r="DF15" s="126"/>
      <c r="DG15" s="125"/>
      <c r="DH15" s="133">
        <v>0</v>
      </c>
      <c r="DI15" s="133">
        <v>0</v>
      </c>
      <c r="DJ15" s="126"/>
      <c r="DK15" s="125"/>
      <c r="DL15" s="133">
        <v>0</v>
      </c>
      <c r="DM15" s="133">
        <v>0</v>
      </c>
      <c r="DN15" s="126"/>
      <c r="DO15" s="125"/>
      <c r="DP15" s="133">
        <v>0</v>
      </c>
      <c r="DQ15" s="133">
        <v>0</v>
      </c>
      <c r="DR15" s="126"/>
      <c r="DS15" s="125"/>
      <c r="DT15" s="133">
        <v>0</v>
      </c>
      <c r="DU15" s="133">
        <v>0</v>
      </c>
    </row>
    <row r="16" spans="1:125" s="129" customFormat="1" ht="12" customHeight="1">
      <c r="A16" s="125" t="s">
        <v>436</v>
      </c>
      <c r="B16" s="126" t="s">
        <v>460</v>
      </c>
      <c r="C16" s="125" t="s">
        <v>461</v>
      </c>
      <c r="D16" s="133">
        <f t="shared" si="0"/>
        <v>157163</v>
      </c>
      <c r="E16" s="133">
        <f t="shared" si="1"/>
        <v>0</v>
      </c>
      <c r="F16" s="126" t="s">
        <v>458</v>
      </c>
      <c r="G16" s="125" t="s">
        <v>459</v>
      </c>
      <c r="H16" s="133">
        <v>45054</v>
      </c>
      <c r="I16" s="133">
        <v>0</v>
      </c>
      <c r="J16" s="126" t="s">
        <v>506</v>
      </c>
      <c r="K16" s="125" t="s">
        <v>507</v>
      </c>
      <c r="L16" s="133">
        <v>112109</v>
      </c>
      <c r="M16" s="133">
        <v>0</v>
      </c>
      <c r="N16" s="126"/>
      <c r="O16" s="125"/>
      <c r="P16" s="133">
        <v>0</v>
      </c>
      <c r="Q16" s="133">
        <v>0</v>
      </c>
      <c r="R16" s="126"/>
      <c r="S16" s="125"/>
      <c r="T16" s="133">
        <v>0</v>
      </c>
      <c r="U16" s="133">
        <v>0</v>
      </c>
      <c r="V16" s="126"/>
      <c r="W16" s="125"/>
      <c r="X16" s="133">
        <v>0</v>
      </c>
      <c r="Y16" s="133">
        <v>0</v>
      </c>
      <c r="Z16" s="126"/>
      <c r="AA16" s="125"/>
      <c r="AB16" s="133">
        <v>0</v>
      </c>
      <c r="AC16" s="133">
        <v>0</v>
      </c>
      <c r="AD16" s="126"/>
      <c r="AE16" s="125"/>
      <c r="AF16" s="133">
        <v>0</v>
      </c>
      <c r="AG16" s="133">
        <v>0</v>
      </c>
      <c r="AH16" s="126"/>
      <c r="AI16" s="125"/>
      <c r="AJ16" s="133">
        <v>0</v>
      </c>
      <c r="AK16" s="133">
        <v>0</v>
      </c>
      <c r="AL16" s="126"/>
      <c r="AM16" s="125"/>
      <c r="AN16" s="133">
        <v>0</v>
      </c>
      <c r="AO16" s="133">
        <v>0</v>
      </c>
      <c r="AP16" s="126"/>
      <c r="AQ16" s="125"/>
      <c r="AR16" s="133">
        <v>0</v>
      </c>
      <c r="AS16" s="133">
        <v>0</v>
      </c>
      <c r="AT16" s="126"/>
      <c r="AU16" s="125"/>
      <c r="AV16" s="133">
        <v>0</v>
      </c>
      <c r="AW16" s="133">
        <v>0</v>
      </c>
      <c r="AX16" s="126"/>
      <c r="AY16" s="125"/>
      <c r="AZ16" s="133">
        <v>0</v>
      </c>
      <c r="BA16" s="133">
        <v>0</v>
      </c>
      <c r="BB16" s="126"/>
      <c r="BC16" s="125"/>
      <c r="BD16" s="133">
        <v>0</v>
      </c>
      <c r="BE16" s="133">
        <v>0</v>
      </c>
      <c r="BF16" s="126"/>
      <c r="BG16" s="125"/>
      <c r="BH16" s="133">
        <v>0</v>
      </c>
      <c r="BI16" s="133">
        <v>0</v>
      </c>
      <c r="BJ16" s="126"/>
      <c r="BK16" s="125"/>
      <c r="BL16" s="133">
        <v>0</v>
      </c>
      <c r="BM16" s="133">
        <v>0</v>
      </c>
      <c r="BN16" s="126"/>
      <c r="BO16" s="125"/>
      <c r="BP16" s="133">
        <v>0</v>
      </c>
      <c r="BQ16" s="133">
        <v>0</v>
      </c>
      <c r="BR16" s="126"/>
      <c r="BS16" s="125"/>
      <c r="BT16" s="133">
        <v>0</v>
      </c>
      <c r="BU16" s="133">
        <v>0</v>
      </c>
      <c r="BV16" s="126"/>
      <c r="BW16" s="125"/>
      <c r="BX16" s="133">
        <v>0</v>
      </c>
      <c r="BY16" s="133">
        <v>0</v>
      </c>
      <c r="BZ16" s="126"/>
      <c r="CA16" s="125"/>
      <c r="CB16" s="133">
        <v>0</v>
      </c>
      <c r="CC16" s="133">
        <v>0</v>
      </c>
      <c r="CD16" s="126"/>
      <c r="CE16" s="125"/>
      <c r="CF16" s="133">
        <v>0</v>
      </c>
      <c r="CG16" s="133">
        <v>0</v>
      </c>
      <c r="CH16" s="126"/>
      <c r="CI16" s="125"/>
      <c r="CJ16" s="133">
        <v>0</v>
      </c>
      <c r="CK16" s="133">
        <v>0</v>
      </c>
      <c r="CL16" s="126"/>
      <c r="CM16" s="125"/>
      <c r="CN16" s="133">
        <v>0</v>
      </c>
      <c r="CO16" s="133">
        <v>0</v>
      </c>
      <c r="CP16" s="126"/>
      <c r="CQ16" s="125"/>
      <c r="CR16" s="133">
        <v>0</v>
      </c>
      <c r="CS16" s="133">
        <v>0</v>
      </c>
      <c r="CT16" s="126"/>
      <c r="CU16" s="125"/>
      <c r="CV16" s="133">
        <v>0</v>
      </c>
      <c r="CW16" s="133">
        <v>0</v>
      </c>
      <c r="CX16" s="126"/>
      <c r="CY16" s="125"/>
      <c r="CZ16" s="133">
        <v>0</v>
      </c>
      <c r="DA16" s="133">
        <v>0</v>
      </c>
      <c r="DB16" s="126"/>
      <c r="DC16" s="125"/>
      <c r="DD16" s="133">
        <v>0</v>
      </c>
      <c r="DE16" s="133">
        <v>0</v>
      </c>
      <c r="DF16" s="126"/>
      <c r="DG16" s="125"/>
      <c r="DH16" s="133">
        <v>0</v>
      </c>
      <c r="DI16" s="133">
        <v>0</v>
      </c>
      <c r="DJ16" s="126"/>
      <c r="DK16" s="125"/>
      <c r="DL16" s="133">
        <v>0</v>
      </c>
      <c r="DM16" s="133">
        <v>0</v>
      </c>
      <c r="DN16" s="126"/>
      <c r="DO16" s="125"/>
      <c r="DP16" s="133">
        <v>0</v>
      </c>
      <c r="DQ16" s="133">
        <v>0</v>
      </c>
      <c r="DR16" s="126"/>
      <c r="DS16" s="125"/>
      <c r="DT16" s="133">
        <v>0</v>
      </c>
      <c r="DU16" s="133">
        <v>0</v>
      </c>
    </row>
    <row r="17" spans="1:125" s="129" customFormat="1" ht="12" customHeight="1">
      <c r="A17" s="125" t="s">
        <v>436</v>
      </c>
      <c r="B17" s="126" t="s">
        <v>452</v>
      </c>
      <c r="C17" s="125" t="s">
        <v>453</v>
      </c>
      <c r="D17" s="133">
        <f t="shared" si="0"/>
        <v>473723</v>
      </c>
      <c r="E17" s="133">
        <f t="shared" si="1"/>
        <v>186631</v>
      </c>
      <c r="F17" s="126" t="s">
        <v>450</v>
      </c>
      <c r="G17" s="125" t="s">
        <v>451</v>
      </c>
      <c r="H17" s="133">
        <v>282684</v>
      </c>
      <c r="I17" s="133">
        <v>101942</v>
      </c>
      <c r="J17" s="126" t="s">
        <v>490</v>
      </c>
      <c r="K17" s="125" t="s">
        <v>491</v>
      </c>
      <c r="L17" s="133">
        <v>191039</v>
      </c>
      <c r="M17" s="133">
        <v>84689</v>
      </c>
      <c r="N17" s="126"/>
      <c r="O17" s="125"/>
      <c r="P17" s="133">
        <v>0</v>
      </c>
      <c r="Q17" s="133">
        <v>0</v>
      </c>
      <c r="R17" s="126"/>
      <c r="S17" s="125"/>
      <c r="T17" s="133">
        <v>0</v>
      </c>
      <c r="U17" s="133">
        <v>0</v>
      </c>
      <c r="V17" s="126"/>
      <c r="W17" s="125"/>
      <c r="X17" s="133">
        <v>0</v>
      </c>
      <c r="Y17" s="133">
        <v>0</v>
      </c>
      <c r="Z17" s="126"/>
      <c r="AA17" s="125"/>
      <c r="AB17" s="133">
        <v>0</v>
      </c>
      <c r="AC17" s="133">
        <v>0</v>
      </c>
      <c r="AD17" s="126"/>
      <c r="AE17" s="125"/>
      <c r="AF17" s="133">
        <v>0</v>
      </c>
      <c r="AG17" s="133">
        <v>0</v>
      </c>
      <c r="AH17" s="126"/>
      <c r="AI17" s="125"/>
      <c r="AJ17" s="133">
        <v>0</v>
      </c>
      <c r="AK17" s="133">
        <v>0</v>
      </c>
      <c r="AL17" s="126"/>
      <c r="AM17" s="125"/>
      <c r="AN17" s="133">
        <v>0</v>
      </c>
      <c r="AO17" s="133">
        <v>0</v>
      </c>
      <c r="AP17" s="126"/>
      <c r="AQ17" s="125"/>
      <c r="AR17" s="133">
        <v>0</v>
      </c>
      <c r="AS17" s="133">
        <v>0</v>
      </c>
      <c r="AT17" s="126"/>
      <c r="AU17" s="125"/>
      <c r="AV17" s="133">
        <v>0</v>
      </c>
      <c r="AW17" s="133">
        <v>0</v>
      </c>
      <c r="AX17" s="126"/>
      <c r="AY17" s="125"/>
      <c r="AZ17" s="133">
        <v>0</v>
      </c>
      <c r="BA17" s="133">
        <v>0</v>
      </c>
      <c r="BB17" s="126"/>
      <c r="BC17" s="125"/>
      <c r="BD17" s="133">
        <v>0</v>
      </c>
      <c r="BE17" s="133">
        <v>0</v>
      </c>
      <c r="BF17" s="126"/>
      <c r="BG17" s="125"/>
      <c r="BH17" s="133">
        <v>0</v>
      </c>
      <c r="BI17" s="133">
        <v>0</v>
      </c>
      <c r="BJ17" s="126"/>
      <c r="BK17" s="125"/>
      <c r="BL17" s="133">
        <v>0</v>
      </c>
      <c r="BM17" s="133">
        <v>0</v>
      </c>
      <c r="BN17" s="126"/>
      <c r="BO17" s="125"/>
      <c r="BP17" s="133">
        <v>0</v>
      </c>
      <c r="BQ17" s="133">
        <v>0</v>
      </c>
      <c r="BR17" s="126"/>
      <c r="BS17" s="125"/>
      <c r="BT17" s="133">
        <v>0</v>
      </c>
      <c r="BU17" s="133">
        <v>0</v>
      </c>
      <c r="BV17" s="126"/>
      <c r="BW17" s="125"/>
      <c r="BX17" s="133">
        <v>0</v>
      </c>
      <c r="BY17" s="133">
        <v>0</v>
      </c>
      <c r="BZ17" s="126"/>
      <c r="CA17" s="125"/>
      <c r="CB17" s="133">
        <v>0</v>
      </c>
      <c r="CC17" s="133">
        <v>0</v>
      </c>
      <c r="CD17" s="126"/>
      <c r="CE17" s="125"/>
      <c r="CF17" s="133">
        <v>0</v>
      </c>
      <c r="CG17" s="133">
        <v>0</v>
      </c>
      <c r="CH17" s="126"/>
      <c r="CI17" s="125"/>
      <c r="CJ17" s="133">
        <v>0</v>
      </c>
      <c r="CK17" s="133">
        <v>0</v>
      </c>
      <c r="CL17" s="126"/>
      <c r="CM17" s="125"/>
      <c r="CN17" s="133">
        <v>0</v>
      </c>
      <c r="CO17" s="133">
        <v>0</v>
      </c>
      <c r="CP17" s="126"/>
      <c r="CQ17" s="125"/>
      <c r="CR17" s="133">
        <v>0</v>
      </c>
      <c r="CS17" s="133">
        <v>0</v>
      </c>
      <c r="CT17" s="126"/>
      <c r="CU17" s="125"/>
      <c r="CV17" s="133">
        <v>0</v>
      </c>
      <c r="CW17" s="133">
        <v>0</v>
      </c>
      <c r="CX17" s="126"/>
      <c r="CY17" s="125"/>
      <c r="CZ17" s="133">
        <v>0</v>
      </c>
      <c r="DA17" s="133">
        <v>0</v>
      </c>
      <c r="DB17" s="126"/>
      <c r="DC17" s="125"/>
      <c r="DD17" s="133">
        <v>0</v>
      </c>
      <c r="DE17" s="133">
        <v>0</v>
      </c>
      <c r="DF17" s="126"/>
      <c r="DG17" s="125"/>
      <c r="DH17" s="133">
        <v>0</v>
      </c>
      <c r="DI17" s="133">
        <v>0</v>
      </c>
      <c r="DJ17" s="126"/>
      <c r="DK17" s="125"/>
      <c r="DL17" s="133">
        <v>0</v>
      </c>
      <c r="DM17" s="133">
        <v>0</v>
      </c>
      <c r="DN17" s="126"/>
      <c r="DO17" s="125"/>
      <c r="DP17" s="133">
        <v>0</v>
      </c>
      <c r="DQ17" s="133">
        <v>0</v>
      </c>
      <c r="DR17" s="126"/>
      <c r="DS17" s="125"/>
      <c r="DT17" s="133">
        <v>0</v>
      </c>
      <c r="DU17" s="133">
        <v>0</v>
      </c>
    </row>
    <row r="18" spans="1:125" s="129" customFormat="1" ht="12" customHeight="1">
      <c r="A18" s="125" t="s">
        <v>436</v>
      </c>
      <c r="B18" s="126" t="s">
        <v>462</v>
      </c>
      <c r="C18" s="125" t="s">
        <v>463</v>
      </c>
      <c r="D18" s="133">
        <f t="shared" si="0"/>
        <v>0</v>
      </c>
      <c r="E18" s="133">
        <f t="shared" si="1"/>
        <v>213147</v>
      </c>
      <c r="F18" s="126" t="s">
        <v>458</v>
      </c>
      <c r="G18" s="125" t="s">
        <v>459</v>
      </c>
      <c r="H18" s="133">
        <v>0</v>
      </c>
      <c r="I18" s="133">
        <v>168809</v>
      </c>
      <c r="J18" s="126" t="s">
        <v>498</v>
      </c>
      <c r="K18" s="125" t="s">
        <v>499</v>
      </c>
      <c r="L18" s="133">
        <v>0</v>
      </c>
      <c r="M18" s="133">
        <v>44338</v>
      </c>
      <c r="N18" s="126"/>
      <c r="O18" s="125"/>
      <c r="P18" s="133">
        <v>0</v>
      </c>
      <c r="Q18" s="133">
        <v>0</v>
      </c>
      <c r="R18" s="126"/>
      <c r="S18" s="125"/>
      <c r="T18" s="133">
        <v>0</v>
      </c>
      <c r="U18" s="133">
        <v>0</v>
      </c>
      <c r="V18" s="126"/>
      <c r="W18" s="125"/>
      <c r="X18" s="133">
        <v>0</v>
      </c>
      <c r="Y18" s="133">
        <v>0</v>
      </c>
      <c r="Z18" s="126"/>
      <c r="AA18" s="125"/>
      <c r="AB18" s="133">
        <v>0</v>
      </c>
      <c r="AC18" s="133">
        <v>0</v>
      </c>
      <c r="AD18" s="126"/>
      <c r="AE18" s="125"/>
      <c r="AF18" s="133">
        <v>0</v>
      </c>
      <c r="AG18" s="133">
        <v>0</v>
      </c>
      <c r="AH18" s="126"/>
      <c r="AI18" s="125"/>
      <c r="AJ18" s="133">
        <v>0</v>
      </c>
      <c r="AK18" s="133">
        <v>0</v>
      </c>
      <c r="AL18" s="126"/>
      <c r="AM18" s="125"/>
      <c r="AN18" s="133">
        <v>0</v>
      </c>
      <c r="AO18" s="133">
        <v>0</v>
      </c>
      <c r="AP18" s="126"/>
      <c r="AQ18" s="125"/>
      <c r="AR18" s="133">
        <v>0</v>
      </c>
      <c r="AS18" s="133">
        <v>0</v>
      </c>
      <c r="AT18" s="126"/>
      <c r="AU18" s="125"/>
      <c r="AV18" s="133">
        <v>0</v>
      </c>
      <c r="AW18" s="133">
        <v>0</v>
      </c>
      <c r="AX18" s="126"/>
      <c r="AY18" s="125"/>
      <c r="AZ18" s="133">
        <v>0</v>
      </c>
      <c r="BA18" s="133">
        <v>0</v>
      </c>
      <c r="BB18" s="126"/>
      <c r="BC18" s="125"/>
      <c r="BD18" s="133">
        <v>0</v>
      </c>
      <c r="BE18" s="133">
        <v>0</v>
      </c>
      <c r="BF18" s="126"/>
      <c r="BG18" s="125"/>
      <c r="BH18" s="133">
        <v>0</v>
      </c>
      <c r="BI18" s="133">
        <v>0</v>
      </c>
      <c r="BJ18" s="126"/>
      <c r="BK18" s="125"/>
      <c r="BL18" s="133">
        <v>0</v>
      </c>
      <c r="BM18" s="133">
        <v>0</v>
      </c>
      <c r="BN18" s="126"/>
      <c r="BO18" s="125"/>
      <c r="BP18" s="133">
        <v>0</v>
      </c>
      <c r="BQ18" s="133">
        <v>0</v>
      </c>
      <c r="BR18" s="126"/>
      <c r="BS18" s="125"/>
      <c r="BT18" s="133">
        <v>0</v>
      </c>
      <c r="BU18" s="133">
        <v>0</v>
      </c>
      <c r="BV18" s="126"/>
      <c r="BW18" s="125"/>
      <c r="BX18" s="133">
        <v>0</v>
      </c>
      <c r="BY18" s="133">
        <v>0</v>
      </c>
      <c r="BZ18" s="126"/>
      <c r="CA18" s="125"/>
      <c r="CB18" s="133">
        <v>0</v>
      </c>
      <c r="CC18" s="133">
        <v>0</v>
      </c>
      <c r="CD18" s="126"/>
      <c r="CE18" s="125"/>
      <c r="CF18" s="133">
        <v>0</v>
      </c>
      <c r="CG18" s="133">
        <v>0</v>
      </c>
      <c r="CH18" s="126"/>
      <c r="CI18" s="125"/>
      <c r="CJ18" s="133">
        <v>0</v>
      </c>
      <c r="CK18" s="133">
        <v>0</v>
      </c>
      <c r="CL18" s="126"/>
      <c r="CM18" s="125"/>
      <c r="CN18" s="133">
        <v>0</v>
      </c>
      <c r="CO18" s="133">
        <v>0</v>
      </c>
      <c r="CP18" s="126"/>
      <c r="CQ18" s="125"/>
      <c r="CR18" s="133">
        <v>0</v>
      </c>
      <c r="CS18" s="133">
        <v>0</v>
      </c>
      <c r="CT18" s="126"/>
      <c r="CU18" s="125"/>
      <c r="CV18" s="133">
        <v>0</v>
      </c>
      <c r="CW18" s="133">
        <v>0</v>
      </c>
      <c r="CX18" s="126"/>
      <c r="CY18" s="125"/>
      <c r="CZ18" s="133">
        <v>0</v>
      </c>
      <c r="DA18" s="133">
        <v>0</v>
      </c>
      <c r="DB18" s="126"/>
      <c r="DC18" s="125"/>
      <c r="DD18" s="133">
        <v>0</v>
      </c>
      <c r="DE18" s="133">
        <v>0</v>
      </c>
      <c r="DF18" s="126"/>
      <c r="DG18" s="125"/>
      <c r="DH18" s="133">
        <v>0</v>
      </c>
      <c r="DI18" s="133">
        <v>0</v>
      </c>
      <c r="DJ18" s="126"/>
      <c r="DK18" s="125"/>
      <c r="DL18" s="133">
        <v>0</v>
      </c>
      <c r="DM18" s="133">
        <v>0</v>
      </c>
      <c r="DN18" s="126"/>
      <c r="DO18" s="125"/>
      <c r="DP18" s="133">
        <v>0</v>
      </c>
      <c r="DQ18" s="133">
        <v>0</v>
      </c>
      <c r="DR18" s="126"/>
      <c r="DS18" s="125"/>
      <c r="DT18" s="133">
        <v>0</v>
      </c>
      <c r="DU18" s="133">
        <v>0</v>
      </c>
    </row>
    <row r="19" spans="1:125" s="129" customFormat="1" ht="12" customHeight="1">
      <c r="A19" s="125" t="s">
        <v>436</v>
      </c>
      <c r="B19" s="126" t="s">
        <v>464</v>
      </c>
      <c r="C19" s="125" t="s">
        <v>465</v>
      </c>
      <c r="D19" s="133">
        <f t="shared" si="0"/>
        <v>0</v>
      </c>
      <c r="E19" s="133">
        <f t="shared" si="1"/>
        <v>183827</v>
      </c>
      <c r="F19" s="126" t="s">
        <v>458</v>
      </c>
      <c r="G19" s="125" t="s">
        <v>459</v>
      </c>
      <c r="H19" s="133">
        <v>0</v>
      </c>
      <c r="I19" s="133">
        <v>42078</v>
      </c>
      <c r="J19" s="126" t="s">
        <v>502</v>
      </c>
      <c r="K19" s="125" t="s">
        <v>503</v>
      </c>
      <c r="L19" s="133">
        <v>0</v>
      </c>
      <c r="M19" s="133">
        <v>83127</v>
      </c>
      <c r="N19" s="126" t="s">
        <v>506</v>
      </c>
      <c r="O19" s="125" t="s">
        <v>507</v>
      </c>
      <c r="P19" s="133">
        <v>0</v>
      </c>
      <c r="Q19" s="133">
        <v>58622</v>
      </c>
      <c r="R19" s="126"/>
      <c r="S19" s="125"/>
      <c r="T19" s="133">
        <v>0</v>
      </c>
      <c r="U19" s="133">
        <v>0</v>
      </c>
      <c r="V19" s="126"/>
      <c r="W19" s="125"/>
      <c r="X19" s="133">
        <v>0</v>
      </c>
      <c r="Y19" s="133">
        <v>0</v>
      </c>
      <c r="Z19" s="126"/>
      <c r="AA19" s="125"/>
      <c r="AB19" s="133">
        <v>0</v>
      </c>
      <c r="AC19" s="133">
        <v>0</v>
      </c>
      <c r="AD19" s="126"/>
      <c r="AE19" s="125"/>
      <c r="AF19" s="133">
        <v>0</v>
      </c>
      <c r="AG19" s="133">
        <v>0</v>
      </c>
      <c r="AH19" s="126"/>
      <c r="AI19" s="125"/>
      <c r="AJ19" s="133">
        <v>0</v>
      </c>
      <c r="AK19" s="133">
        <v>0</v>
      </c>
      <c r="AL19" s="126"/>
      <c r="AM19" s="125"/>
      <c r="AN19" s="133">
        <v>0</v>
      </c>
      <c r="AO19" s="133">
        <v>0</v>
      </c>
      <c r="AP19" s="126"/>
      <c r="AQ19" s="125"/>
      <c r="AR19" s="133">
        <v>0</v>
      </c>
      <c r="AS19" s="133">
        <v>0</v>
      </c>
      <c r="AT19" s="126"/>
      <c r="AU19" s="125"/>
      <c r="AV19" s="133">
        <v>0</v>
      </c>
      <c r="AW19" s="133">
        <v>0</v>
      </c>
      <c r="AX19" s="126"/>
      <c r="AY19" s="125"/>
      <c r="AZ19" s="133">
        <v>0</v>
      </c>
      <c r="BA19" s="133">
        <v>0</v>
      </c>
      <c r="BB19" s="126"/>
      <c r="BC19" s="125"/>
      <c r="BD19" s="133">
        <v>0</v>
      </c>
      <c r="BE19" s="133">
        <v>0</v>
      </c>
      <c r="BF19" s="126"/>
      <c r="BG19" s="125"/>
      <c r="BH19" s="133">
        <v>0</v>
      </c>
      <c r="BI19" s="133">
        <v>0</v>
      </c>
      <c r="BJ19" s="126"/>
      <c r="BK19" s="125"/>
      <c r="BL19" s="133">
        <v>0</v>
      </c>
      <c r="BM19" s="133">
        <v>0</v>
      </c>
      <c r="BN19" s="126"/>
      <c r="BO19" s="125"/>
      <c r="BP19" s="133">
        <v>0</v>
      </c>
      <c r="BQ19" s="133">
        <v>0</v>
      </c>
      <c r="BR19" s="126"/>
      <c r="BS19" s="125"/>
      <c r="BT19" s="133">
        <v>0</v>
      </c>
      <c r="BU19" s="133">
        <v>0</v>
      </c>
      <c r="BV19" s="126"/>
      <c r="BW19" s="125"/>
      <c r="BX19" s="133">
        <v>0</v>
      </c>
      <c r="BY19" s="133">
        <v>0</v>
      </c>
      <c r="BZ19" s="126"/>
      <c r="CA19" s="125"/>
      <c r="CB19" s="133">
        <v>0</v>
      </c>
      <c r="CC19" s="133">
        <v>0</v>
      </c>
      <c r="CD19" s="126"/>
      <c r="CE19" s="125"/>
      <c r="CF19" s="133">
        <v>0</v>
      </c>
      <c r="CG19" s="133">
        <v>0</v>
      </c>
      <c r="CH19" s="126"/>
      <c r="CI19" s="125"/>
      <c r="CJ19" s="133">
        <v>0</v>
      </c>
      <c r="CK19" s="133">
        <v>0</v>
      </c>
      <c r="CL19" s="126"/>
      <c r="CM19" s="125"/>
      <c r="CN19" s="133">
        <v>0</v>
      </c>
      <c r="CO19" s="133">
        <v>0</v>
      </c>
      <c r="CP19" s="126"/>
      <c r="CQ19" s="125"/>
      <c r="CR19" s="133">
        <v>0</v>
      </c>
      <c r="CS19" s="133">
        <v>0</v>
      </c>
      <c r="CT19" s="126"/>
      <c r="CU19" s="125"/>
      <c r="CV19" s="133">
        <v>0</v>
      </c>
      <c r="CW19" s="133">
        <v>0</v>
      </c>
      <c r="CX19" s="126"/>
      <c r="CY19" s="125"/>
      <c r="CZ19" s="133">
        <v>0</v>
      </c>
      <c r="DA19" s="133">
        <v>0</v>
      </c>
      <c r="DB19" s="126"/>
      <c r="DC19" s="125"/>
      <c r="DD19" s="133">
        <v>0</v>
      </c>
      <c r="DE19" s="133">
        <v>0</v>
      </c>
      <c r="DF19" s="126"/>
      <c r="DG19" s="125"/>
      <c r="DH19" s="133">
        <v>0</v>
      </c>
      <c r="DI19" s="133">
        <v>0</v>
      </c>
      <c r="DJ19" s="126"/>
      <c r="DK19" s="125"/>
      <c r="DL19" s="133">
        <v>0</v>
      </c>
      <c r="DM19" s="133">
        <v>0</v>
      </c>
      <c r="DN19" s="126"/>
      <c r="DO19" s="125"/>
      <c r="DP19" s="133">
        <v>0</v>
      </c>
      <c r="DQ19" s="133">
        <v>0</v>
      </c>
      <c r="DR19" s="126"/>
      <c r="DS19" s="125"/>
      <c r="DT19" s="133">
        <v>0</v>
      </c>
      <c r="DU19" s="133">
        <v>0</v>
      </c>
    </row>
    <row r="20" spans="1:125" s="129" customFormat="1" ht="12" customHeight="1">
      <c r="A20" s="125" t="s">
        <v>436</v>
      </c>
      <c r="B20" s="126" t="s">
        <v>440</v>
      </c>
      <c r="C20" s="125" t="s">
        <v>441</v>
      </c>
      <c r="D20" s="133">
        <f t="shared" si="0"/>
        <v>0</v>
      </c>
      <c r="E20" s="133">
        <f t="shared" si="1"/>
        <v>643404</v>
      </c>
      <c r="F20" s="126" t="s">
        <v>438</v>
      </c>
      <c r="G20" s="125" t="s">
        <v>439</v>
      </c>
      <c r="H20" s="133">
        <v>0</v>
      </c>
      <c r="I20" s="133">
        <v>524203</v>
      </c>
      <c r="J20" s="126" t="s">
        <v>476</v>
      </c>
      <c r="K20" s="125" t="s">
        <v>477</v>
      </c>
      <c r="L20" s="133">
        <v>0</v>
      </c>
      <c r="M20" s="133">
        <v>119201</v>
      </c>
      <c r="N20" s="126"/>
      <c r="O20" s="125"/>
      <c r="P20" s="133">
        <v>0</v>
      </c>
      <c r="Q20" s="133">
        <v>0</v>
      </c>
      <c r="R20" s="126"/>
      <c r="S20" s="125"/>
      <c r="T20" s="133">
        <v>0</v>
      </c>
      <c r="U20" s="133">
        <v>0</v>
      </c>
      <c r="V20" s="126"/>
      <c r="W20" s="125"/>
      <c r="X20" s="133">
        <v>0</v>
      </c>
      <c r="Y20" s="133">
        <v>0</v>
      </c>
      <c r="Z20" s="126"/>
      <c r="AA20" s="125"/>
      <c r="AB20" s="133">
        <v>0</v>
      </c>
      <c r="AC20" s="133">
        <v>0</v>
      </c>
      <c r="AD20" s="126"/>
      <c r="AE20" s="125"/>
      <c r="AF20" s="133">
        <v>0</v>
      </c>
      <c r="AG20" s="133">
        <v>0</v>
      </c>
      <c r="AH20" s="126"/>
      <c r="AI20" s="125"/>
      <c r="AJ20" s="133">
        <v>0</v>
      </c>
      <c r="AK20" s="133">
        <v>0</v>
      </c>
      <c r="AL20" s="126"/>
      <c r="AM20" s="125"/>
      <c r="AN20" s="133">
        <v>0</v>
      </c>
      <c r="AO20" s="133">
        <v>0</v>
      </c>
      <c r="AP20" s="126"/>
      <c r="AQ20" s="125"/>
      <c r="AR20" s="133">
        <v>0</v>
      </c>
      <c r="AS20" s="133">
        <v>0</v>
      </c>
      <c r="AT20" s="126"/>
      <c r="AU20" s="125"/>
      <c r="AV20" s="133">
        <v>0</v>
      </c>
      <c r="AW20" s="133">
        <v>0</v>
      </c>
      <c r="AX20" s="126"/>
      <c r="AY20" s="125"/>
      <c r="AZ20" s="133">
        <v>0</v>
      </c>
      <c r="BA20" s="133">
        <v>0</v>
      </c>
      <c r="BB20" s="126"/>
      <c r="BC20" s="125"/>
      <c r="BD20" s="133">
        <v>0</v>
      </c>
      <c r="BE20" s="133">
        <v>0</v>
      </c>
      <c r="BF20" s="126"/>
      <c r="BG20" s="125"/>
      <c r="BH20" s="133">
        <v>0</v>
      </c>
      <c r="BI20" s="133">
        <v>0</v>
      </c>
      <c r="BJ20" s="126"/>
      <c r="BK20" s="125"/>
      <c r="BL20" s="133">
        <v>0</v>
      </c>
      <c r="BM20" s="133">
        <v>0</v>
      </c>
      <c r="BN20" s="126"/>
      <c r="BO20" s="125"/>
      <c r="BP20" s="133">
        <v>0</v>
      </c>
      <c r="BQ20" s="133">
        <v>0</v>
      </c>
      <c r="BR20" s="126"/>
      <c r="BS20" s="125"/>
      <c r="BT20" s="133">
        <v>0</v>
      </c>
      <c r="BU20" s="133">
        <v>0</v>
      </c>
      <c r="BV20" s="126"/>
      <c r="BW20" s="125"/>
      <c r="BX20" s="133">
        <v>0</v>
      </c>
      <c r="BY20" s="133">
        <v>0</v>
      </c>
      <c r="BZ20" s="126"/>
      <c r="CA20" s="125"/>
      <c r="CB20" s="133">
        <v>0</v>
      </c>
      <c r="CC20" s="133">
        <v>0</v>
      </c>
      <c r="CD20" s="126"/>
      <c r="CE20" s="125"/>
      <c r="CF20" s="133">
        <v>0</v>
      </c>
      <c r="CG20" s="133">
        <v>0</v>
      </c>
      <c r="CH20" s="126"/>
      <c r="CI20" s="125"/>
      <c r="CJ20" s="133">
        <v>0</v>
      </c>
      <c r="CK20" s="133">
        <v>0</v>
      </c>
      <c r="CL20" s="126"/>
      <c r="CM20" s="125"/>
      <c r="CN20" s="133">
        <v>0</v>
      </c>
      <c r="CO20" s="133">
        <v>0</v>
      </c>
      <c r="CP20" s="126"/>
      <c r="CQ20" s="125"/>
      <c r="CR20" s="133">
        <v>0</v>
      </c>
      <c r="CS20" s="133">
        <v>0</v>
      </c>
      <c r="CT20" s="126"/>
      <c r="CU20" s="125"/>
      <c r="CV20" s="133">
        <v>0</v>
      </c>
      <c r="CW20" s="133">
        <v>0</v>
      </c>
      <c r="CX20" s="126"/>
      <c r="CY20" s="125"/>
      <c r="CZ20" s="133">
        <v>0</v>
      </c>
      <c r="DA20" s="133">
        <v>0</v>
      </c>
      <c r="DB20" s="126"/>
      <c r="DC20" s="125"/>
      <c r="DD20" s="133">
        <v>0</v>
      </c>
      <c r="DE20" s="133">
        <v>0</v>
      </c>
      <c r="DF20" s="126"/>
      <c r="DG20" s="125"/>
      <c r="DH20" s="133">
        <v>0</v>
      </c>
      <c r="DI20" s="133">
        <v>0</v>
      </c>
      <c r="DJ20" s="126"/>
      <c r="DK20" s="125"/>
      <c r="DL20" s="133">
        <v>0</v>
      </c>
      <c r="DM20" s="133">
        <v>0</v>
      </c>
      <c r="DN20" s="126"/>
      <c r="DO20" s="125"/>
      <c r="DP20" s="133">
        <v>0</v>
      </c>
      <c r="DQ20" s="133">
        <v>0</v>
      </c>
      <c r="DR20" s="126"/>
      <c r="DS20" s="125"/>
      <c r="DT20" s="133">
        <v>0</v>
      </c>
      <c r="DU20" s="133">
        <v>0</v>
      </c>
    </row>
    <row r="21" spans="1:125" s="129" customFormat="1" ht="12" customHeight="1">
      <c r="A21" s="125" t="s">
        <v>436</v>
      </c>
      <c r="B21" s="126" t="s">
        <v>446</v>
      </c>
      <c r="C21" s="125" t="s">
        <v>447</v>
      </c>
      <c r="D21" s="133">
        <f t="shared" si="0"/>
        <v>640358</v>
      </c>
      <c r="E21" s="133">
        <f t="shared" si="1"/>
        <v>0</v>
      </c>
      <c r="F21" s="126" t="s">
        <v>444</v>
      </c>
      <c r="G21" s="125" t="s">
        <v>445</v>
      </c>
      <c r="H21" s="133">
        <v>445361</v>
      </c>
      <c r="I21" s="133">
        <v>0</v>
      </c>
      <c r="J21" s="126" t="s">
        <v>478</v>
      </c>
      <c r="K21" s="125" t="s">
        <v>479</v>
      </c>
      <c r="L21" s="133">
        <v>114374</v>
      </c>
      <c r="M21" s="133">
        <v>0</v>
      </c>
      <c r="N21" s="126" t="s">
        <v>480</v>
      </c>
      <c r="O21" s="125" t="s">
        <v>481</v>
      </c>
      <c r="P21" s="133">
        <v>28142</v>
      </c>
      <c r="Q21" s="133">
        <v>0</v>
      </c>
      <c r="R21" s="126" t="s">
        <v>482</v>
      </c>
      <c r="S21" s="125" t="s">
        <v>483</v>
      </c>
      <c r="T21" s="133">
        <v>52481</v>
      </c>
      <c r="U21" s="133">
        <v>0</v>
      </c>
      <c r="V21" s="126"/>
      <c r="W21" s="125"/>
      <c r="X21" s="133">
        <v>0</v>
      </c>
      <c r="Y21" s="133">
        <v>0</v>
      </c>
      <c r="Z21" s="126"/>
      <c r="AA21" s="125"/>
      <c r="AB21" s="133">
        <v>0</v>
      </c>
      <c r="AC21" s="133">
        <v>0</v>
      </c>
      <c r="AD21" s="126"/>
      <c r="AE21" s="125"/>
      <c r="AF21" s="133">
        <v>0</v>
      </c>
      <c r="AG21" s="133">
        <v>0</v>
      </c>
      <c r="AH21" s="126"/>
      <c r="AI21" s="125"/>
      <c r="AJ21" s="133">
        <v>0</v>
      </c>
      <c r="AK21" s="133">
        <v>0</v>
      </c>
      <c r="AL21" s="126"/>
      <c r="AM21" s="125"/>
      <c r="AN21" s="133">
        <v>0</v>
      </c>
      <c r="AO21" s="133">
        <v>0</v>
      </c>
      <c r="AP21" s="126"/>
      <c r="AQ21" s="125"/>
      <c r="AR21" s="133">
        <v>0</v>
      </c>
      <c r="AS21" s="133">
        <v>0</v>
      </c>
      <c r="AT21" s="126"/>
      <c r="AU21" s="125"/>
      <c r="AV21" s="133">
        <v>0</v>
      </c>
      <c r="AW21" s="133">
        <v>0</v>
      </c>
      <c r="AX21" s="126"/>
      <c r="AY21" s="125"/>
      <c r="AZ21" s="133">
        <v>0</v>
      </c>
      <c r="BA21" s="133">
        <v>0</v>
      </c>
      <c r="BB21" s="126"/>
      <c r="BC21" s="125"/>
      <c r="BD21" s="133">
        <v>0</v>
      </c>
      <c r="BE21" s="133">
        <v>0</v>
      </c>
      <c r="BF21" s="126"/>
      <c r="BG21" s="125"/>
      <c r="BH21" s="133">
        <v>0</v>
      </c>
      <c r="BI21" s="133">
        <v>0</v>
      </c>
      <c r="BJ21" s="126"/>
      <c r="BK21" s="125"/>
      <c r="BL21" s="133">
        <v>0</v>
      </c>
      <c r="BM21" s="133">
        <v>0</v>
      </c>
      <c r="BN21" s="126"/>
      <c r="BO21" s="125"/>
      <c r="BP21" s="133">
        <v>0</v>
      </c>
      <c r="BQ21" s="133">
        <v>0</v>
      </c>
      <c r="BR21" s="126"/>
      <c r="BS21" s="125"/>
      <c r="BT21" s="133">
        <v>0</v>
      </c>
      <c r="BU21" s="133">
        <v>0</v>
      </c>
      <c r="BV21" s="126"/>
      <c r="BW21" s="125"/>
      <c r="BX21" s="133">
        <v>0</v>
      </c>
      <c r="BY21" s="133">
        <v>0</v>
      </c>
      <c r="BZ21" s="126"/>
      <c r="CA21" s="125"/>
      <c r="CB21" s="133">
        <v>0</v>
      </c>
      <c r="CC21" s="133">
        <v>0</v>
      </c>
      <c r="CD21" s="126"/>
      <c r="CE21" s="125"/>
      <c r="CF21" s="133">
        <v>0</v>
      </c>
      <c r="CG21" s="133">
        <v>0</v>
      </c>
      <c r="CH21" s="126"/>
      <c r="CI21" s="125"/>
      <c r="CJ21" s="133">
        <v>0</v>
      </c>
      <c r="CK21" s="133">
        <v>0</v>
      </c>
      <c r="CL21" s="126"/>
      <c r="CM21" s="125"/>
      <c r="CN21" s="133">
        <v>0</v>
      </c>
      <c r="CO21" s="133">
        <v>0</v>
      </c>
      <c r="CP21" s="126"/>
      <c r="CQ21" s="125"/>
      <c r="CR21" s="133">
        <v>0</v>
      </c>
      <c r="CS21" s="133">
        <v>0</v>
      </c>
      <c r="CT21" s="126"/>
      <c r="CU21" s="125"/>
      <c r="CV21" s="133">
        <v>0</v>
      </c>
      <c r="CW21" s="133">
        <v>0</v>
      </c>
      <c r="CX21" s="126"/>
      <c r="CY21" s="125"/>
      <c r="CZ21" s="133">
        <v>0</v>
      </c>
      <c r="DA21" s="133">
        <v>0</v>
      </c>
      <c r="DB21" s="126"/>
      <c r="DC21" s="125"/>
      <c r="DD21" s="133">
        <v>0</v>
      </c>
      <c r="DE21" s="133">
        <v>0</v>
      </c>
      <c r="DF21" s="126"/>
      <c r="DG21" s="125"/>
      <c r="DH21" s="133">
        <v>0</v>
      </c>
      <c r="DI21" s="133">
        <v>0</v>
      </c>
      <c r="DJ21" s="126"/>
      <c r="DK21" s="125"/>
      <c r="DL21" s="133">
        <v>0</v>
      </c>
      <c r="DM21" s="133">
        <v>0</v>
      </c>
      <c r="DN21" s="126"/>
      <c r="DO21" s="125"/>
      <c r="DP21" s="133">
        <v>0</v>
      </c>
      <c r="DQ21" s="133">
        <v>0</v>
      </c>
      <c r="DR21" s="126"/>
      <c r="DS21" s="125"/>
      <c r="DT21" s="133">
        <v>0</v>
      </c>
      <c r="DU21" s="133">
        <v>0</v>
      </c>
    </row>
    <row r="22" spans="1:125" s="129" customFormat="1" ht="12" customHeight="1">
      <c r="A22" s="125" t="s">
        <v>436</v>
      </c>
      <c r="B22" s="126" t="s">
        <v>442</v>
      </c>
      <c r="C22" s="125" t="s">
        <v>443</v>
      </c>
      <c r="D22" s="133">
        <f t="shared" si="0"/>
        <v>1449759</v>
      </c>
      <c r="E22" s="133">
        <f t="shared" si="1"/>
        <v>0</v>
      </c>
      <c r="F22" s="126" t="s">
        <v>438</v>
      </c>
      <c r="G22" s="125" t="s">
        <v>439</v>
      </c>
      <c r="H22" s="133">
        <v>634369</v>
      </c>
      <c r="I22" s="133">
        <v>0</v>
      </c>
      <c r="J22" s="126" t="s">
        <v>470</v>
      </c>
      <c r="K22" s="125" t="s">
        <v>471</v>
      </c>
      <c r="L22" s="133">
        <v>664770</v>
      </c>
      <c r="M22" s="133">
        <v>0</v>
      </c>
      <c r="N22" s="126" t="s">
        <v>476</v>
      </c>
      <c r="O22" s="125" t="s">
        <v>477</v>
      </c>
      <c r="P22" s="133">
        <v>150620</v>
      </c>
      <c r="Q22" s="133">
        <v>0</v>
      </c>
      <c r="R22" s="126"/>
      <c r="S22" s="125"/>
      <c r="T22" s="133">
        <v>0</v>
      </c>
      <c r="U22" s="133">
        <v>0</v>
      </c>
      <c r="V22" s="126"/>
      <c r="W22" s="125"/>
      <c r="X22" s="133">
        <v>0</v>
      </c>
      <c r="Y22" s="133">
        <v>0</v>
      </c>
      <c r="Z22" s="126"/>
      <c r="AA22" s="125"/>
      <c r="AB22" s="133">
        <v>0</v>
      </c>
      <c r="AC22" s="133">
        <v>0</v>
      </c>
      <c r="AD22" s="126"/>
      <c r="AE22" s="125"/>
      <c r="AF22" s="133">
        <v>0</v>
      </c>
      <c r="AG22" s="133">
        <v>0</v>
      </c>
      <c r="AH22" s="126"/>
      <c r="AI22" s="125"/>
      <c r="AJ22" s="133">
        <v>0</v>
      </c>
      <c r="AK22" s="133">
        <v>0</v>
      </c>
      <c r="AL22" s="126"/>
      <c r="AM22" s="125"/>
      <c r="AN22" s="133">
        <v>0</v>
      </c>
      <c r="AO22" s="133">
        <v>0</v>
      </c>
      <c r="AP22" s="126"/>
      <c r="AQ22" s="125"/>
      <c r="AR22" s="133">
        <v>0</v>
      </c>
      <c r="AS22" s="133">
        <v>0</v>
      </c>
      <c r="AT22" s="126"/>
      <c r="AU22" s="125"/>
      <c r="AV22" s="133">
        <v>0</v>
      </c>
      <c r="AW22" s="133">
        <v>0</v>
      </c>
      <c r="AX22" s="126"/>
      <c r="AY22" s="125"/>
      <c r="AZ22" s="133">
        <v>0</v>
      </c>
      <c r="BA22" s="133">
        <v>0</v>
      </c>
      <c r="BB22" s="126"/>
      <c r="BC22" s="125"/>
      <c r="BD22" s="133">
        <v>0</v>
      </c>
      <c r="BE22" s="133">
        <v>0</v>
      </c>
      <c r="BF22" s="126"/>
      <c r="BG22" s="125"/>
      <c r="BH22" s="133">
        <v>0</v>
      </c>
      <c r="BI22" s="133">
        <v>0</v>
      </c>
      <c r="BJ22" s="126"/>
      <c r="BK22" s="125"/>
      <c r="BL22" s="133">
        <v>0</v>
      </c>
      <c r="BM22" s="133">
        <v>0</v>
      </c>
      <c r="BN22" s="126"/>
      <c r="BO22" s="125"/>
      <c r="BP22" s="133">
        <v>0</v>
      </c>
      <c r="BQ22" s="133">
        <v>0</v>
      </c>
      <c r="BR22" s="126"/>
      <c r="BS22" s="125"/>
      <c r="BT22" s="133">
        <v>0</v>
      </c>
      <c r="BU22" s="133">
        <v>0</v>
      </c>
      <c r="BV22" s="126"/>
      <c r="BW22" s="125"/>
      <c r="BX22" s="133">
        <v>0</v>
      </c>
      <c r="BY22" s="133">
        <v>0</v>
      </c>
      <c r="BZ22" s="126"/>
      <c r="CA22" s="125"/>
      <c r="CB22" s="133">
        <v>0</v>
      </c>
      <c r="CC22" s="133">
        <v>0</v>
      </c>
      <c r="CD22" s="126"/>
      <c r="CE22" s="125"/>
      <c r="CF22" s="133">
        <v>0</v>
      </c>
      <c r="CG22" s="133">
        <v>0</v>
      </c>
      <c r="CH22" s="126"/>
      <c r="CI22" s="125"/>
      <c r="CJ22" s="133">
        <v>0</v>
      </c>
      <c r="CK22" s="133">
        <v>0</v>
      </c>
      <c r="CL22" s="126"/>
      <c r="CM22" s="125"/>
      <c r="CN22" s="133">
        <v>0</v>
      </c>
      <c r="CO22" s="133">
        <v>0</v>
      </c>
      <c r="CP22" s="126"/>
      <c r="CQ22" s="125"/>
      <c r="CR22" s="133">
        <v>0</v>
      </c>
      <c r="CS22" s="133">
        <v>0</v>
      </c>
      <c r="CT22" s="126"/>
      <c r="CU22" s="125"/>
      <c r="CV22" s="133">
        <v>0</v>
      </c>
      <c r="CW22" s="133">
        <v>0</v>
      </c>
      <c r="CX22" s="126"/>
      <c r="CY22" s="125"/>
      <c r="CZ22" s="133">
        <v>0</v>
      </c>
      <c r="DA22" s="133">
        <v>0</v>
      </c>
      <c r="DB22" s="126"/>
      <c r="DC22" s="125"/>
      <c r="DD22" s="133">
        <v>0</v>
      </c>
      <c r="DE22" s="133">
        <v>0</v>
      </c>
      <c r="DF22" s="126"/>
      <c r="DG22" s="125"/>
      <c r="DH22" s="133">
        <v>0</v>
      </c>
      <c r="DI22" s="133">
        <v>0</v>
      </c>
      <c r="DJ22" s="126"/>
      <c r="DK22" s="125"/>
      <c r="DL22" s="133">
        <v>0</v>
      </c>
      <c r="DM22" s="133">
        <v>0</v>
      </c>
      <c r="DN22" s="126"/>
      <c r="DO22" s="125"/>
      <c r="DP22" s="133">
        <v>0</v>
      </c>
      <c r="DQ22" s="133">
        <v>0</v>
      </c>
      <c r="DR22" s="126"/>
      <c r="DS22" s="125"/>
      <c r="DT22" s="133">
        <v>0</v>
      </c>
      <c r="DU22" s="133">
        <v>0</v>
      </c>
    </row>
    <row r="23" spans="1:125" s="129" customFormat="1" ht="12" customHeight="1">
      <c r="A23" s="125" t="s">
        <v>436</v>
      </c>
      <c r="B23" s="126" t="s">
        <v>466</v>
      </c>
      <c r="C23" s="125" t="s">
        <v>467</v>
      </c>
      <c r="D23" s="133">
        <f t="shared" si="0"/>
        <v>25591</v>
      </c>
      <c r="E23" s="133">
        <f t="shared" si="1"/>
        <v>0</v>
      </c>
      <c r="F23" s="126" t="s">
        <v>458</v>
      </c>
      <c r="G23" s="125" t="s">
        <v>459</v>
      </c>
      <c r="H23" s="133">
        <v>9774</v>
      </c>
      <c r="I23" s="133">
        <v>0</v>
      </c>
      <c r="J23" s="126" t="s">
        <v>468</v>
      </c>
      <c r="K23" s="125" t="s">
        <v>469</v>
      </c>
      <c r="L23" s="133">
        <v>2809</v>
      </c>
      <c r="M23" s="133">
        <v>0</v>
      </c>
      <c r="N23" s="126" t="s">
        <v>498</v>
      </c>
      <c r="O23" s="125" t="s">
        <v>499</v>
      </c>
      <c r="P23" s="133">
        <v>967</v>
      </c>
      <c r="Q23" s="133">
        <v>0</v>
      </c>
      <c r="R23" s="126" t="s">
        <v>502</v>
      </c>
      <c r="S23" s="125" t="s">
        <v>503</v>
      </c>
      <c r="T23" s="133">
        <v>4492</v>
      </c>
      <c r="U23" s="133">
        <v>0</v>
      </c>
      <c r="V23" s="126" t="s">
        <v>506</v>
      </c>
      <c r="W23" s="125" t="s">
        <v>507</v>
      </c>
      <c r="X23" s="133">
        <v>2557</v>
      </c>
      <c r="Y23" s="133">
        <v>0</v>
      </c>
      <c r="Z23" s="126" t="s">
        <v>508</v>
      </c>
      <c r="AA23" s="125" t="s">
        <v>509</v>
      </c>
      <c r="AB23" s="133">
        <v>713</v>
      </c>
      <c r="AC23" s="133">
        <v>0</v>
      </c>
      <c r="AD23" s="126" t="s">
        <v>510</v>
      </c>
      <c r="AE23" s="125" t="s">
        <v>511</v>
      </c>
      <c r="AF23" s="133">
        <v>1753</v>
      </c>
      <c r="AG23" s="133">
        <v>0</v>
      </c>
      <c r="AH23" s="126" t="s">
        <v>514</v>
      </c>
      <c r="AI23" s="125" t="s">
        <v>515</v>
      </c>
      <c r="AJ23" s="133">
        <v>286</v>
      </c>
      <c r="AK23" s="133">
        <v>0</v>
      </c>
      <c r="AL23" s="126" t="s">
        <v>517</v>
      </c>
      <c r="AM23" s="125" t="s">
        <v>518</v>
      </c>
      <c r="AN23" s="133">
        <v>148</v>
      </c>
      <c r="AO23" s="133">
        <v>0</v>
      </c>
      <c r="AP23" s="126" t="s">
        <v>523</v>
      </c>
      <c r="AQ23" s="125" t="s">
        <v>524</v>
      </c>
      <c r="AR23" s="133">
        <v>2092</v>
      </c>
      <c r="AS23" s="133">
        <v>0</v>
      </c>
      <c r="AT23" s="126"/>
      <c r="AU23" s="125"/>
      <c r="AV23" s="133">
        <v>0</v>
      </c>
      <c r="AW23" s="133">
        <v>0</v>
      </c>
      <c r="AX23" s="126"/>
      <c r="AY23" s="125"/>
      <c r="AZ23" s="133">
        <v>0</v>
      </c>
      <c r="BA23" s="133">
        <v>0</v>
      </c>
      <c r="BB23" s="126"/>
      <c r="BC23" s="125"/>
      <c r="BD23" s="133">
        <v>0</v>
      </c>
      <c r="BE23" s="133">
        <v>0</v>
      </c>
      <c r="BF23" s="126"/>
      <c r="BG23" s="125"/>
      <c r="BH23" s="133">
        <v>0</v>
      </c>
      <c r="BI23" s="133">
        <v>0</v>
      </c>
      <c r="BJ23" s="126"/>
      <c r="BK23" s="125"/>
      <c r="BL23" s="133">
        <v>0</v>
      </c>
      <c r="BM23" s="133">
        <v>0</v>
      </c>
      <c r="BN23" s="126"/>
      <c r="BO23" s="125"/>
      <c r="BP23" s="133">
        <v>0</v>
      </c>
      <c r="BQ23" s="133">
        <v>0</v>
      </c>
      <c r="BR23" s="126"/>
      <c r="BS23" s="125"/>
      <c r="BT23" s="133">
        <v>0</v>
      </c>
      <c r="BU23" s="133">
        <v>0</v>
      </c>
      <c r="BV23" s="126"/>
      <c r="BW23" s="125"/>
      <c r="BX23" s="133">
        <v>0</v>
      </c>
      <c r="BY23" s="133">
        <v>0</v>
      </c>
      <c r="BZ23" s="126"/>
      <c r="CA23" s="125"/>
      <c r="CB23" s="133">
        <v>0</v>
      </c>
      <c r="CC23" s="133">
        <v>0</v>
      </c>
      <c r="CD23" s="126"/>
      <c r="CE23" s="125"/>
      <c r="CF23" s="133">
        <v>0</v>
      </c>
      <c r="CG23" s="133">
        <v>0</v>
      </c>
      <c r="CH23" s="126"/>
      <c r="CI23" s="125"/>
      <c r="CJ23" s="133">
        <v>0</v>
      </c>
      <c r="CK23" s="133">
        <v>0</v>
      </c>
      <c r="CL23" s="126"/>
      <c r="CM23" s="125"/>
      <c r="CN23" s="133">
        <v>0</v>
      </c>
      <c r="CO23" s="133">
        <v>0</v>
      </c>
      <c r="CP23" s="126"/>
      <c r="CQ23" s="125"/>
      <c r="CR23" s="133">
        <v>0</v>
      </c>
      <c r="CS23" s="133">
        <v>0</v>
      </c>
      <c r="CT23" s="126"/>
      <c r="CU23" s="125"/>
      <c r="CV23" s="133">
        <v>0</v>
      </c>
      <c r="CW23" s="133">
        <v>0</v>
      </c>
      <c r="CX23" s="126"/>
      <c r="CY23" s="125"/>
      <c r="CZ23" s="133">
        <v>0</v>
      </c>
      <c r="DA23" s="133">
        <v>0</v>
      </c>
      <c r="DB23" s="126"/>
      <c r="DC23" s="125"/>
      <c r="DD23" s="133">
        <v>0</v>
      </c>
      <c r="DE23" s="133">
        <v>0</v>
      </c>
      <c r="DF23" s="126"/>
      <c r="DG23" s="125"/>
      <c r="DH23" s="133">
        <v>0</v>
      </c>
      <c r="DI23" s="133">
        <v>0</v>
      </c>
      <c r="DJ23" s="126"/>
      <c r="DK23" s="125"/>
      <c r="DL23" s="133">
        <v>0</v>
      </c>
      <c r="DM23" s="133">
        <v>0</v>
      </c>
      <c r="DN23" s="126"/>
      <c r="DO23" s="125"/>
      <c r="DP23" s="133">
        <v>0</v>
      </c>
      <c r="DQ23" s="133">
        <v>0</v>
      </c>
      <c r="DR23" s="126"/>
      <c r="DS23" s="125"/>
      <c r="DT23" s="133">
        <v>0</v>
      </c>
      <c r="DU23" s="133">
        <v>0</v>
      </c>
    </row>
  </sheetData>
  <sheetProtection/>
  <autoFilter ref="A6:DU6"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526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30</v>
      </c>
      <c r="M2" s="3" t="str">
        <f>IF(L2&lt;&gt;"",VLOOKUP(L2,$AK$6:$AL$52,2,FALSE),"-")</f>
        <v>和歌山県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8" t="s">
        <v>32</v>
      </c>
      <c r="C6" s="191"/>
      <c r="D6" s="192"/>
      <c r="E6" s="14" t="s">
        <v>0</v>
      </c>
      <c r="F6" s="15" t="s">
        <v>1</v>
      </c>
      <c r="H6" s="193" t="s">
        <v>33</v>
      </c>
      <c r="I6" s="194"/>
      <c r="J6" s="19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185" t="s">
        <v>34</v>
      </c>
      <c r="C7" s="181"/>
      <c r="D7" s="181"/>
      <c r="E7" s="18">
        <f aca="true" t="shared" si="1" ref="E7:E12">AF7</f>
        <v>827390</v>
      </c>
      <c r="F7" s="18">
        <f aca="true" t="shared" si="2" ref="F7:F12">AF14</f>
        <v>461610</v>
      </c>
      <c r="H7" s="196" t="s">
        <v>35</v>
      </c>
      <c r="I7" s="196" t="s">
        <v>36</v>
      </c>
      <c r="J7" s="201" t="s">
        <v>37</v>
      </c>
      <c r="K7" s="203"/>
      <c r="L7" s="18">
        <f aca="true" t="shared" si="3" ref="L7:L12">AF21</f>
        <v>287146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827390</v>
      </c>
      <c r="AG7" s="40"/>
      <c r="AH7" s="2" t="str">
        <f ca="1" t="shared" si="0"/>
        <v>30000</v>
      </c>
      <c r="AI7" s="2">
        <v>7</v>
      </c>
      <c r="AK7" s="27" t="s">
        <v>112</v>
      </c>
      <c r="AL7" s="29" t="s">
        <v>76</v>
      </c>
    </row>
    <row r="8" spans="2:38" ht="19.5" customHeight="1">
      <c r="B8" s="185" t="s">
        <v>38</v>
      </c>
      <c r="C8" s="181"/>
      <c r="D8" s="181"/>
      <c r="E8" s="18">
        <f t="shared" si="1"/>
        <v>780</v>
      </c>
      <c r="F8" s="18">
        <f t="shared" si="2"/>
        <v>111061</v>
      </c>
      <c r="H8" s="197"/>
      <c r="I8" s="197"/>
      <c r="J8" s="193" t="s">
        <v>39</v>
      </c>
      <c r="K8" s="195"/>
      <c r="L8" s="18">
        <f t="shared" si="3"/>
        <v>2802735</v>
      </c>
      <c r="M8" s="18">
        <f t="shared" si="4"/>
        <v>1639521</v>
      </c>
      <c r="AC8" s="16" t="s">
        <v>38</v>
      </c>
      <c r="AD8" s="41" t="s">
        <v>59</v>
      </c>
      <c r="AE8" s="40" t="s">
        <v>61</v>
      </c>
      <c r="AF8" s="36">
        <f ca="1" t="shared" si="5"/>
        <v>780</v>
      </c>
      <c r="AG8" s="40"/>
      <c r="AH8" s="2" t="str">
        <f ca="1" t="shared" si="0"/>
        <v>30201</v>
      </c>
      <c r="AI8" s="2">
        <v>8</v>
      </c>
      <c r="AK8" s="27" t="s">
        <v>113</v>
      </c>
      <c r="AL8" s="29" t="s">
        <v>77</v>
      </c>
    </row>
    <row r="9" spans="2:38" ht="19.5" customHeight="1">
      <c r="B9" s="185" t="s">
        <v>40</v>
      </c>
      <c r="C9" s="181"/>
      <c r="D9" s="181"/>
      <c r="E9" s="18">
        <f t="shared" si="1"/>
        <v>1863200</v>
      </c>
      <c r="F9" s="18">
        <f t="shared" si="2"/>
        <v>854100</v>
      </c>
      <c r="H9" s="197"/>
      <c r="I9" s="197"/>
      <c r="J9" s="201" t="s">
        <v>41</v>
      </c>
      <c r="K9" s="203"/>
      <c r="L9" s="18">
        <f t="shared" si="3"/>
        <v>54244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1863200</v>
      </c>
      <c r="AG9" s="40"/>
      <c r="AH9" s="2" t="str">
        <f ca="1" t="shared" si="0"/>
        <v>30202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185" t="s">
        <v>42</v>
      </c>
      <c r="C10" s="181"/>
      <c r="D10" s="181"/>
      <c r="E10" s="18">
        <f t="shared" si="1"/>
        <v>1737998</v>
      </c>
      <c r="F10" s="18">
        <f t="shared" si="2"/>
        <v>51012</v>
      </c>
      <c r="H10" s="197"/>
      <c r="I10" s="198"/>
      <c r="J10" s="201" t="s">
        <v>43</v>
      </c>
      <c r="K10" s="203"/>
      <c r="L10" s="18">
        <f t="shared" si="3"/>
        <v>69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1737998</v>
      </c>
      <c r="AG10" s="40"/>
      <c r="AH10" s="2" t="str">
        <f ca="1" t="shared" si="0"/>
        <v>30203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180" t="s">
        <v>191</v>
      </c>
      <c r="C11" s="181"/>
      <c r="D11" s="181"/>
      <c r="E11" s="18">
        <f t="shared" si="1"/>
        <v>4183710</v>
      </c>
      <c r="F11" s="18">
        <f t="shared" si="2"/>
        <v>2762002</v>
      </c>
      <c r="H11" s="197"/>
      <c r="I11" s="182" t="s">
        <v>44</v>
      </c>
      <c r="J11" s="182"/>
      <c r="K11" s="182"/>
      <c r="L11" s="18">
        <f t="shared" si="3"/>
        <v>24108</v>
      </c>
      <c r="M11" s="18">
        <f t="shared" si="4"/>
        <v>6884</v>
      </c>
      <c r="AC11" s="16" t="s">
        <v>190</v>
      </c>
      <c r="AD11" s="41" t="s">
        <v>59</v>
      </c>
      <c r="AE11" s="40" t="s">
        <v>64</v>
      </c>
      <c r="AF11" s="36">
        <f ca="1" t="shared" si="5"/>
        <v>4183710</v>
      </c>
      <c r="AG11" s="40"/>
      <c r="AH11" s="2" t="str">
        <f ca="1" t="shared" si="0"/>
        <v>30204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185" t="s">
        <v>43</v>
      </c>
      <c r="C12" s="181"/>
      <c r="D12" s="181"/>
      <c r="E12" s="18">
        <f t="shared" si="1"/>
        <v>640440</v>
      </c>
      <c r="F12" s="18">
        <f t="shared" si="2"/>
        <v>63113</v>
      </c>
      <c r="H12" s="197"/>
      <c r="I12" s="182" t="s">
        <v>45</v>
      </c>
      <c r="J12" s="182"/>
      <c r="K12" s="182"/>
      <c r="L12" s="18">
        <f t="shared" si="3"/>
        <v>1583667</v>
      </c>
      <c r="M12" s="18">
        <f t="shared" si="4"/>
        <v>186264</v>
      </c>
      <c r="AC12" s="16" t="s">
        <v>43</v>
      </c>
      <c r="AD12" s="41" t="s">
        <v>59</v>
      </c>
      <c r="AE12" s="40" t="s">
        <v>65</v>
      </c>
      <c r="AF12" s="36">
        <f ca="1" t="shared" si="5"/>
        <v>640440</v>
      </c>
      <c r="AG12" s="40"/>
      <c r="AH12" s="2" t="str">
        <f ca="1" t="shared" si="0"/>
        <v>30205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186" t="s">
        <v>46</v>
      </c>
      <c r="C13" s="187"/>
      <c r="D13" s="187"/>
      <c r="E13" s="19">
        <f>SUM(E7:E12)</f>
        <v>9253518</v>
      </c>
      <c r="F13" s="19">
        <f>SUM(F7:F12)</f>
        <v>4302898</v>
      </c>
      <c r="H13" s="197"/>
      <c r="I13" s="188" t="s">
        <v>30</v>
      </c>
      <c r="J13" s="189"/>
      <c r="K13" s="190"/>
      <c r="L13" s="20">
        <f>SUM(L7:L12)</f>
        <v>4751969</v>
      </c>
      <c r="M13" s="20">
        <f>SUM(M7:M12)</f>
        <v>1832669</v>
      </c>
      <c r="AC13" s="16" t="s">
        <v>48</v>
      </c>
      <c r="AD13" s="41" t="s">
        <v>59</v>
      </c>
      <c r="AE13" s="40" t="s">
        <v>66</v>
      </c>
      <c r="AF13" s="36">
        <f ca="1" t="shared" si="5"/>
        <v>12636828</v>
      </c>
      <c r="AG13" s="40"/>
      <c r="AH13" s="2" t="str">
        <f ca="1" t="shared" si="0"/>
        <v>30206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83" t="s">
        <v>47</v>
      </c>
      <c r="D14" s="184"/>
      <c r="E14" s="23">
        <f>E13-E11</f>
        <v>5069808</v>
      </c>
      <c r="F14" s="23">
        <f>F13-F11</f>
        <v>1540896</v>
      </c>
      <c r="H14" s="198"/>
      <c r="I14" s="21"/>
      <c r="J14" s="25"/>
      <c r="K14" s="22" t="s">
        <v>47</v>
      </c>
      <c r="L14" s="24">
        <f>L13-L12</f>
        <v>3168302</v>
      </c>
      <c r="M14" s="24">
        <f>M13-M12</f>
        <v>1646405</v>
      </c>
      <c r="AC14" s="16" t="s">
        <v>34</v>
      </c>
      <c r="AD14" s="41" t="s">
        <v>59</v>
      </c>
      <c r="AE14" s="40" t="s">
        <v>67</v>
      </c>
      <c r="AF14" s="36">
        <f ca="1" t="shared" si="5"/>
        <v>461610</v>
      </c>
      <c r="AG14" s="40"/>
      <c r="AH14" s="2" t="str">
        <f ca="1" t="shared" si="0"/>
        <v>30207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185" t="s">
        <v>48</v>
      </c>
      <c r="C15" s="181"/>
      <c r="D15" s="181"/>
      <c r="E15" s="18">
        <f>AF13</f>
        <v>12636828</v>
      </c>
      <c r="F15" s="18">
        <f>AF20</f>
        <v>3763005</v>
      </c>
      <c r="H15" s="204" t="s">
        <v>49</v>
      </c>
      <c r="I15" s="196" t="s">
        <v>50</v>
      </c>
      <c r="J15" s="17" t="s">
        <v>106</v>
      </c>
      <c r="K15" s="28"/>
      <c r="L15" s="18">
        <f aca="true" t="shared" si="6" ref="L15:L28">AF27</f>
        <v>1684456</v>
      </c>
      <c r="M15" s="18">
        <f aca="true" t="shared" si="7" ref="M15:M28">AF48</f>
        <v>579874</v>
      </c>
      <c r="AC15" s="16" t="s">
        <v>38</v>
      </c>
      <c r="AD15" s="41" t="s">
        <v>59</v>
      </c>
      <c r="AE15" s="40" t="s">
        <v>68</v>
      </c>
      <c r="AF15" s="36">
        <f ca="1" t="shared" si="5"/>
        <v>111061</v>
      </c>
      <c r="AG15" s="40"/>
      <c r="AH15" s="2" t="str">
        <f ca="1" t="shared" si="0"/>
        <v>30208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9" t="s">
        <v>2</v>
      </c>
      <c r="C16" s="200"/>
      <c r="D16" s="200"/>
      <c r="E16" s="19">
        <f>SUM(E13,E15)</f>
        <v>21890346</v>
      </c>
      <c r="F16" s="19">
        <f>SUM(F13,F15)</f>
        <v>8065903</v>
      </c>
      <c r="H16" s="205"/>
      <c r="I16" s="197"/>
      <c r="J16" s="197" t="s">
        <v>138</v>
      </c>
      <c r="K16" s="14" t="s">
        <v>107</v>
      </c>
      <c r="L16" s="18">
        <f t="shared" si="6"/>
        <v>1842824</v>
      </c>
      <c r="M16" s="18">
        <f t="shared" si="7"/>
        <v>48497</v>
      </c>
      <c r="AC16" s="16" t="s">
        <v>40</v>
      </c>
      <c r="AD16" s="41" t="s">
        <v>59</v>
      </c>
      <c r="AE16" s="40" t="s">
        <v>69</v>
      </c>
      <c r="AF16" s="36">
        <f ca="1" t="shared" si="5"/>
        <v>854100</v>
      </c>
      <c r="AG16" s="40"/>
      <c r="AH16" s="2" t="str">
        <f ca="1" t="shared" si="0"/>
        <v>30209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83" t="s">
        <v>47</v>
      </c>
      <c r="D17" s="184"/>
      <c r="E17" s="23">
        <f>SUM(E14:E15)</f>
        <v>17706636</v>
      </c>
      <c r="F17" s="23">
        <f>SUM(F14:F15)</f>
        <v>5303901</v>
      </c>
      <c r="H17" s="205"/>
      <c r="I17" s="197"/>
      <c r="J17" s="197"/>
      <c r="K17" s="14" t="s">
        <v>108</v>
      </c>
      <c r="L17" s="18">
        <f t="shared" si="6"/>
        <v>883507</v>
      </c>
      <c r="M17" s="18">
        <f t="shared" si="7"/>
        <v>224766</v>
      </c>
      <c r="AC17" s="16" t="s">
        <v>42</v>
      </c>
      <c r="AD17" s="41" t="s">
        <v>59</v>
      </c>
      <c r="AE17" s="40" t="s">
        <v>70</v>
      </c>
      <c r="AF17" s="36">
        <f ca="1" t="shared" si="5"/>
        <v>51012</v>
      </c>
      <c r="AG17" s="40"/>
      <c r="AH17" s="2" t="str">
        <f ca="1" t="shared" si="0"/>
        <v>30304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205"/>
      <c r="I18" s="198"/>
      <c r="J18" s="198"/>
      <c r="K18" s="14" t="s">
        <v>109</v>
      </c>
      <c r="L18" s="18">
        <f t="shared" si="6"/>
        <v>54468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2762002</v>
      </c>
      <c r="AG18" s="40"/>
      <c r="AH18" s="2" t="str">
        <f ca="1" t="shared" si="0"/>
        <v>30341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205"/>
      <c r="I19" s="196" t="s">
        <v>51</v>
      </c>
      <c r="J19" s="201" t="s">
        <v>52</v>
      </c>
      <c r="K19" s="203"/>
      <c r="L19" s="18">
        <f t="shared" si="6"/>
        <v>357695</v>
      </c>
      <c r="M19" s="18">
        <f t="shared" si="7"/>
        <v>11186</v>
      </c>
      <c r="AC19" s="16" t="s">
        <v>43</v>
      </c>
      <c r="AD19" s="41" t="s">
        <v>59</v>
      </c>
      <c r="AE19" s="40" t="s">
        <v>72</v>
      </c>
      <c r="AF19" s="36">
        <f ca="1" t="shared" si="5"/>
        <v>63113</v>
      </c>
      <c r="AG19" s="40"/>
      <c r="AH19" s="2" t="str">
        <f ca="1" t="shared" si="0"/>
        <v>30343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180" t="s">
        <v>154</v>
      </c>
      <c r="C20" s="180"/>
      <c r="D20" s="180"/>
      <c r="E20" s="30">
        <f>E11</f>
        <v>4183710</v>
      </c>
      <c r="F20" s="30">
        <f>F11</f>
        <v>2762002</v>
      </c>
      <c r="H20" s="205"/>
      <c r="I20" s="197"/>
      <c r="J20" s="201" t="s">
        <v>53</v>
      </c>
      <c r="K20" s="203"/>
      <c r="L20" s="18">
        <f t="shared" si="6"/>
        <v>3189698</v>
      </c>
      <c r="M20" s="18">
        <f t="shared" si="7"/>
        <v>1113667</v>
      </c>
      <c r="AC20" s="16" t="s">
        <v>48</v>
      </c>
      <c r="AD20" s="41" t="s">
        <v>59</v>
      </c>
      <c r="AE20" s="40" t="s">
        <v>73</v>
      </c>
      <c r="AF20" s="36">
        <f ca="1" t="shared" si="5"/>
        <v>3763005</v>
      </c>
      <c r="AG20" s="40"/>
      <c r="AH20" s="2" t="str">
        <f ca="1" t="shared" si="0"/>
        <v>30344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180" t="s">
        <v>57</v>
      </c>
      <c r="C21" s="185"/>
      <c r="D21" s="185"/>
      <c r="E21" s="30">
        <f>L12+L27</f>
        <v>4183710</v>
      </c>
      <c r="F21" s="30">
        <f>M12+M27</f>
        <v>2702981</v>
      </c>
      <c r="H21" s="205"/>
      <c r="I21" s="198"/>
      <c r="J21" s="201" t="s">
        <v>54</v>
      </c>
      <c r="K21" s="203"/>
      <c r="L21" s="18">
        <f t="shared" si="6"/>
        <v>135034</v>
      </c>
      <c r="M21" s="18">
        <f t="shared" si="7"/>
        <v>5879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287146</v>
      </c>
      <c r="AG21" s="40"/>
      <c r="AH21" s="2" t="str">
        <f ca="1" t="shared" si="0"/>
        <v>30361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205"/>
      <c r="I22" s="201" t="s">
        <v>55</v>
      </c>
      <c r="J22" s="202"/>
      <c r="K22" s="203"/>
      <c r="L22" s="18">
        <f t="shared" si="6"/>
        <v>93908</v>
      </c>
      <c r="M22" s="18">
        <f t="shared" si="7"/>
        <v>19289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2802735</v>
      </c>
      <c r="AH22" s="2" t="str">
        <f ca="1" t="shared" si="0"/>
        <v>30362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205"/>
      <c r="I23" s="196" t="s">
        <v>56</v>
      </c>
      <c r="J23" s="188" t="s">
        <v>52</v>
      </c>
      <c r="K23" s="190"/>
      <c r="L23" s="18">
        <f t="shared" si="6"/>
        <v>2399291</v>
      </c>
      <c r="M23" s="18">
        <f t="shared" si="7"/>
        <v>9249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54244</v>
      </c>
      <c r="AH23" s="2" t="str">
        <f ca="1" t="shared" si="0"/>
        <v>30366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205"/>
      <c r="I24" s="197"/>
      <c r="J24" s="201" t="s">
        <v>53</v>
      </c>
      <c r="K24" s="203"/>
      <c r="L24" s="18">
        <f t="shared" si="6"/>
        <v>2699610</v>
      </c>
      <c r="M24" s="18">
        <f t="shared" si="7"/>
        <v>371124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69</v>
      </c>
      <c r="AH24" s="2" t="str">
        <f ca="1" t="shared" si="0"/>
        <v>30381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205"/>
      <c r="I25" s="197"/>
      <c r="J25" s="201" t="s">
        <v>54</v>
      </c>
      <c r="K25" s="203"/>
      <c r="L25" s="18">
        <f t="shared" si="6"/>
        <v>420033</v>
      </c>
      <c r="M25" s="18">
        <f t="shared" si="7"/>
        <v>5281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24108</v>
      </c>
      <c r="AH25" s="2" t="str">
        <f ca="1" t="shared" si="0"/>
        <v>30382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205"/>
      <c r="I26" s="198"/>
      <c r="J26" s="207" t="s">
        <v>43</v>
      </c>
      <c r="K26" s="208"/>
      <c r="L26" s="18">
        <f t="shared" si="6"/>
        <v>145779</v>
      </c>
      <c r="M26" s="18">
        <f t="shared" si="7"/>
        <v>835572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1583667</v>
      </c>
      <c r="AH26" s="2" t="str">
        <f ca="1" t="shared" si="0"/>
        <v>30383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205"/>
      <c r="I27" s="201" t="s">
        <v>45</v>
      </c>
      <c r="J27" s="202"/>
      <c r="K27" s="203"/>
      <c r="L27" s="18">
        <f t="shared" si="6"/>
        <v>2600043</v>
      </c>
      <c r="M27" s="18">
        <f t="shared" si="7"/>
        <v>2516717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1684456</v>
      </c>
      <c r="AH27" s="2" t="str">
        <f ca="1" t="shared" si="0"/>
        <v>30390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205"/>
      <c r="I28" s="201" t="s">
        <v>58</v>
      </c>
      <c r="J28" s="202"/>
      <c r="K28" s="203"/>
      <c r="L28" s="18">
        <f t="shared" si="6"/>
        <v>21966</v>
      </c>
      <c r="M28" s="18">
        <f t="shared" si="7"/>
        <v>1188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1842824</v>
      </c>
      <c r="AH28" s="2" t="str">
        <f ca="1" t="shared" si="0"/>
        <v>30391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205"/>
      <c r="I29" s="188" t="s">
        <v>30</v>
      </c>
      <c r="J29" s="189"/>
      <c r="K29" s="190"/>
      <c r="L29" s="20">
        <f>SUM(L15:L28)</f>
        <v>16528312</v>
      </c>
      <c r="M29" s="20">
        <f>SUM(M15:M28)</f>
        <v>5742289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883507</v>
      </c>
      <c r="AH29" s="2" t="str">
        <f ca="1" t="shared" si="0"/>
        <v>30392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206"/>
      <c r="I30" s="21"/>
      <c r="J30" s="25"/>
      <c r="K30" s="22" t="s">
        <v>47</v>
      </c>
      <c r="L30" s="24">
        <f>L29-L27</f>
        <v>13928269</v>
      </c>
      <c r="M30" s="24">
        <f>M29-M27</f>
        <v>3225572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54468</v>
      </c>
      <c r="AH30" s="2" t="str">
        <f ca="1" t="shared" si="0"/>
        <v>30401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201" t="s">
        <v>43</v>
      </c>
      <c r="I31" s="202"/>
      <c r="J31" s="202"/>
      <c r="K31" s="203"/>
      <c r="L31" s="18">
        <f>AF41</f>
        <v>610065</v>
      </c>
      <c r="M31" s="18">
        <f>AF62</f>
        <v>490945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357695</v>
      </c>
      <c r="AH31" s="2" t="str">
        <f ca="1" t="shared" si="0"/>
        <v>30404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8" t="s">
        <v>2</v>
      </c>
      <c r="I32" s="189"/>
      <c r="J32" s="189"/>
      <c r="K32" s="190"/>
      <c r="L32" s="20">
        <f>SUM(L13,L29,L31)</f>
        <v>21890346</v>
      </c>
      <c r="M32" s="20">
        <f>SUM(M13,M29,M31)</f>
        <v>8065903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3189698</v>
      </c>
      <c r="AH32" s="2" t="str">
        <f ca="1" t="shared" si="0"/>
        <v>30406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17706636</v>
      </c>
      <c r="M33" s="24">
        <f>SUM(M14,M30,M31)</f>
        <v>5362922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135034</v>
      </c>
      <c r="AH33" s="2" t="str">
        <f ca="1" t="shared" si="0"/>
        <v>30421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93908</v>
      </c>
      <c r="AH34" s="2" t="str">
        <f ca="1" t="shared" si="0"/>
        <v>30422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2399291</v>
      </c>
      <c r="AH35" s="2" t="str">
        <f ca="1" t="shared" si="0"/>
        <v>30424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2699610</v>
      </c>
      <c r="AH36" s="2" t="str">
        <f ca="1" t="shared" si="0"/>
        <v>30427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420033</v>
      </c>
      <c r="AH37" s="2" t="str">
        <f ca="1" t="shared" si="0"/>
        <v>30428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145779</v>
      </c>
      <c r="AH38" s="2" t="str">
        <f ca="1" t="shared" si="0"/>
        <v>30811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2600043</v>
      </c>
      <c r="AH39" s="2" t="str">
        <f ca="1" t="shared" si="0"/>
        <v>30813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21966</v>
      </c>
      <c r="AH40" s="2" t="str">
        <f ca="1" t="shared" si="0"/>
        <v>30816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610065</v>
      </c>
      <c r="AH41" s="2" t="str">
        <f ca="1" t="shared" si="0"/>
        <v>30845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30846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1639521</v>
      </c>
      <c r="AH43" s="2" t="str">
        <f ca="1" t="shared" si="0"/>
        <v>30850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30856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30864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6884</v>
      </c>
      <c r="AH46" s="2" t="str">
        <f ca="1" t="shared" si="0"/>
        <v>30868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186264</v>
      </c>
      <c r="AH47" s="2" t="str">
        <f ca="1" t="shared" si="0"/>
        <v>30880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579874</v>
      </c>
      <c r="AH48" s="2" t="str">
        <f ca="1" t="shared" si="0"/>
        <v>30881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48497</v>
      </c>
      <c r="AG49" s="29"/>
      <c r="AH49" s="2" t="str">
        <f ca="1" t="shared" si="0"/>
        <v>30884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224766</v>
      </c>
      <c r="AG50" s="29"/>
      <c r="AH50" s="2" t="str">
        <f ca="1" t="shared" si="0"/>
        <v>30886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30893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11186</v>
      </c>
      <c r="AG52" s="29"/>
      <c r="AH52" s="2" t="str">
        <f ca="1" t="shared" si="0"/>
        <v>30897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1113667</v>
      </c>
      <c r="AG53" s="29"/>
      <c r="AH53" s="2" t="str">
        <f ca="1" t="shared" si="0"/>
        <v>30898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5879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19289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9249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371124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5281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835572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2516717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1188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490945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2014-07-11T01:27:20Z</cp:lastPrinted>
  <dcterms:created xsi:type="dcterms:W3CDTF">2008-01-24T06:28:57Z</dcterms:created>
  <dcterms:modified xsi:type="dcterms:W3CDTF">2015-10-15T07:06:07Z</dcterms:modified>
  <cp:category/>
  <cp:version/>
  <cp:contentType/>
  <cp:contentStatus/>
</cp:coreProperties>
</file>