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'市町村分担金内訳'!$A$7:$DU$18</definedName>
    <definedName name="_xlnm.Print_Area" localSheetId="4">'組合分担金内訳'!$A$7:$BE$50</definedName>
    <definedName name="_xlnm.Print_Area" localSheetId="3">'廃棄物事業経費（歳出）'!$A$7:$CI$61</definedName>
    <definedName name="_xlnm.Print_Area" localSheetId="2">'廃棄物事業経費（歳入）'!$A$7:$AD$61</definedName>
    <definedName name="_xlnm.Print_Area" localSheetId="0">'廃棄物事業経費（市町村）'!$A$7:$DJ$50</definedName>
    <definedName name="_xlnm.Print_Area" localSheetId="1">'廃棄物事業経費（組合）'!$A$7:$DJ$18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<sst xmlns="http://schemas.openxmlformats.org/spreadsheetml/2006/main" count="2445" uniqueCount="564">
  <si>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</si>
  <si>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</si>
  <si>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</si>
  <si>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</si>
  <si>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</si>
  <si>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</si>
  <si>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</si>
  <si>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</si>
  <si>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</si>
  <si>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</si>
  <si>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</si>
  <si>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</si>
  <si>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</si>
  <si>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</si>
  <si>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</si>
  <si>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</si>
  <si>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</si>
  <si>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</si>
  <si>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</si>
  <si>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</si>
  <si>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</si>
  <si>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</si>
  <si>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</si>
  <si>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</si>
  <si>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</si>
  <si>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</si>
  <si>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</si>
  <si>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</si>
  <si>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</si>
  <si>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</si>
  <si>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</si>
  <si>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</si>
  <si>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</si>
  <si>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</si>
  <si>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</si>
  <si>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</si>
  <si>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</si>
  <si>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</si>
  <si>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</si>
  <si>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</si>
  <si>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</si>
  <si>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</si>
  <si>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</si>
  <si>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</si>
  <si>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</si>
  <si>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</si>
  <si>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</si>
  <si>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</si>
  <si>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</si>
  <si>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</si>
  <si>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</si>
  <si>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</si>
  <si>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</si>
  <si>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</si>
  <si>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</si>
  <si>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</si>
  <si>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</si>
  <si>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</si>
  <si>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</si>
  <si>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</si>
  <si>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</si>
  <si>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</si>
  <si>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</si>
  <si>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</si>
  <si>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</si>
  <si>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</si>
  <si>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</si>
  <si>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</si>
  <si>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</si>
  <si>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</si>
  <si>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</si>
  <si>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</si>
  <si>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</si>
  <si>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</si>
  <si>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</si>
  <si>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</si>
  <si>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</si>
  <si>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</si>
  <si>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</si>
  <si>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</si>
  <si>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</si>
  <si>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</si>
  <si>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</si>
  <si>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</si>
  <si>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</si>
  <si>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</si>
  <si>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</si>
  <si>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</si>
  <si>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</si>
  <si>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</si>
  <si>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</si>
  <si>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</si>
  <si>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</si>
  <si>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</si>
  <si>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</si>
  <si>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</si>
  <si>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</si>
  <si>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</si>
  <si>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</si>
  <si>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</si>
  <si>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</si>
  <si>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</si>
  <si>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</si>
  <si>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</si>
  <si>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</si>
  <si>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</si>
  <si>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</si>
  <si>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</si>
  <si>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</si>
  <si>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</si>
  <si>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</si>
  <si>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</si>
  <si>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</si>
  <si>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</si>
  <si>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</si>
  <si>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</si>
  <si>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</si>
  <si>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</si>
  <si>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</si>
  <si>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</si>
  <si>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</si>
  <si>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</si>
  <si>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</si>
  <si>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</si>
  <si>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</si>
  <si>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</si>
  <si>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</si>
  <si>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</si>
  <si>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</si>
  <si>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</si>
  <si>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</si>
  <si>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</si>
  <si>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</si>
  <si>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</si>
  <si>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</si>
  <si>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</si>
  <si>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</si>
  <si>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</si>
  <si>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</si>
  <si>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</si>
  <si>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</si>
  <si>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</si>
  <si>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</si>
  <si>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</si>
  <si>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</si>
  <si>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</si>
  <si>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</si>
  <si>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</si>
  <si>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</si>
  <si>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</si>
  <si>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</si>
  <si>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</si>
  <si>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</si>
  <si>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</si>
  <si>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</si>
  <si>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</si>
  <si>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</si>
  <si>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</si>
  <si>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</si>
  <si>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</si>
  <si>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</si>
  <si>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</si>
  <si>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</si>
  <si>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</si>
  <si>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</si>
  <si>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</si>
  <si>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</si>
  <si>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</si>
  <si>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</si>
  <si>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</si>
  <si>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</si>
  <si>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</si>
  <si>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</si>
  <si>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</si>
  <si>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</si>
  <si>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</si>
  <si>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</si>
  <si>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</si>
  <si>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</si>
  <si>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</si>
  <si>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</si>
  <si>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</si>
  <si>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</si>
  <si>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</si>
  <si>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</si>
  <si>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</si>
  <si>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</si>
  <si>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</si>
  <si>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</si>
  <si>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</si>
  <si>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</si>
  <si>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</si>
  <si>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</si>
  <si>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</si>
  <si>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</si>
  <si>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</si>
  <si>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</si>
  <si>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</si>
  <si>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</si>
  <si>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</si>
  <si>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</si>
  <si>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</si>
  <si>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</si>
  <si>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</si>
  <si>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</si>
  <si>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</si>
  <si>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</si>
  <si>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</si>
  <si>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</si>
  <si>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</si>
  <si>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</si>
  <si>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</si>
  <si>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</si>
  <si>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</si>
  <si>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</si>
  <si>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</si>
  <si>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</si>
  <si>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</si>
  <si>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</si>
  <si>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</si>
  <si>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</si>
  <si>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</si>
  <si>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</si>
  <si>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</si>
  <si>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</si>
  <si>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</si>
  <si>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</si>
  <si>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</si>
  <si>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</si>
  <si>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</si>
  <si>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</si>
  <si>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</si>
  <si>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</si>
  <si>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</si>
  <si>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</si>
  <si>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</si>
  <si>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</si>
  <si>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</si>
  <si>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</si>
  <si>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</si>
  <si>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</si>
  <si>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</si>
  <si>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</si>
  <si>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</si>
  <si>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</si>
  <si>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</si>
  <si>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</si>
  <si>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</si>
  <si>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</si>
  <si>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</si>
  <si>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</si>
  <si>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</si>
  <si>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</si>
  <si>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</si>
  <si>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</si>
  <si>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</si>
  <si>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</si>
  <si>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</si>
  <si>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</si>
  <si>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</si>
  <si>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</si>
  <si>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</si>
  <si>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</si>
  <si>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</si>
  <si>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</si>
  <si>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</si>
  <si>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</si>
  <si>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</si>
  <si>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</si>
  <si>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</si>
  <si>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</si>
  <si>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</si>
  <si>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</si>
  <si>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</si>
  <si>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</si>
  <si>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</si>
  <si>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</si>
  <si>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</si>
  <si>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</si>
  <si>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</si>
  <si>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</si>
  <si>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</si>
  <si>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</si>
  <si>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</si>
  <si>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</si>
  <si>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</si>
  <si>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</si>
  <si>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</si>
  <si>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</si>
  <si>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</si>
  <si>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</si>
  <si>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</si>
  <si>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</si>
  <si>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</si>
  <si>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</si>
  <si>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</si>
  <si>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</si>
  <si>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</si>
  <si>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</si>
  <si>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</si>
  <si>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</si>
  <si>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</si>
  <si>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</si>
  <si>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</si>
  <si>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</si>
  <si>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</si>
  <si>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</si>
  <si>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</si>
  <si>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</si>
  <si>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</si>
  <si>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</si>
  <si>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</si>
  <si>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</si>
  <si>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</si>
  <si>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</si>
  <si>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</si>
  <si>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</si>
  <si>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</si>
  <si>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</si>
  <si>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</si>
  <si>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</si>
  <si>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</si>
  <si>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</si>
  <si>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</si>
  <si>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</si>
  <si>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</si>
  <si>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</si>
  <si>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</si>
  <si>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</si>
  <si>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</si>
  <si>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</si>
  <si>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</si>
  <si>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</si>
  <si>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</si>
  <si>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太子町</t>
  </si>
  <si>
    <t>大阪府</t>
  </si>
  <si>
    <t>27000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</si>
  <si>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</si>
  <si>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</si>
  <si>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</si>
  <si>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</si>
  <si>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</si>
  <si>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</si>
  <si>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</si>
  <si>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</si>
  <si>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</si>
  <si>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</si>
  <si>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</si>
  <si>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</si>
  <si>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</si>
  <si>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</si>
  <si>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</si>
  <si>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</si>
  <si>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</si>
  <si>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</si>
  <si>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</si>
  <si>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</si>
  <si>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</si>
  <si>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</si>
  <si>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</si>
  <si>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</si>
  <si>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</si>
  <si>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</si>
  <si>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</si>
  <si>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</si>
  <si>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</si>
  <si>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</si>
  <si>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</si>
  <si>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</si>
  <si>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</si>
  <si>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</si>
  <si>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</si>
  <si>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</si>
  <si>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</si>
  <si>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</si>
  <si>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</si>
  <si>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</si>
  <si>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</si>
  <si>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</si>
  <si>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</si>
  <si>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</si>
  <si>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</si>
  <si>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</si>
  <si>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</si>
  <si>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</si>
  <si>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</si>
  <si>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</si>
  <si>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</si>
  <si>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</si>
  <si>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</si>
  <si>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</si>
  <si>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</si>
  <si>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</si>
  <si>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</si>
  <si>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</si>
  <si>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</si>
  <si>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</si>
  <si>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</si>
  <si>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</si>
  <si>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</si>
  <si>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</si>
  <si>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</si>
  <si>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</si>
  <si>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</si>
  <si>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</si>
  <si>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</si>
  <si>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</si>
  <si>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</si>
  <si>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</si>
  <si>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</si>
  <si>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</si>
  <si>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</si>
  <si>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</si>
  <si>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</si>
  <si>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</si>
  <si>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</si>
  <si>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</si>
  <si>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</si>
  <si>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27382</t>
  </si>
  <si>
    <t>河南町</t>
  </si>
  <si>
    <t>27383</t>
  </si>
  <si>
    <t>千早赤阪村</t>
  </si>
  <si>
    <t>27827</t>
  </si>
  <si>
    <t>豊中市伊丹市クリーンランド</t>
  </si>
  <si>
    <t>27828</t>
  </si>
  <si>
    <t>泉北環境整備施設組合</t>
  </si>
  <si>
    <t>27831</t>
  </si>
  <si>
    <t>柏羽藤環境事業組合</t>
  </si>
  <si>
    <t>27833</t>
  </si>
  <si>
    <t>泉佐野市田尻町清掃施設組合</t>
  </si>
  <si>
    <t>27834</t>
  </si>
  <si>
    <t>東大阪都市清掃施設組合</t>
  </si>
  <si>
    <t>27835</t>
  </si>
  <si>
    <t>四條畷市交野市清掃施設組合</t>
  </si>
  <si>
    <t>27836</t>
  </si>
  <si>
    <t>岸和田市貝塚市清掃施設組合</t>
  </si>
  <si>
    <t>27837</t>
  </si>
  <si>
    <t>南河内環境事業組合</t>
  </si>
  <si>
    <t>27838</t>
  </si>
  <si>
    <t>泉南清掃事務組合</t>
  </si>
  <si>
    <t>27859</t>
  </si>
  <si>
    <t xml:space="preserve">豊能郡環境施設組合 </t>
  </si>
  <si>
    <t>27866</t>
  </si>
  <si>
    <t>北河内４市リサイクル施設組合</t>
  </si>
  <si>
    <t>大阪府</t>
  </si>
  <si>
    <t>大阪市</t>
  </si>
  <si>
    <t>堺市</t>
  </si>
  <si>
    <t>27202</t>
  </si>
  <si>
    <t>岸和田市</t>
  </si>
  <si>
    <t>27836</t>
  </si>
  <si>
    <t>岸和田市貝塚市清掃施設組合</t>
  </si>
  <si>
    <t>27203</t>
  </si>
  <si>
    <t>豊中市</t>
  </si>
  <si>
    <t>27827</t>
  </si>
  <si>
    <t>豊中市伊丹市クリーンランド</t>
  </si>
  <si>
    <t>池田市</t>
  </si>
  <si>
    <t>吹田市</t>
  </si>
  <si>
    <t>27206</t>
  </si>
  <si>
    <t>泉大津市</t>
  </si>
  <si>
    <t>27828</t>
  </si>
  <si>
    <t>泉北環境設備施設組合</t>
  </si>
  <si>
    <t>高槻市</t>
  </si>
  <si>
    <t>27208</t>
  </si>
  <si>
    <t>貝塚市</t>
  </si>
  <si>
    <t>守口市</t>
  </si>
  <si>
    <t>27210</t>
  </si>
  <si>
    <t>枚方市</t>
  </si>
  <si>
    <t>27866</t>
  </si>
  <si>
    <t>北河内4市リサイクル施設組合</t>
  </si>
  <si>
    <t>茨木市</t>
  </si>
  <si>
    <t>八尾市</t>
  </si>
  <si>
    <t>27213</t>
  </si>
  <si>
    <t>泉佐野市</t>
  </si>
  <si>
    <t>27833</t>
  </si>
  <si>
    <t>泉佐野市田尻町清掃施設組合</t>
  </si>
  <si>
    <t>27214</t>
  </si>
  <si>
    <t>富田林市</t>
  </si>
  <si>
    <t>27837</t>
  </si>
  <si>
    <t>南河内環境事業組合</t>
  </si>
  <si>
    <t>27215</t>
  </si>
  <si>
    <t>寝屋川市</t>
  </si>
  <si>
    <t>北河内４市リサイクル施設組合</t>
  </si>
  <si>
    <t>27216</t>
  </si>
  <si>
    <t>河内長野市</t>
  </si>
  <si>
    <t>松原市</t>
  </si>
  <si>
    <t>27218</t>
  </si>
  <si>
    <t>大東市</t>
  </si>
  <si>
    <t>27834</t>
  </si>
  <si>
    <t>東大阪都市清掃組合</t>
  </si>
  <si>
    <t>27219</t>
  </si>
  <si>
    <t>和泉市</t>
  </si>
  <si>
    <t>泉北環境整備施設組合</t>
  </si>
  <si>
    <t>箕面市</t>
  </si>
  <si>
    <t>27221</t>
  </si>
  <si>
    <t>柏原市</t>
  </si>
  <si>
    <t>27831</t>
  </si>
  <si>
    <t>柏羽藤事業組合</t>
  </si>
  <si>
    <t>27222</t>
  </si>
  <si>
    <t>羽曳野市</t>
  </si>
  <si>
    <t>柏羽藤環境事業組合</t>
  </si>
  <si>
    <t>門真市</t>
  </si>
  <si>
    <t>摂津市</t>
  </si>
  <si>
    <t>27225</t>
  </si>
  <si>
    <t>高石市</t>
  </si>
  <si>
    <t>27226</t>
  </si>
  <si>
    <t>藤井寺市</t>
  </si>
  <si>
    <t>27227</t>
  </si>
  <si>
    <t>東大阪市</t>
  </si>
  <si>
    <t>東大阪都市清掃施設組合</t>
  </si>
  <si>
    <t>27228</t>
  </si>
  <si>
    <t>泉南市</t>
  </si>
  <si>
    <t>27838</t>
  </si>
  <si>
    <t>泉南清掃事務組合</t>
  </si>
  <si>
    <t>27229</t>
  </si>
  <si>
    <t>四條畷市</t>
  </si>
  <si>
    <t>27835</t>
  </si>
  <si>
    <t>四條畷市交野市清掃施設組合</t>
  </si>
  <si>
    <t>27230</t>
  </si>
  <si>
    <t>交野市</t>
  </si>
  <si>
    <t>四条畷市交野市清掃施設組合</t>
  </si>
  <si>
    <t>27231</t>
  </si>
  <si>
    <t>大阪狭山市</t>
  </si>
  <si>
    <t>27232</t>
  </si>
  <si>
    <t>阪南市</t>
  </si>
  <si>
    <t>島本町</t>
  </si>
  <si>
    <t>27321</t>
  </si>
  <si>
    <t>豊能町</t>
  </si>
  <si>
    <t>27859</t>
  </si>
  <si>
    <t>豊能郡環境施設組合</t>
  </si>
  <si>
    <t>28967</t>
  </si>
  <si>
    <t>猪名川上流広域ごみ処理施設組合</t>
  </si>
  <si>
    <t>27322</t>
  </si>
  <si>
    <t>能勢町</t>
  </si>
  <si>
    <t>忠岡町</t>
  </si>
  <si>
    <t>熊取町</t>
  </si>
  <si>
    <t>27362</t>
  </si>
  <si>
    <t>田尻町</t>
  </si>
  <si>
    <t>岬町</t>
  </si>
  <si>
    <t>27381</t>
  </si>
  <si>
    <t>太子町</t>
  </si>
  <si>
    <t>27382</t>
  </si>
  <si>
    <t>河南町</t>
  </si>
  <si>
    <t>27383</t>
  </si>
  <si>
    <t>千早赤阪村</t>
  </si>
  <si>
    <t>28207</t>
  </si>
  <si>
    <t>伊丹市</t>
  </si>
  <si>
    <t xml:space="preserve">豊能郡環境施設組合 </t>
  </si>
  <si>
    <t>27100</t>
  </si>
  <si>
    <t>27140</t>
  </si>
  <si>
    <t>27204</t>
  </si>
  <si>
    <t>27205</t>
  </si>
  <si>
    <t>27207</t>
  </si>
  <si>
    <t>27209</t>
  </si>
  <si>
    <t>27211</t>
  </si>
  <si>
    <t>27212</t>
  </si>
  <si>
    <t>27217</t>
  </si>
  <si>
    <t>27220</t>
  </si>
  <si>
    <t>27223</t>
  </si>
  <si>
    <t>27224</t>
  </si>
  <si>
    <t>27301</t>
  </si>
  <si>
    <t>27341</t>
  </si>
  <si>
    <t>27361</t>
  </si>
  <si>
    <t>27366</t>
  </si>
  <si>
    <t>27000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</si>
</sst>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0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I7">SUM(D8:D50)</f>
        <v>112618960</v>
      </c>
      <c r="E7" s="123">
        <f t="shared" si="0"/>
        <v>26295056</v>
      </c>
      <c r="F7" s="123">
        <f t="shared" si="0"/>
        <v>2993663</v>
      </c>
      <c r="G7" s="123">
        <f t="shared" si="0"/>
        <v>240838</v>
      </c>
      <c r="H7" s="123">
        <f t="shared" si="0"/>
        <v>3424125</v>
      </c>
      <c r="I7" s="123">
        <f t="shared" si="0"/>
        <v>12134042</v>
      </c>
      <c r="J7" s="123" t="s">
        <v>332</v>
      </c>
      <c r="K7" s="123">
        <f aca="true" t="shared" si="1" ref="K7:R7">SUM(K8:K50)</f>
        <v>7502388</v>
      </c>
      <c r="L7" s="123">
        <f t="shared" si="1"/>
        <v>86323904</v>
      </c>
      <c r="M7" s="123">
        <f t="shared" si="1"/>
        <v>7644765</v>
      </c>
      <c r="N7" s="123">
        <f t="shared" si="1"/>
        <v>675764</v>
      </c>
      <c r="O7" s="123">
        <f t="shared" si="1"/>
        <v>7182</v>
      </c>
      <c r="P7" s="123">
        <f t="shared" si="1"/>
        <v>8542</v>
      </c>
      <c r="Q7" s="123">
        <f t="shared" si="1"/>
        <v>22500</v>
      </c>
      <c r="R7" s="123">
        <f t="shared" si="1"/>
        <v>614848</v>
      </c>
      <c r="S7" s="123" t="s">
        <v>332</v>
      </c>
      <c r="T7" s="123">
        <f aca="true" t="shared" si="2" ref="T7:AA7">SUM(T8:T50)</f>
        <v>22692</v>
      </c>
      <c r="U7" s="123">
        <f t="shared" si="2"/>
        <v>6969001</v>
      </c>
      <c r="V7" s="123">
        <f t="shared" si="2"/>
        <v>120263725</v>
      </c>
      <c r="W7" s="123">
        <f t="shared" si="2"/>
        <v>26970820</v>
      </c>
      <c r="X7" s="123">
        <f t="shared" si="2"/>
        <v>3000845</v>
      </c>
      <c r="Y7" s="123">
        <f t="shared" si="2"/>
        <v>249380</v>
      </c>
      <c r="Z7" s="123">
        <f t="shared" si="2"/>
        <v>3446625</v>
      </c>
      <c r="AA7" s="123">
        <f t="shared" si="2"/>
        <v>12748890</v>
      </c>
      <c r="AB7" s="123" t="s">
        <v>332</v>
      </c>
      <c r="AC7" s="123">
        <f aca="true" t="shared" si="3" ref="AC7:BH7">SUM(AC8:AC50)</f>
        <v>7525080</v>
      </c>
      <c r="AD7" s="123">
        <f t="shared" si="3"/>
        <v>93292905</v>
      </c>
      <c r="AE7" s="123">
        <f t="shared" si="3"/>
        <v>8831994</v>
      </c>
      <c r="AF7" s="123">
        <f t="shared" si="3"/>
        <v>8785524</v>
      </c>
      <c r="AG7" s="123">
        <f t="shared" si="3"/>
        <v>0</v>
      </c>
      <c r="AH7" s="123">
        <f t="shared" si="3"/>
        <v>8736097</v>
      </c>
      <c r="AI7" s="123">
        <f t="shared" si="3"/>
        <v>44721</v>
      </c>
      <c r="AJ7" s="123">
        <f t="shared" si="3"/>
        <v>4706</v>
      </c>
      <c r="AK7" s="123">
        <f t="shared" si="3"/>
        <v>46470</v>
      </c>
      <c r="AL7" s="123">
        <f t="shared" si="3"/>
        <v>2049054</v>
      </c>
      <c r="AM7" s="123">
        <f t="shared" si="3"/>
        <v>87991156</v>
      </c>
      <c r="AN7" s="123">
        <f t="shared" si="3"/>
        <v>39214689</v>
      </c>
      <c r="AO7" s="123">
        <f t="shared" si="3"/>
        <v>7781469</v>
      </c>
      <c r="AP7" s="123">
        <f t="shared" si="3"/>
        <v>25378735</v>
      </c>
      <c r="AQ7" s="123">
        <f t="shared" si="3"/>
        <v>5979849</v>
      </c>
      <c r="AR7" s="123">
        <f t="shared" si="3"/>
        <v>74636</v>
      </c>
      <c r="AS7" s="123">
        <f t="shared" si="3"/>
        <v>19346461</v>
      </c>
      <c r="AT7" s="123">
        <f t="shared" si="3"/>
        <v>5297445</v>
      </c>
      <c r="AU7" s="123">
        <f t="shared" si="3"/>
        <v>13210671</v>
      </c>
      <c r="AV7" s="123">
        <f t="shared" si="3"/>
        <v>838345</v>
      </c>
      <c r="AW7" s="123">
        <f t="shared" si="3"/>
        <v>233568</v>
      </c>
      <c r="AX7" s="123">
        <f t="shared" si="3"/>
        <v>29190716</v>
      </c>
      <c r="AY7" s="123">
        <f t="shared" si="3"/>
        <v>20268688</v>
      </c>
      <c r="AZ7" s="123">
        <f t="shared" si="3"/>
        <v>7222414</v>
      </c>
      <c r="BA7" s="123">
        <f t="shared" si="3"/>
        <v>1158750</v>
      </c>
      <c r="BB7" s="123">
        <f t="shared" si="3"/>
        <v>540864</v>
      </c>
      <c r="BC7" s="123">
        <f t="shared" si="3"/>
        <v>9660608</v>
      </c>
      <c r="BD7" s="123">
        <f t="shared" si="3"/>
        <v>5722</v>
      </c>
      <c r="BE7" s="123">
        <f t="shared" si="3"/>
        <v>4086148</v>
      </c>
      <c r="BF7" s="123">
        <f t="shared" si="3"/>
        <v>100909298</v>
      </c>
      <c r="BG7" s="123">
        <f t="shared" si="3"/>
        <v>32407</v>
      </c>
      <c r="BH7" s="123">
        <f t="shared" si="3"/>
        <v>27157</v>
      </c>
      <c r="BI7" s="123">
        <f aca="true" t="shared" si="4" ref="BI7:CN7">SUM(BI8:BI50)</f>
        <v>0</v>
      </c>
      <c r="BJ7" s="123">
        <f t="shared" si="4"/>
        <v>27157</v>
      </c>
      <c r="BK7" s="123">
        <f t="shared" si="4"/>
        <v>0</v>
      </c>
      <c r="BL7" s="123">
        <f t="shared" si="4"/>
        <v>0</v>
      </c>
      <c r="BM7" s="123">
        <f t="shared" si="4"/>
        <v>5250</v>
      </c>
      <c r="BN7" s="123">
        <f t="shared" si="4"/>
        <v>34900</v>
      </c>
      <c r="BO7" s="123">
        <f t="shared" si="4"/>
        <v>5825237</v>
      </c>
      <c r="BP7" s="123">
        <f t="shared" si="4"/>
        <v>1259094</v>
      </c>
      <c r="BQ7" s="123">
        <f t="shared" si="4"/>
        <v>809446</v>
      </c>
      <c r="BR7" s="123">
        <f t="shared" si="4"/>
        <v>315944</v>
      </c>
      <c r="BS7" s="123">
        <f t="shared" si="4"/>
        <v>133704</v>
      </c>
      <c r="BT7" s="123">
        <f t="shared" si="4"/>
        <v>0</v>
      </c>
      <c r="BU7" s="123">
        <f t="shared" si="4"/>
        <v>1388737</v>
      </c>
      <c r="BV7" s="123">
        <f t="shared" si="4"/>
        <v>138598</v>
      </c>
      <c r="BW7" s="123">
        <f t="shared" si="4"/>
        <v>1234534</v>
      </c>
      <c r="BX7" s="123">
        <f t="shared" si="4"/>
        <v>15605</v>
      </c>
      <c r="BY7" s="123">
        <f t="shared" si="4"/>
        <v>11130</v>
      </c>
      <c r="BZ7" s="123">
        <f t="shared" si="4"/>
        <v>3155143</v>
      </c>
      <c r="CA7" s="123">
        <f t="shared" si="4"/>
        <v>1899316</v>
      </c>
      <c r="CB7" s="123">
        <f t="shared" si="4"/>
        <v>844019</v>
      </c>
      <c r="CC7" s="123">
        <f t="shared" si="4"/>
        <v>164631</v>
      </c>
      <c r="CD7" s="123">
        <f t="shared" si="4"/>
        <v>247177</v>
      </c>
      <c r="CE7" s="123">
        <f t="shared" si="4"/>
        <v>883180</v>
      </c>
      <c r="CF7" s="123">
        <f t="shared" si="4"/>
        <v>11133</v>
      </c>
      <c r="CG7" s="123">
        <f t="shared" si="4"/>
        <v>869041</v>
      </c>
      <c r="CH7" s="123">
        <f t="shared" si="4"/>
        <v>6726685</v>
      </c>
      <c r="CI7" s="123">
        <f t="shared" si="4"/>
        <v>8864401</v>
      </c>
      <c r="CJ7" s="123">
        <f t="shared" si="4"/>
        <v>8812681</v>
      </c>
      <c r="CK7" s="123">
        <f t="shared" si="4"/>
        <v>0</v>
      </c>
      <c r="CL7" s="123">
        <f t="shared" si="4"/>
        <v>8763254</v>
      </c>
      <c r="CM7" s="123">
        <f t="shared" si="4"/>
        <v>44721</v>
      </c>
      <c r="CN7" s="123">
        <f t="shared" si="4"/>
        <v>4706</v>
      </c>
      <c r="CO7" s="123">
        <f aca="true" t="shared" si="5" ref="CO7:DJ7">SUM(CO8:CO50)</f>
        <v>51720</v>
      </c>
      <c r="CP7" s="123">
        <f t="shared" si="5"/>
        <v>2083954</v>
      </c>
      <c r="CQ7" s="123">
        <f t="shared" si="5"/>
        <v>93816393</v>
      </c>
      <c r="CR7" s="123">
        <f t="shared" si="5"/>
        <v>40473783</v>
      </c>
      <c r="CS7" s="123">
        <f t="shared" si="5"/>
        <v>8590915</v>
      </c>
      <c r="CT7" s="123">
        <f t="shared" si="5"/>
        <v>25694679</v>
      </c>
      <c r="CU7" s="123">
        <f t="shared" si="5"/>
        <v>6113553</v>
      </c>
      <c r="CV7" s="123">
        <f t="shared" si="5"/>
        <v>74636</v>
      </c>
      <c r="CW7" s="123">
        <f t="shared" si="5"/>
        <v>20735198</v>
      </c>
      <c r="CX7" s="123">
        <f t="shared" si="5"/>
        <v>5436043</v>
      </c>
      <c r="CY7" s="123">
        <f t="shared" si="5"/>
        <v>14445205</v>
      </c>
      <c r="CZ7" s="123">
        <f t="shared" si="5"/>
        <v>853950</v>
      </c>
      <c r="DA7" s="123">
        <f t="shared" si="5"/>
        <v>244698</v>
      </c>
      <c r="DB7" s="123">
        <f t="shared" si="5"/>
        <v>32345859</v>
      </c>
      <c r="DC7" s="123">
        <f t="shared" si="5"/>
        <v>22168004</v>
      </c>
      <c r="DD7" s="123">
        <f t="shared" si="5"/>
        <v>8066433</v>
      </c>
      <c r="DE7" s="123">
        <f t="shared" si="5"/>
        <v>1323381</v>
      </c>
      <c r="DF7" s="123">
        <f t="shared" si="5"/>
        <v>788041</v>
      </c>
      <c r="DG7" s="123">
        <f t="shared" si="5"/>
        <v>10543788</v>
      </c>
      <c r="DH7" s="123">
        <f t="shared" si="5"/>
        <v>16855</v>
      </c>
      <c r="DI7" s="123">
        <f t="shared" si="5"/>
        <v>4955189</v>
      </c>
      <c r="DJ7" s="123">
        <f t="shared" si="5"/>
        <v>107635983</v>
      </c>
    </row>
    <row r="8" spans="1:114" s="129" customFormat="1" ht="12" customHeight="1">
      <c r="A8" s="125" t="s">
        <v>335</v>
      </c>
      <c r="B8" s="126" t="s">
        <v>337</v>
      </c>
      <c r="C8" s="125" t="s">
        <v>338</v>
      </c>
      <c r="D8" s="127">
        <f aca="true" t="shared" si="6" ref="D8:D50">SUM(E8,+L8)</f>
        <v>32030237</v>
      </c>
      <c r="E8" s="127">
        <f aca="true" t="shared" si="7" ref="E8:E50">SUM(F8:I8)+K8</f>
        <v>11849298</v>
      </c>
      <c r="F8" s="127">
        <v>0</v>
      </c>
      <c r="G8" s="127">
        <v>180795</v>
      </c>
      <c r="H8" s="127">
        <v>0</v>
      </c>
      <c r="I8" s="127">
        <v>6195536</v>
      </c>
      <c r="J8" s="128" t="s">
        <v>332</v>
      </c>
      <c r="K8" s="127">
        <v>5472967</v>
      </c>
      <c r="L8" s="127">
        <v>20180939</v>
      </c>
      <c r="M8" s="127">
        <f aca="true" t="shared" si="8" ref="M8:M50">SUM(N8,+U8)</f>
        <v>52131</v>
      </c>
      <c r="N8" s="127">
        <f aca="true" t="shared" si="9" ref="N8:N50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8" t="s">
        <v>332</v>
      </c>
      <c r="T8" s="127">
        <v>0</v>
      </c>
      <c r="U8" s="127">
        <v>52131</v>
      </c>
      <c r="V8" s="127">
        <f aca="true" t="shared" si="10" ref="V8:AA50">+SUM(D8,M8)</f>
        <v>32082368</v>
      </c>
      <c r="W8" s="127">
        <f t="shared" si="10"/>
        <v>11849298</v>
      </c>
      <c r="X8" s="127">
        <f t="shared" si="10"/>
        <v>0</v>
      </c>
      <c r="Y8" s="127">
        <f t="shared" si="10"/>
        <v>180795</v>
      </c>
      <c r="Z8" s="127">
        <f t="shared" si="10"/>
        <v>0</v>
      </c>
      <c r="AA8" s="127">
        <f t="shared" si="10"/>
        <v>6195536</v>
      </c>
      <c r="AB8" s="128" t="s">
        <v>332</v>
      </c>
      <c r="AC8" s="127">
        <f aca="true" t="shared" si="11" ref="AC8:AC50">+SUM(K8,T8)</f>
        <v>5472967</v>
      </c>
      <c r="AD8" s="127">
        <f aca="true" t="shared" si="12" ref="AD8:AD50">+SUM(L8,U8)</f>
        <v>20233070</v>
      </c>
      <c r="AE8" s="127">
        <f aca="true" t="shared" si="13" ref="AE8:AE50">SUM(AF8,+AK8)</f>
        <v>1204220</v>
      </c>
      <c r="AF8" s="127">
        <f aca="true" t="shared" si="14" ref="AF8:AF50">SUM(AG8:AJ8)</f>
        <v>1197093</v>
      </c>
      <c r="AG8" s="127">
        <v>0</v>
      </c>
      <c r="AH8" s="127">
        <v>1153603</v>
      </c>
      <c r="AI8" s="127">
        <v>38784</v>
      </c>
      <c r="AJ8" s="127">
        <v>4706</v>
      </c>
      <c r="AK8" s="127">
        <v>7127</v>
      </c>
      <c r="AL8" s="127">
        <v>0</v>
      </c>
      <c r="AM8" s="127">
        <f aca="true" t="shared" si="15" ref="AM8:AM50">SUM(AN8,AS8,AW8,AX8,BD8)</f>
        <v>30010527</v>
      </c>
      <c r="AN8" s="127">
        <f aca="true" t="shared" si="16" ref="AN8:AN50">SUM(AO8:AR8)</f>
        <v>20809075</v>
      </c>
      <c r="AO8" s="127">
        <v>2155688</v>
      </c>
      <c r="AP8" s="127">
        <v>14618172</v>
      </c>
      <c r="AQ8" s="127">
        <v>4012374</v>
      </c>
      <c r="AR8" s="127">
        <v>22841</v>
      </c>
      <c r="AS8" s="127">
        <f aca="true" t="shared" si="17" ref="AS8:AS50">SUM(AT8:AV8)</f>
        <v>9039569</v>
      </c>
      <c r="AT8" s="127">
        <v>2860799</v>
      </c>
      <c r="AU8" s="127">
        <v>5841889</v>
      </c>
      <c r="AV8" s="127">
        <v>336881</v>
      </c>
      <c r="AW8" s="127">
        <v>0</v>
      </c>
      <c r="AX8" s="127">
        <f aca="true" t="shared" si="18" ref="AX8:AX50">SUM(AY8:BB8)</f>
        <v>161883</v>
      </c>
      <c r="AY8" s="127">
        <v>26938</v>
      </c>
      <c r="AZ8" s="127">
        <v>4484</v>
      </c>
      <c r="BA8" s="127">
        <v>130461</v>
      </c>
      <c r="BB8" s="127">
        <v>0</v>
      </c>
      <c r="BC8" s="127">
        <v>0</v>
      </c>
      <c r="BD8" s="127">
        <v>0</v>
      </c>
      <c r="BE8" s="127">
        <v>815490</v>
      </c>
      <c r="BF8" s="127">
        <f aca="true" t="shared" si="19" ref="BF8:BF50">SUM(AE8,+AM8,+BE8)</f>
        <v>32030237</v>
      </c>
      <c r="BG8" s="127">
        <f aca="true" t="shared" si="20" ref="BG8:BG50">SUM(BH8,+BM8)</f>
        <v>0</v>
      </c>
      <c r="BH8" s="127">
        <f aca="true" t="shared" si="21" ref="BH8:BH50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2" ref="BO8:BO50">SUM(BP8,BU8,BY8,BZ8,CF8)</f>
        <v>52131</v>
      </c>
      <c r="BP8" s="127">
        <f aca="true" t="shared" si="23" ref="BP8:BP50">SUM(BQ8:BT8)</f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f aca="true" t="shared" si="24" ref="BU8:BU50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25" ref="BZ8:BZ50">SUM(CA8:CD8)</f>
        <v>52131</v>
      </c>
      <c r="CA8" s="127">
        <v>44491</v>
      </c>
      <c r="CB8" s="127">
        <v>7640</v>
      </c>
      <c r="CC8" s="127">
        <v>0</v>
      </c>
      <c r="CD8" s="127">
        <v>0</v>
      </c>
      <c r="CE8" s="127">
        <v>0</v>
      </c>
      <c r="CF8" s="127">
        <v>0</v>
      </c>
      <c r="CG8" s="127">
        <v>0</v>
      </c>
      <c r="CH8" s="127">
        <f aca="true" t="shared" si="26" ref="CH8:CH50">SUM(BG8,+BO8,+CG8)</f>
        <v>52131</v>
      </c>
      <c r="CI8" s="127">
        <f aca="true" t="shared" si="27" ref="CI8:CI24">SUM(AE8,+BG8)</f>
        <v>1204220</v>
      </c>
      <c r="CJ8" s="127">
        <f aca="true" t="shared" si="28" ref="CJ8:CJ23">SUM(AF8,+BH8)</f>
        <v>1197093</v>
      </c>
      <c r="CK8" s="127">
        <f aca="true" t="shared" si="29" ref="CK8:CK23">SUM(AG8,+BI8)</f>
        <v>0</v>
      </c>
      <c r="CL8" s="127">
        <f aca="true" t="shared" si="30" ref="CL8:CL23">SUM(AH8,+BJ8)</f>
        <v>1153603</v>
      </c>
      <c r="CM8" s="127">
        <f aca="true" t="shared" si="31" ref="CM8:CM23">SUM(AI8,+BK8)</f>
        <v>38784</v>
      </c>
      <c r="CN8" s="127">
        <f aca="true" t="shared" si="32" ref="CN8:CN23">SUM(AJ8,+BL8)</f>
        <v>4706</v>
      </c>
      <c r="CO8" s="127">
        <f aca="true" t="shared" si="33" ref="CO8:CO23">SUM(AK8,+BM8)</f>
        <v>7127</v>
      </c>
      <c r="CP8" s="127">
        <f aca="true" t="shared" si="34" ref="CP8:CP23">SUM(AL8,+BN8)</f>
        <v>0</v>
      </c>
      <c r="CQ8" s="127">
        <f aca="true" t="shared" si="35" ref="CQ8:CQ23">SUM(AM8,+BO8)</f>
        <v>30062658</v>
      </c>
      <c r="CR8" s="127">
        <f aca="true" t="shared" si="36" ref="CR8:CR23">SUM(AN8,+BP8)</f>
        <v>20809075</v>
      </c>
      <c r="CS8" s="127">
        <f aca="true" t="shared" si="37" ref="CS8:CS23">SUM(AO8,+BQ8)</f>
        <v>2155688</v>
      </c>
      <c r="CT8" s="127">
        <f aca="true" t="shared" si="38" ref="CT8:CT23">SUM(AP8,+BR8)</f>
        <v>14618172</v>
      </c>
      <c r="CU8" s="127">
        <f aca="true" t="shared" si="39" ref="CU8:CU23">SUM(AQ8,+BS8)</f>
        <v>4012374</v>
      </c>
      <c r="CV8" s="127">
        <f aca="true" t="shared" si="40" ref="CV8:CV23">SUM(AR8,+BT8)</f>
        <v>22841</v>
      </c>
      <c r="CW8" s="127">
        <f aca="true" t="shared" si="41" ref="CW8:CW23">SUM(AS8,+BU8)</f>
        <v>9039569</v>
      </c>
      <c r="CX8" s="127">
        <f aca="true" t="shared" si="42" ref="CX8:CX50">SUM(AT8,+BV8)</f>
        <v>2860799</v>
      </c>
      <c r="CY8" s="127">
        <f aca="true" t="shared" si="43" ref="CY8:CY28">SUM(AU8,+BW8)</f>
        <v>5841889</v>
      </c>
      <c r="CZ8" s="127">
        <f aca="true" t="shared" si="44" ref="CZ8:CZ28">SUM(AV8,+BX8)</f>
        <v>336881</v>
      </c>
      <c r="DA8" s="127">
        <f aca="true" t="shared" si="45" ref="DA8:DA28">SUM(AW8,+BY8)</f>
        <v>0</v>
      </c>
      <c r="DB8" s="127">
        <f aca="true" t="shared" si="46" ref="DB8:DB50">SUM(AX8,+BZ8)</f>
        <v>214014</v>
      </c>
      <c r="DC8" s="127">
        <f aca="true" t="shared" si="47" ref="DC8:DC50">SUM(AY8,+CA8)</f>
        <v>71429</v>
      </c>
      <c r="DD8" s="127">
        <f aca="true" t="shared" si="48" ref="DD8:DD50">SUM(AZ8,+CB8)</f>
        <v>12124</v>
      </c>
      <c r="DE8" s="127">
        <f aca="true" t="shared" si="49" ref="DE8:DE50">SUM(BA8,+CC8)</f>
        <v>130461</v>
      </c>
      <c r="DF8" s="127">
        <f aca="true" t="shared" si="50" ref="DF8:DF50">SUM(BB8,+CD8)</f>
        <v>0</v>
      </c>
      <c r="DG8" s="127">
        <f aca="true" t="shared" si="51" ref="DG8:DG50">SUM(BC8,+CE8)</f>
        <v>0</v>
      </c>
      <c r="DH8" s="127">
        <f aca="true" t="shared" si="52" ref="DH8:DH50">SUM(BD8,+CF8)</f>
        <v>0</v>
      </c>
      <c r="DI8" s="127">
        <f aca="true" t="shared" si="53" ref="DI8:DI50">SUM(BE8,+CG8)</f>
        <v>815490</v>
      </c>
      <c r="DJ8" s="127">
        <f aca="true" t="shared" si="54" ref="DJ8:DJ50">SUM(BF8,+CH8)</f>
        <v>32082368</v>
      </c>
    </row>
    <row r="9" spans="1:114" s="129" customFormat="1" ht="12" customHeight="1">
      <c r="A9" s="125" t="s">
        <v>335</v>
      </c>
      <c r="B9" s="133" t="s">
        <v>339</v>
      </c>
      <c r="C9" s="125" t="s">
        <v>340</v>
      </c>
      <c r="D9" s="127">
        <f t="shared" si="6"/>
        <v>15402571</v>
      </c>
      <c r="E9" s="127">
        <f t="shared" si="7"/>
        <v>7933323</v>
      </c>
      <c r="F9" s="127">
        <v>2754535</v>
      </c>
      <c r="G9" s="127">
        <v>0</v>
      </c>
      <c r="H9" s="127">
        <v>3305300</v>
      </c>
      <c r="I9" s="127">
        <v>1703729</v>
      </c>
      <c r="J9" s="128" t="s">
        <v>332</v>
      </c>
      <c r="K9" s="127">
        <v>169759</v>
      </c>
      <c r="L9" s="127">
        <v>7469248</v>
      </c>
      <c r="M9" s="127">
        <f t="shared" si="8"/>
        <v>996620</v>
      </c>
      <c r="N9" s="127">
        <f t="shared" si="9"/>
        <v>205388</v>
      </c>
      <c r="O9" s="127">
        <v>0</v>
      </c>
      <c r="P9" s="127">
        <v>0</v>
      </c>
      <c r="Q9" s="127">
        <v>0</v>
      </c>
      <c r="R9" s="127">
        <v>205388</v>
      </c>
      <c r="S9" s="128" t="s">
        <v>332</v>
      </c>
      <c r="T9" s="127">
        <v>0</v>
      </c>
      <c r="U9" s="127">
        <v>791232</v>
      </c>
      <c r="V9" s="127">
        <f t="shared" si="10"/>
        <v>16399191</v>
      </c>
      <c r="W9" s="127">
        <f t="shared" si="10"/>
        <v>8138711</v>
      </c>
      <c r="X9" s="127">
        <f t="shared" si="10"/>
        <v>2754535</v>
      </c>
      <c r="Y9" s="127">
        <f t="shared" si="10"/>
        <v>0</v>
      </c>
      <c r="Z9" s="127">
        <f t="shared" si="10"/>
        <v>3305300</v>
      </c>
      <c r="AA9" s="127">
        <f t="shared" si="10"/>
        <v>1909117</v>
      </c>
      <c r="AB9" s="128" t="s">
        <v>332</v>
      </c>
      <c r="AC9" s="127">
        <f t="shared" si="11"/>
        <v>169759</v>
      </c>
      <c r="AD9" s="127">
        <f t="shared" si="12"/>
        <v>8260480</v>
      </c>
      <c r="AE9" s="127">
        <f t="shared" si="13"/>
        <v>5969160</v>
      </c>
      <c r="AF9" s="127">
        <f t="shared" si="14"/>
        <v>5969160</v>
      </c>
      <c r="AG9" s="127">
        <v>0</v>
      </c>
      <c r="AH9" s="127">
        <v>5966856</v>
      </c>
      <c r="AI9" s="127">
        <v>2304</v>
      </c>
      <c r="AJ9" s="127">
        <v>0</v>
      </c>
      <c r="AK9" s="127">
        <v>0</v>
      </c>
      <c r="AL9" s="127">
        <v>0</v>
      </c>
      <c r="AM9" s="127">
        <f t="shared" si="15"/>
        <v>9315976</v>
      </c>
      <c r="AN9" s="127">
        <f t="shared" si="16"/>
        <v>1290231</v>
      </c>
      <c r="AO9" s="127">
        <v>820515</v>
      </c>
      <c r="AP9" s="127">
        <v>136753</v>
      </c>
      <c r="AQ9" s="127">
        <v>332963</v>
      </c>
      <c r="AR9" s="127">
        <v>0</v>
      </c>
      <c r="AS9" s="127">
        <f t="shared" si="17"/>
        <v>1543059</v>
      </c>
      <c r="AT9" s="127">
        <v>38299</v>
      </c>
      <c r="AU9" s="127">
        <v>1469593</v>
      </c>
      <c r="AV9" s="127">
        <v>35167</v>
      </c>
      <c r="AW9" s="127">
        <v>1058</v>
      </c>
      <c r="AX9" s="127">
        <f t="shared" si="18"/>
        <v>6481628</v>
      </c>
      <c r="AY9" s="127">
        <v>4954258</v>
      </c>
      <c r="AZ9" s="127">
        <v>1272407</v>
      </c>
      <c r="BA9" s="127">
        <v>254963</v>
      </c>
      <c r="BB9" s="127">
        <v>0</v>
      </c>
      <c r="BC9" s="127">
        <v>0</v>
      </c>
      <c r="BD9" s="127">
        <v>0</v>
      </c>
      <c r="BE9" s="127">
        <v>117435</v>
      </c>
      <c r="BF9" s="127">
        <f t="shared" si="19"/>
        <v>15402571</v>
      </c>
      <c r="BG9" s="127">
        <f t="shared" si="20"/>
        <v>0</v>
      </c>
      <c r="BH9" s="127">
        <f t="shared" si="21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2"/>
        <v>996620</v>
      </c>
      <c r="BP9" s="127">
        <f t="shared" si="23"/>
        <v>170060</v>
      </c>
      <c r="BQ9" s="127">
        <v>170060</v>
      </c>
      <c r="BR9" s="127">
        <v>0</v>
      </c>
      <c r="BS9" s="127">
        <v>0</v>
      </c>
      <c r="BT9" s="127">
        <v>0</v>
      </c>
      <c r="BU9" s="127">
        <f t="shared" si="24"/>
        <v>223337</v>
      </c>
      <c r="BV9" s="127">
        <v>36804</v>
      </c>
      <c r="BW9" s="127">
        <v>186533</v>
      </c>
      <c r="BX9" s="127">
        <v>0</v>
      </c>
      <c r="BY9" s="127">
        <v>0</v>
      </c>
      <c r="BZ9" s="127">
        <f t="shared" si="25"/>
        <v>603223</v>
      </c>
      <c r="CA9" s="127">
        <v>522167</v>
      </c>
      <c r="CB9" s="127">
        <v>81056</v>
      </c>
      <c r="CC9" s="127">
        <v>0</v>
      </c>
      <c r="CD9" s="127">
        <v>0</v>
      </c>
      <c r="CE9" s="127">
        <v>0</v>
      </c>
      <c r="CF9" s="127">
        <v>0</v>
      </c>
      <c r="CG9" s="127">
        <v>0</v>
      </c>
      <c r="CH9" s="127">
        <f t="shared" si="26"/>
        <v>996620</v>
      </c>
      <c r="CI9" s="127">
        <f t="shared" si="27"/>
        <v>5969160</v>
      </c>
      <c r="CJ9" s="127">
        <f t="shared" si="28"/>
        <v>5969160</v>
      </c>
      <c r="CK9" s="127">
        <f t="shared" si="29"/>
        <v>0</v>
      </c>
      <c r="CL9" s="127">
        <f t="shared" si="30"/>
        <v>5966856</v>
      </c>
      <c r="CM9" s="127">
        <f t="shared" si="31"/>
        <v>2304</v>
      </c>
      <c r="CN9" s="127">
        <f t="shared" si="32"/>
        <v>0</v>
      </c>
      <c r="CO9" s="127">
        <f t="shared" si="33"/>
        <v>0</v>
      </c>
      <c r="CP9" s="127">
        <f t="shared" si="34"/>
        <v>0</v>
      </c>
      <c r="CQ9" s="127">
        <f t="shared" si="35"/>
        <v>10312596</v>
      </c>
      <c r="CR9" s="127">
        <f t="shared" si="36"/>
        <v>1460291</v>
      </c>
      <c r="CS9" s="127">
        <f t="shared" si="37"/>
        <v>990575</v>
      </c>
      <c r="CT9" s="127">
        <f t="shared" si="38"/>
        <v>136753</v>
      </c>
      <c r="CU9" s="127">
        <f t="shared" si="39"/>
        <v>332963</v>
      </c>
      <c r="CV9" s="127">
        <f t="shared" si="40"/>
        <v>0</v>
      </c>
      <c r="CW9" s="127">
        <f t="shared" si="41"/>
        <v>1766396</v>
      </c>
      <c r="CX9" s="127">
        <f t="shared" si="42"/>
        <v>75103</v>
      </c>
      <c r="CY9" s="127">
        <f t="shared" si="43"/>
        <v>1656126</v>
      </c>
      <c r="CZ9" s="127">
        <f t="shared" si="44"/>
        <v>35167</v>
      </c>
      <c r="DA9" s="127">
        <f t="shared" si="45"/>
        <v>1058</v>
      </c>
      <c r="DB9" s="127">
        <f t="shared" si="46"/>
        <v>7084851</v>
      </c>
      <c r="DC9" s="127">
        <f t="shared" si="47"/>
        <v>5476425</v>
      </c>
      <c r="DD9" s="127">
        <f t="shared" si="48"/>
        <v>1353463</v>
      </c>
      <c r="DE9" s="127">
        <f t="shared" si="49"/>
        <v>254963</v>
      </c>
      <c r="DF9" s="127">
        <f t="shared" si="50"/>
        <v>0</v>
      </c>
      <c r="DG9" s="127">
        <f t="shared" si="51"/>
        <v>0</v>
      </c>
      <c r="DH9" s="127">
        <f t="shared" si="52"/>
        <v>0</v>
      </c>
      <c r="DI9" s="127">
        <f t="shared" si="53"/>
        <v>117435</v>
      </c>
      <c r="DJ9" s="127">
        <f t="shared" si="54"/>
        <v>16399191</v>
      </c>
    </row>
    <row r="10" spans="1:114" s="129" customFormat="1" ht="12" customHeight="1">
      <c r="A10" s="125" t="s">
        <v>335</v>
      </c>
      <c r="B10" s="133" t="s">
        <v>341</v>
      </c>
      <c r="C10" s="125" t="s">
        <v>342</v>
      </c>
      <c r="D10" s="127">
        <f t="shared" si="6"/>
        <v>2301878</v>
      </c>
      <c r="E10" s="127">
        <f t="shared" si="7"/>
        <v>234877</v>
      </c>
      <c r="F10" s="127">
        <v>0</v>
      </c>
      <c r="G10" s="127">
        <v>200</v>
      </c>
      <c r="H10" s="127">
        <v>0</v>
      </c>
      <c r="I10" s="127">
        <v>228421</v>
      </c>
      <c r="J10" s="128" t="s">
        <v>332</v>
      </c>
      <c r="K10" s="127">
        <v>6256</v>
      </c>
      <c r="L10" s="127">
        <v>2067001</v>
      </c>
      <c r="M10" s="127">
        <f t="shared" si="8"/>
        <v>93107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93107</v>
      </c>
      <c r="V10" s="127">
        <f t="shared" si="10"/>
        <v>2394985</v>
      </c>
      <c r="W10" s="127">
        <f t="shared" si="10"/>
        <v>234877</v>
      </c>
      <c r="X10" s="127">
        <f t="shared" si="10"/>
        <v>0</v>
      </c>
      <c r="Y10" s="127">
        <f t="shared" si="10"/>
        <v>200</v>
      </c>
      <c r="Z10" s="127">
        <f t="shared" si="10"/>
        <v>0</v>
      </c>
      <c r="AA10" s="127">
        <f t="shared" si="10"/>
        <v>228421</v>
      </c>
      <c r="AB10" s="128" t="s">
        <v>332</v>
      </c>
      <c r="AC10" s="127">
        <f t="shared" si="11"/>
        <v>6256</v>
      </c>
      <c r="AD10" s="127">
        <f t="shared" si="12"/>
        <v>2160108</v>
      </c>
      <c r="AE10" s="127">
        <f t="shared" si="13"/>
        <v>0</v>
      </c>
      <c r="AF10" s="127">
        <f t="shared" si="14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354</v>
      </c>
      <c r="AM10" s="127">
        <f t="shared" si="15"/>
        <v>1589118</v>
      </c>
      <c r="AN10" s="127">
        <f t="shared" si="16"/>
        <v>326133</v>
      </c>
      <c r="AO10" s="127">
        <v>36237</v>
      </c>
      <c r="AP10" s="127">
        <v>289896</v>
      </c>
      <c r="AQ10" s="127">
        <v>0</v>
      </c>
      <c r="AR10" s="127">
        <v>0</v>
      </c>
      <c r="AS10" s="127">
        <f t="shared" si="17"/>
        <v>109753</v>
      </c>
      <c r="AT10" s="127">
        <v>109753</v>
      </c>
      <c r="AU10" s="127">
        <v>0</v>
      </c>
      <c r="AV10" s="127">
        <v>0</v>
      </c>
      <c r="AW10" s="127">
        <v>0</v>
      </c>
      <c r="AX10" s="127">
        <f t="shared" si="18"/>
        <v>1153232</v>
      </c>
      <c r="AY10" s="127">
        <v>1045454</v>
      </c>
      <c r="AZ10" s="127">
        <v>107778</v>
      </c>
      <c r="BA10" s="127">
        <v>0</v>
      </c>
      <c r="BB10" s="127">
        <v>0</v>
      </c>
      <c r="BC10" s="127">
        <v>667947</v>
      </c>
      <c r="BD10" s="127">
        <v>0</v>
      </c>
      <c r="BE10" s="127">
        <v>44459</v>
      </c>
      <c r="BF10" s="127">
        <f t="shared" si="19"/>
        <v>1633577</v>
      </c>
      <c r="BG10" s="127">
        <f t="shared" si="20"/>
        <v>0</v>
      </c>
      <c r="BH10" s="127">
        <f t="shared" si="21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7">
        <v>0</v>
      </c>
      <c r="BO10" s="127">
        <f t="shared" si="22"/>
        <v>93107</v>
      </c>
      <c r="BP10" s="127">
        <f t="shared" si="23"/>
        <v>14631</v>
      </c>
      <c r="BQ10" s="127">
        <v>14631</v>
      </c>
      <c r="BR10" s="127">
        <v>0</v>
      </c>
      <c r="BS10" s="127">
        <v>0</v>
      </c>
      <c r="BT10" s="127">
        <v>0</v>
      </c>
      <c r="BU10" s="127">
        <f t="shared" si="24"/>
        <v>34261</v>
      </c>
      <c r="BV10" s="127">
        <v>0</v>
      </c>
      <c r="BW10" s="127">
        <v>34261</v>
      </c>
      <c r="BX10" s="127">
        <v>0</v>
      </c>
      <c r="BY10" s="127">
        <v>0</v>
      </c>
      <c r="BZ10" s="127">
        <f t="shared" si="25"/>
        <v>44215</v>
      </c>
      <c r="CA10" s="127">
        <v>0</v>
      </c>
      <c r="CB10" s="127">
        <v>44215</v>
      </c>
      <c r="CC10" s="127">
        <v>0</v>
      </c>
      <c r="CD10" s="127">
        <v>0</v>
      </c>
      <c r="CE10" s="127">
        <v>0</v>
      </c>
      <c r="CF10" s="127">
        <v>0</v>
      </c>
      <c r="CG10" s="127">
        <v>0</v>
      </c>
      <c r="CH10" s="127">
        <f t="shared" si="26"/>
        <v>93107</v>
      </c>
      <c r="CI10" s="127">
        <f t="shared" si="27"/>
        <v>0</v>
      </c>
      <c r="CJ10" s="127">
        <f t="shared" si="28"/>
        <v>0</v>
      </c>
      <c r="CK10" s="127">
        <f t="shared" si="29"/>
        <v>0</v>
      </c>
      <c r="CL10" s="127">
        <f t="shared" si="30"/>
        <v>0</v>
      </c>
      <c r="CM10" s="127">
        <f t="shared" si="31"/>
        <v>0</v>
      </c>
      <c r="CN10" s="127">
        <f t="shared" si="32"/>
        <v>0</v>
      </c>
      <c r="CO10" s="127">
        <f t="shared" si="33"/>
        <v>0</v>
      </c>
      <c r="CP10" s="127">
        <f t="shared" si="34"/>
        <v>354</v>
      </c>
      <c r="CQ10" s="127">
        <f t="shared" si="35"/>
        <v>1682225</v>
      </c>
      <c r="CR10" s="127">
        <f t="shared" si="36"/>
        <v>340764</v>
      </c>
      <c r="CS10" s="127">
        <f t="shared" si="37"/>
        <v>50868</v>
      </c>
      <c r="CT10" s="127">
        <f t="shared" si="38"/>
        <v>289896</v>
      </c>
      <c r="CU10" s="127">
        <f t="shared" si="39"/>
        <v>0</v>
      </c>
      <c r="CV10" s="127">
        <f t="shared" si="40"/>
        <v>0</v>
      </c>
      <c r="CW10" s="127">
        <f t="shared" si="41"/>
        <v>144014</v>
      </c>
      <c r="CX10" s="127">
        <f t="shared" si="42"/>
        <v>109753</v>
      </c>
      <c r="CY10" s="127">
        <f t="shared" si="43"/>
        <v>34261</v>
      </c>
      <c r="CZ10" s="127">
        <f t="shared" si="44"/>
        <v>0</v>
      </c>
      <c r="DA10" s="127">
        <f t="shared" si="45"/>
        <v>0</v>
      </c>
      <c r="DB10" s="127">
        <f t="shared" si="46"/>
        <v>1197447</v>
      </c>
      <c r="DC10" s="127">
        <f t="shared" si="47"/>
        <v>1045454</v>
      </c>
      <c r="DD10" s="127">
        <f t="shared" si="48"/>
        <v>151993</v>
      </c>
      <c r="DE10" s="127">
        <f t="shared" si="49"/>
        <v>0</v>
      </c>
      <c r="DF10" s="127">
        <f t="shared" si="50"/>
        <v>0</v>
      </c>
      <c r="DG10" s="127">
        <f t="shared" si="51"/>
        <v>667947</v>
      </c>
      <c r="DH10" s="127">
        <f t="shared" si="52"/>
        <v>0</v>
      </c>
      <c r="DI10" s="127">
        <f t="shared" si="53"/>
        <v>44459</v>
      </c>
      <c r="DJ10" s="127">
        <f t="shared" si="54"/>
        <v>1726684</v>
      </c>
    </row>
    <row r="11" spans="1:114" s="129" customFormat="1" ht="12" customHeight="1">
      <c r="A11" s="125" t="s">
        <v>335</v>
      </c>
      <c r="B11" s="133" t="s">
        <v>343</v>
      </c>
      <c r="C11" s="125" t="s">
        <v>344</v>
      </c>
      <c r="D11" s="127">
        <f t="shared" si="6"/>
        <v>4357794</v>
      </c>
      <c r="E11" s="127">
        <f t="shared" si="7"/>
        <v>68159</v>
      </c>
      <c r="F11" s="127">
        <v>0</v>
      </c>
      <c r="G11" s="127">
        <v>0</v>
      </c>
      <c r="H11" s="127">
        <v>0</v>
      </c>
      <c r="I11" s="127">
        <v>62109</v>
      </c>
      <c r="J11" s="128" t="s">
        <v>332</v>
      </c>
      <c r="K11" s="127">
        <v>6050</v>
      </c>
      <c r="L11" s="127">
        <v>4289635</v>
      </c>
      <c r="M11" s="127">
        <f t="shared" si="8"/>
        <v>40656</v>
      </c>
      <c r="N11" s="127">
        <f t="shared" si="9"/>
        <v>4674</v>
      </c>
      <c r="O11" s="127">
        <v>0</v>
      </c>
      <c r="P11" s="127">
        <v>0</v>
      </c>
      <c r="Q11" s="127">
        <v>0</v>
      </c>
      <c r="R11" s="127">
        <v>4674</v>
      </c>
      <c r="S11" s="128" t="s">
        <v>332</v>
      </c>
      <c r="T11" s="127">
        <v>0</v>
      </c>
      <c r="U11" s="127">
        <v>35982</v>
      </c>
      <c r="V11" s="127">
        <f t="shared" si="10"/>
        <v>4398450</v>
      </c>
      <c r="W11" s="127">
        <f t="shared" si="10"/>
        <v>72833</v>
      </c>
      <c r="X11" s="127">
        <f t="shared" si="10"/>
        <v>0</v>
      </c>
      <c r="Y11" s="127">
        <f t="shared" si="10"/>
        <v>0</v>
      </c>
      <c r="Z11" s="127">
        <f t="shared" si="10"/>
        <v>0</v>
      </c>
      <c r="AA11" s="127">
        <f t="shared" si="10"/>
        <v>66783</v>
      </c>
      <c r="AB11" s="128" t="s">
        <v>332</v>
      </c>
      <c r="AC11" s="127">
        <f t="shared" si="11"/>
        <v>6050</v>
      </c>
      <c r="AD11" s="127">
        <f t="shared" si="12"/>
        <v>4325617</v>
      </c>
      <c r="AE11" s="127">
        <f t="shared" si="13"/>
        <v>0</v>
      </c>
      <c r="AF11" s="127">
        <f t="shared" si="14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488629</v>
      </c>
      <c r="AM11" s="127">
        <f t="shared" si="15"/>
        <v>2580303</v>
      </c>
      <c r="AN11" s="127">
        <f t="shared" si="16"/>
        <v>1854102</v>
      </c>
      <c r="AO11" s="127">
        <v>567345</v>
      </c>
      <c r="AP11" s="127">
        <v>1286757</v>
      </c>
      <c r="AQ11" s="127">
        <v>0</v>
      </c>
      <c r="AR11" s="127">
        <v>0</v>
      </c>
      <c r="AS11" s="127">
        <f t="shared" si="17"/>
        <v>91484</v>
      </c>
      <c r="AT11" s="127">
        <v>91484</v>
      </c>
      <c r="AU11" s="127">
        <v>0</v>
      </c>
      <c r="AV11" s="127">
        <v>0</v>
      </c>
      <c r="AW11" s="127">
        <v>0</v>
      </c>
      <c r="AX11" s="127">
        <f t="shared" si="18"/>
        <v>634717</v>
      </c>
      <c r="AY11" s="127">
        <v>613201</v>
      </c>
      <c r="AZ11" s="127">
        <v>0</v>
      </c>
      <c r="BA11" s="127">
        <v>0</v>
      </c>
      <c r="BB11" s="127">
        <v>21516</v>
      </c>
      <c r="BC11" s="127">
        <v>1189593</v>
      </c>
      <c r="BD11" s="127">
        <v>0</v>
      </c>
      <c r="BE11" s="127">
        <v>99269</v>
      </c>
      <c r="BF11" s="127">
        <f t="shared" si="19"/>
        <v>2679572</v>
      </c>
      <c r="BG11" s="127">
        <f t="shared" si="20"/>
        <v>0</v>
      </c>
      <c r="BH11" s="127">
        <f t="shared" si="21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2"/>
        <v>40653</v>
      </c>
      <c r="BP11" s="127">
        <f t="shared" si="23"/>
        <v>1726</v>
      </c>
      <c r="BQ11" s="127">
        <v>1726</v>
      </c>
      <c r="BR11" s="127">
        <v>0</v>
      </c>
      <c r="BS11" s="127">
        <v>0</v>
      </c>
      <c r="BT11" s="127">
        <v>0</v>
      </c>
      <c r="BU11" s="127">
        <f t="shared" si="24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25"/>
        <v>38927</v>
      </c>
      <c r="CA11" s="127">
        <v>18000</v>
      </c>
      <c r="CB11" s="127">
        <v>20927</v>
      </c>
      <c r="CC11" s="127">
        <v>0</v>
      </c>
      <c r="CD11" s="127">
        <v>0</v>
      </c>
      <c r="CE11" s="127">
        <v>0</v>
      </c>
      <c r="CF11" s="127">
        <v>0</v>
      </c>
      <c r="CG11" s="127">
        <v>3</v>
      </c>
      <c r="CH11" s="127">
        <f t="shared" si="26"/>
        <v>40656</v>
      </c>
      <c r="CI11" s="127">
        <f t="shared" si="27"/>
        <v>0</v>
      </c>
      <c r="CJ11" s="127">
        <f t="shared" si="28"/>
        <v>0</v>
      </c>
      <c r="CK11" s="127">
        <f t="shared" si="29"/>
        <v>0</v>
      </c>
      <c r="CL11" s="127">
        <f t="shared" si="30"/>
        <v>0</v>
      </c>
      <c r="CM11" s="127">
        <f t="shared" si="31"/>
        <v>0</v>
      </c>
      <c r="CN11" s="127">
        <f t="shared" si="32"/>
        <v>0</v>
      </c>
      <c r="CO11" s="127">
        <f t="shared" si="33"/>
        <v>0</v>
      </c>
      <c r="CP11" s="127">
        <f t="shared" si="34"/>
        <v>488629</v>
      </c>
      <c r="CQ11" s="127">
        <f t="shared" si="35"/>
        <v>2620956</v>
      </c>
      <c r="CR11" s="127">
        <f t="shared" si="36"/>
        <v>1855828</v>
      </c>
      <c r="CS11" s="127">
        <f t="shared" si="37"/>
        <v>569071</v>
      </c>
      <c r="CT11" s="127">
        <f t="shared" si="38"/>
        <v>1286757</v>
      </c>
      <c r="CU11" s="127">
        <f t="shared" si="39"/>
        <v>0</v>
      </c>
      <c r="CV11" s="127">
        <f t="shared" si="40"/>
        <v>0</v>
      </c>
      <c r="CW11" s="127">
        <f t="shared" si="41"/>
        <v>91484</v>
      </c>
      <c r="CX11" s="127">
        <f t="shared" si="42"/>
        <v>91484</v>
      </c>
      <c r="CY11" s="127">
        <f t="shared" si="43"/>
        <v>0</v>
      </c>
      <c r="CZ11" s="127">
        <f t="shared" si="44"/>
        <v>0</v>
      </c>
      <c r="DA11" s="127">
        <f t="shared" si="45"/>
        <v>0</v>
      </c>
      <c r="DB11" s="127">
        <f t="shared" si="46"/>
        <v>673644</v>
      </c>
      <c r="DC11" s="127">
        <f t="shared" si="47"/>
        <v>631201</v>
      </c>
      <c r="DD11" s="127">
        <f t="shared" si="48"/>
        <v>20927</v>
      </c>
      <c r="DE11" s="127">
        <f t="shared" si="49"/>
        <v>0</v>
      </c>
      <c r="DF11" s="127">
        <f t="shared" si="50"/>
        <v>21516</v>
      </c>
      <c r="DG11" s="127">
        <f t="shared" si="51"/>
        <v>1189593</v>
      </c>
      <c r="DH11" s="127">
        <f t="shared" si="52"/>
        <v>0</v>
      </c>
      <c r="DI11" s="127">
        <f t="shared" si="53"/>
        <v>99272</v>
      </c>
      <c r="DJ11" s="127">
        <f t="shared" si="54"/>
        <v>2720228</v>
      </c>
    </row>
    <row r="12" spans="1:114" s="129" customFormat="1" ht="12" customHeight="1">
      <c r="A12" s="125" t="s">
        <v>335</v>
      </c>
      <c r="B12" s="126" t="s">
        <v>345</v>
      </c>
      <c r="C12" s="125" t="s">
        <v>346</v>
      </c>
      <c r="D12" s="134">
        <f t="shared" si="6"/>
        <v>1187380</v>
      </c>
      <c r="E12" s="134">
        <f t="shared" si="7"/>
        <v>186559</v>
      </c>
      <c r="F12" s="134">
        <v>0</v>
      </c>
      <c r="G12" s="134">
        <v>0</v>
      </c>
      <c r="H12" s="134">
        <v>0</v>
      </c>
      <c r="I12" s="134">
        <v>186559</v>
      </c>
      <c r="J12" s="135" t="s">
        <v>332</v>
      </c>
      <c r="K12" s="134">
        <v>0</v>
      </c>
      <c r="L12" s="134">
        <v>1000821</v>
      </c>
      <c r="M12" s="134">
        <f t="shared" si="8"/>
        <v>24755</v>
      </c>
      <c r="N12" s="134">
        <f t="shared" si="9"/>
        <v>3196</v>
      </c>
      <c r="O12" s="134">
        <v>0</v>
      </c>
      <c r="P12" s="134">
        <v>0</v>
      </c>
      <c r="Q12" s="134">
        <v>0</v>
      </c>
      <c r="R12" s="134">
        <v>3196</v>
      </c>
      <c r="S12" s="135" t="s">
        <v>332</v>
      </c>
      <c r="T12" s="134">
        <v>0</v>
      </c>
      <c r="U12" s="134">
        <v>21559</v>
      </c>
      <c r="V12" s="134">
        <f t="shared" si="10"/>
        <v>1212135</v>
      </c>
      <c r="W12" s="134">
        <f t="shared" si="10"/>
        <v>189755</v>
      </c>
      <c r="X12" s="134">
        <f t="shared" si="10"/>
        <v>0</v>
      </c>
      <c r="Y12" s="134">
        <f t="shared" si="10"/>
        <v>0</v>
      </c>
      <c r="Z12" s="134">
        <f t="shared" si="10"/>
        <v>0</v>
      </c>
      <c r="AA12" s="134">
        <f t="shared" si="10"/>
        <v>189755</v>
      </c>
      <c r="AB12" s="135" t="s">
        <v>332</v>
      </c>
      <c r="AC12" s="134">
        <f t="shared" si="11"/>
        <v>0</v>
      </c>
      <c r="AD12" s="134">
        <f t="shared" si="12"/>
        <v>1022380</v>
      </c>
      <c r="AE12" s="134">
        <f t="shared" si="13"/>
        <v>0</v>
      </c>
      <c r="AF12" s="134">
        <f t="shared" si="14"/>
        <v>0</v>
      </c>
      <c r="AG12" s="134"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f t="shared" si="15"/>
        <v>1187380</v>
      </c>
      <c r="AN12" s="134">
        <f t="shared" si="16"/>
        <v>547777</v>
      </c>
      <c r="AO12" s="134">
        <v>10755</v>
      </c>
      <c r="AP12" s="134">
        <v>294512</v>
      </c>
      <c r="AQ12" s="134">
        <v>242510</v>
      </c>
      <c r="AR12" s="134">
        <v>0</v>
      </c>
      <c r="AS12" s="134">
        <f t="shared" si="17"/>
        <v>472447</v>
      </c>
      <c r="AT12" s="134">
        <v>27843</v>
      </c>
      <c r="AU12" s="134">
        <v>444365</v>
      </c>
      <c r="AV12" s="134">
        <v>239</v>
      </c>
      <c r="AW12" s="134">
        <v>0</v>
      </c>
      <c r="AX12" s="134">
        <f t="shared" si="18"/>
        <v>167156</v>
      </c>
      <c r="AY12" s="134">
        <v>59776</v>
      </c>
      <c r="AZ12" s="134">
        <v>68007</v>
      </c>
      <c r="BA12" s="134">
        <v>39373</v>
      </c>
      <c r="BB12" s="134">
        <v>0</v>
      </c>
      <c r="BC12" s="134">
        <v>0</v>
      </c>
      <c r="BD12" s="134">
        <v>0</v>
      </c>
      <c r="BE12" s="134">
        <v>0</v>
      </c>
      <c r="BF12" s="134">
        <f t="shared" si="19"/>
        <v>1187380</v>
      </c>
      <c r="BG12" s="134">
        <f t="shared" si="20"/>
        <v>0</v>
      </c>
      <c r="BH12" s="134">
        <f t="shared" si="21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f t="shared" si="22"/>
        <v>24755</v>
      </c>
      <c r="BP12" s="134">
        <f t="shared" si="23"/>
        <v>23581</v>
      </c>
      <c r="BQ12" s="134">
        <v>0</v>
      </c>
      <c r="BR12" s="134">
        <v>23581</v>
      </c>
      <c r="BS12" s="134">
        <v>0</v>
      </c>
      <c r="BT12" s="134">
        <v>0</v>
      </c>
      <c r="BU12" s="134">
        <f t="shared" si="24"/>
        <v>1174</v>
      </c>
      <c r="BV12" s="134">
        <v>1174</v>
      </c>
      <c r="BW12" s="134">
        <v>0</v>
      </c>
      <c r="BX12" s="134">
        <v>0</v>
      </c>
      <c r="BY12" s="134">
        <v>0</v>
      </c>
      <c r="BZ12" s="134">
        <f t="shared" si="25"/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f t="shared" si="26"/>
        <v>24755</v>
      </c>
      <c r="CI12" s="134">
        <f t="shared" si="27"/>
        <v>0</v>
      </c>
      <c r="CJ12" s="134">
        <f t="shared" si="28"/>
        <v>0</v>
      </c>
      <c r="CK12" s="134">
        <f t="shared" si="29"/>
        <v>0</v>
      </c>
      <c r="CL12" s="134">
        <f t="shared" si="30"/>
        <v>0</v>
      </c>
      <c r="CM12" s="134">
        <f t="shared" si="31"/>
        <v>0</v>
      </c>
      <c r="CN12" s="134">
        <f t="shared" si="32"/>
        <v>0</v>
      </c>
      <c r="CO12" s="134">
        <f t="shared" si="33"/>
        <v>0</v>
      </c>
      <c r="CP12" s="134">
        <f t="shared" si="34"/>
        <v>0</v>
      </c>
      <c r="CQ12" s="134">
        <f t="shared" si="35"/>
        <v>1212135</v>
      </c>
      <c r="CR12" s="134">
        <f t="shared" si="36"/>
        <v>571358</v>
      </c>
      <c r="CS12" s="134">
        <f t="shared" si="37"/>
        <v>10755</v>
      </c>
      <c r="CT12" s="134">
        <f t="shared" si="38"/>
        <v>318093</v>
      </c>
      <c r="CU12" s="134">
        <f t="shared" si="39"/>
        <v>242510</v>
      </c>
      <c r="CV12" s="134">
        <f t="shared" si="40"/>
        <v>0</v>
      </c>
      <c r="CW12" s="134">
        <f t="shared" si="41"/>
        <v>473621</v>
      </c>
      <c r="CX12" s="134">
        <f t="shared" si="42"/>
        <v>29017</v>
      </c>
      <c r="CY12" s="134">
        <f t="shared" si="43"/>
        <v>444365</v>
      </c>
      <c r="CZ12" s="134">
        <f t="shared" si="44"/>
        <v>239</v>
      </c>
      <c r="DA12" s="134">
        <f t="shared" si="45"/>
        <v>0</v>
      </c>
      <c r="DB12" s="134">
        <f t="shared" si="46"/>
        <v>167156</v>
      </c>
      <c r="DC12" s="134">
        <f t="shared" si="47"/>
        <v>59776</v>
      </c>
      <c r="DD12" s="134">
        <f t="shared" si="48"/>
        <v>68007</v>
      </c>
      <c r="DE12" s="134">
        <f t="shared" si="49"/>
        <v>39373</v>
      </c>
      <c r="DF12" s="134">
        <f t="shared" si="50"/>
        <v>0</v>
      </c>
      <c r="DG12" s="134">
        <f t="shared" si="51"/>
        <v>0</v>
      </c>
      <c r="DH12" s="134">
        <f t="shared" si="52"/>
        <v>0</v>
      </c>
      <c r="DI12" s="134">
        <f t="shared" si="53"/>
        <v>0</v>
      </c>
      <c r="DJ12" s="134">
        <f t="shared" si="54"/>
        <v>1212135</v>
      </c>
    </row>
    <row r="13" spans="1:114" s="129" customFormat="1" ht="12" customHeight="1">
      <c r="A13" s="125" t="s">
        <v>335</v>
      </c>
      <c r="B13" s="126" t="s">
        <v>347</v>
      </c>
      <c r="C13" s="125" t="s">
        <v>348</v>
      </c>
      <c r="D13" s="134">
        <f t="shared" si="6"/>
        <v>5093411</v>
      </c>
      <c r="E13" s="134">
        <f t="shared" si="7"/>
        <v>1447454</v>
      </c>
      <c r="F13" s="134">
        <v>79029</v>
      </c>
      <c r="G13" s="134">
        <v>581</v>
      </c>
      <c r="H13" s="134">
        <v>0</v>
      </c>
      <c r="I13" s="134">
        <v>392807</v>
      </c>
      <c r="J13" s="135" t="s">
        <v>332</v>
      </c>
      <c r="K13" s="134">
        <v>975037</v>
      </c>
      <c r="L13" s="134">
        <v>3645957</v>
      </c>
      <c r="M13" s="134">
        <f t="shared" si="8"/>
        <v>69626</v>
      </c>
      <c r="N13" s="134">
        <f t="shared" si="9"/>
        <v>4138</v>
      </c>
      <c r="O13" s="134">
        <v>0</v>
      </c>
      <c r="P13" s="134">
        <v>0</v>
      </c>
      <c r="Q13" s="134">
        <v>0</v>
      </c>
      <c r="R13" s="134">
        <v>4136</v>
      </c>
      <c r="S13" s="135" t="s">
        <v>332</v>
      </c>
      <c r="T13" s="134">
        <v>2</v>
      </c>
      <c r="U13" s="134">
        <v>65488</v>
      </c>
      <c r="V13" s="134">
        <f t="shared" si="10"/>
        <v>5163037</v>
      </c>
      <c r="W13" s="134">
        <f t="shared" si="10"/>
        <v>1451592</v>
      </c>
      <c r="X13" s="134">
        <f t="shared" si="10"/>
        <v>79029</v>
      </c>
      <c r="Y13" s="134">
        <f t="shared" si="10"/>
        <v>581</v>
      </c>
      <c r="Z13" s="134">
        <f t="shared" si="10"/>
        <v>0</v>
      </c>
      <c r="AA13" s="134">
        <f t="shared" si="10"/>
        <v>396943</v>
      </c>
      <c r="AB13" s="135" t="s">
        <v>332</v>
      </c>
      <c r="AC13" s="134">
        <f t="shared" si="11"/>
        <v>975039</v>
      </c>
      <c r="AD13" s="134">
        <f t="shared" si="12"/>
        <v>3711445</v>
      </c>
      <c r="AE13" s="134">
        <f t="shared" si="13"/>
        <v>741515</v>
      </c>
      <c r="AF13" s="134">
        <f t="shared" si="14"/>
        <v>723455</v>
      </c>
      <c r="AG13" s="134">
        <v>0</v>
      </c>
      <c r="AH13" s="134">
        <v>723455</v>
      </c>
      <c r="AI13" s="134">
        <v>0</v>
      </c>
      <c r="AJ13" s="134">
        <v>0</v>
      </c>
      <c r="AK13" s="134">
        <v>18060</v>
      </c>
      <c r="AL13" s="134">
        <v>0</v>
      </c>
      <c r="AM13" s="134">
        <f t="shared" si="15"/>
        <v>3373429</v>
      </c>
      <c r="AN13" s="134">
        <f t="shared" si="16"/>
        <v>882695</v>
      </c>
      <c r="AO13" s="134">
        <v>882695</v>
      </c>
      <c r="AP13" s="134">
        <v>0</v>
      </c>
      <c r="AQ13" s="134">
        <v>0</v>
      </c>
      <c r="AR13" s="134">
        <v>0</v>
      </c>
      <c r="AS13" s="134">
        <f t="shared" si="17"/>
        <v>443665</v>
      </c>
      <c r="AT13" s="134">
        <v>0</v>
      </c>
      <c r="AU13" s="134">
        <v>0</v>
      </c>
      <c r="AV13" s="134">
        <v>443665</v>
      </c>
      <c r="AW13" s="134">
        <v>0</v>
      </c>
      <c r="AX13" s="134">
        <f t="shared" si="18"/>
        <v>2047069</v>
      </c>
      <c r="AY13" s="134">
        <v>1670317</v>
      </c>
      <c r="AZ13" s="134">
        <v>195153</v>
      </c>
      <c r="BA13" s="134">
        <v>0</v>
      </c>
      <c r="BB13" s="134">
        <v>181599</v>
      </c>
      <c r="BC13" s="134">
        <v>0</v>
      </c>
      <c r="BD13" s="134">
        <v>0</v>
      </c>
      <c r="BE13" s="134">
        <v>978467</v>
      </c>
      <c r="BF13" s="134">
        <f t="shared" si="19"/>
        <v>5093411</v>
      </c>
      <c r="BG13" s="134">
        <f t="shared" si="20"/>
        <v>0</v>
      </c>
      <c r="BH13" s="134">
        <f t="shared" si="21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f t="shared" si="22"/>
        <v>60550</v>
      </c>
      <c r="BP13" s="134">
        <f t="shared" si="23"/>
        <v>33975</v>
      </c>
      <c r="BQ13" s="134">
        <v>33975</v>
      </c>
      <c r="BR13" s="134">
        <v>0</v>
      </c>
      <c r="BS13" s="134">
        <v>0</v>
      </c>
      <c r="BT13" s="134">
        <v>0</v>
      </c>
      <c r="BU13" s="134">
        <f t="shared" si="24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25"/>
        <v>26575</v>
      </c>
      <c r="CA13" s="134">
        <v>24866</v>
      </c>
      <c r="CB13" s="134">
        <v>0</v>
      </c>
      <c r="CC13" s="134">
        <v>0</v>
      </c>
      <c r="CD13" s="134">
        <v>1709</v>
      </c>
      <c r="CE13" s="134">
        <v>0</v>
      </c>
      <c r="CF13" s="134">
        <v>0</v>
      </c>
      <c r="CG13" s="134">
        <v>9076</v>
      </c>
      <c r="CH13" s="134">
        <f t="shared" si="26"/>
        <v>69626</v>
      </c>
      <c r="CI13" s="134">
        <f t="shared" si="27"/>
        <v>741515</v>
      </c>
      <c r="CJ13" s="134">
        <f t="shared" si="28"/>
        <v>723455</v>
      </c>
      <c r="CK13" s="134">
        <f t="shared" si="29"/>
        <v>0</v>
      </c>
      <c r="CL13" s="134">
        <f t="shared" si="30"/>
        <v>723455</v>
      </c>
      <c r="CM13" s="134">
        <f t="shared" si="31"/>
        <v>0</v>
      </c>
      <c r="CN13" s="134">
        <f t="shared" si="32"/>
        <v>0</v>
      </c>
      <c r="CO13" s="134">
        <f t="shared" si="33"/>
        <v>18060</v>
      </c>
      <c r="CP13" s="134">
        <f t="shared" si="34"/>
        <v>0</v>
      </c>
      <c r="CQ13" s="134">
        <f t="shared" si="35"/>
        <v>3433979</v>
      </c>
      <c r="CR13" s="134">
        <f t="shared" si="36"/>
        <v>916670</v>
      </c>
      <c r="CS13" s="134">
        <f t="shared" si="37"/>
        <v>916670</v>
      </c>
      <c r="CT13" s="134">
        <f t="shared" si="38"/>
        <v>0</v>
      </c>
      <c r="CU13" s="134">
        <f t="shared" si="39"/>
        <v>0</v>
      </c>
      <c r="CV13" s="134">
        <f t="shared" si="40"/>
        <v>0</v>
      </c>
      <c r="CW13" s="134">
        <f t="shared" si="41"/>
        <v>443665</v>
      </c>
      <c r="CX13" s="134">
        <f t="shared" si="42"/>
        <v>0</v>
      </c>
      <c r="CY13" s="134">
        <f t="shared" si="43"/>
        <v>0</v>
      </c>
      <c r="CZ13" s="134">
        <f t="shared" si="44"/>
        <v>443665</v>
      </c>
      <c r="DA13" s="134">
        <f t="shared" si="45"/>
        <v>0</v>
      </c>
      <c r="DB13" s="134">
        <f t="shared" si="46"/>
        <v>2073644</v>
      </c>
      <c r="DC13" s="134">
        <f t="shared" si="47"/>
        <v>1695183</v>
      </c>
      <c r="DD13" s="134">
        <f t="shared" si="48"/>
        <v>195153</v>
      </c>
      <c r="DE13" s="134">
        <f t="shared" si="49"/>
        <v>0</v>
      </c>
      <c r="DF13" s="134">
        <f t="shared" si="50"/>
        <v>183308</v>
      </c>
      <c r="DG13" s="134">
        <f t="shared" si="51"/>
        <v>0</v>
      </c>
      <c r="DH13" s="134">
        <f t="shared" si="52"/>
        <v>0</v>
      </c>
      <c r="DI13" s="134">
        <f t="shared" si="53"/>
        <v>987543</v>
      </c>
      <c r="DJ13" s="134">
        <f t="shared" si="54"/>
        <v>5163037</v>
      </c>
    </row>
    <row r="14" spans="1:114" s="129" customFormat="1" ht="12" customHeight="1">
      <c r="A14" s="125" t="s">
        <v>335</v>
      </c>
      <c r="B14" s="126" t="s">
        <v>349</v>
      </c>
      <c r="C14" s="125" t="s">
        <v>350</v>
      </c>
      <c r="D14" s="134">
        <f t="shared" si="6"/>
        <v>747835</v>
      </c>
      <c r="E14" s="134">
        <f t="shared" si="7"/>
        <v>121661</v>
      </c>
      <c r="F14" s="134">
        <v>0</v>
      </c>
      <c r="G14" s="134">
        <v>113</v>
      </c>
      <c r="H14" s="134">
        <v>0</v>
      </c>
      <c r="I14" s="134">
        <v>120648</v>
      </c>
      <c r="J14" s="135" t="s">
        <v>332</v>
      </c>
      <c r="K14" s="134">
        <v>900</v>
      </c>
      <c r="L14" s="134">
        <v>626174</v>
      </c>
      <c r="M14" s="134">
        <f t="shared" si="8"/>
        <v>81667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5" t="s">
        <v>332</v>
      </c>
      <c r="T14" s="134">
        <v>0</v>
      </c>
      <c r="U14" s="134">
        <v>81667</v>
      </c>
      <c r="V14" s="134">
        <f t="shared" si="10"/>
        <v>829502</v>
      </c>
      <c r="W14" s="134">
        <f t="shared" si="10"/>
        <v>121661</v>
      </c>
      <c r="X14" s="134">
        <f t="shared" si="10"/>
        <v>0</v>
      </c>
      <c r="Y14" s="134">
        <f t="shared" si="10"/>
        <v>113</v>
      </c>
      <c r="Z14" s="134">
        <f t="shared" si="10"/>
        <v>0</v>
      </c>
      <c r="AA14" s="134">
        <f t="shared" si="10"/>
        <v>120648</v>
      </c>
      <c r="AB14" s="135" t="s">
        <v>332</v>
      </c>
      <c r="AC14" s="134">
        <f t="shared" si="11"/>
        <v>900</v>
      </c>
      <c r="AD14" s="134">
        <f t="shared" si="12"/>
        <v>707841</v>
      </c>
      <c r="AE14" s="134">
        <f t="shared" si="13"/>
        <v>0</v>
      </c>
      <c r="AF14" s="134">
        <f t="shared" si="14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9256</v>
      </c>
      <c r="AM14" s="134">
        <f t="shared" si="15"/>
        <v>484275</v>
      </c>
      <c r="AN14" s="134">
        <f t="shared" si="16"/>
        <v>31958</v>
      </c>
      <c r="AO14" s="134">
        <v>21666</v>
      </c>
      <c r="AP14" s="134">
        <v>10292</v>
      </c>
      <c r="AQ14" s="134">
        <v>0</v>
      </c>
      <c r="AR14" s="134">
        <v>0</v>
      </c>
      <c r="AS14" s="134">
        <f t="shared" si="17"/>
        <v>986</v>
      </c>
      <c r="AT14" s="134">
        <v>986</v>
      </c>
      <c r="AU14" s="134">
        <v>0</v>
      </c>
      <c r="AV14" s="134">
        <v>0</v>
      </c>
      <c r="AW14" s="134">
        <v>0</v>
      </c>
      <c r="AX14" s="134">
        <f t="shared" si="18"/>
        <v>451331</v>
      </c>
      <c r="AY14" s="134">
        <v>409235</v>
      </c>
      <c r="AZ14" s="134">
        <v>0</v>
      </c>
      <c r="BA14" s="134">
        <v>0</v>
      </c>
      <c r="BB14" s="134">
        <v>42096</v>
      </c>
      <c r="BC14" s="134">
        <v>199506</v>
      </c>
      <c r="BD14" s="134">
        <v>0</v>
      </c>
      <c r="BE14" s="134">
        <v>54798</v>
      </c>
      <c r="BF14" s="134">
        <f t="shared" si="19"/>
        <v>539073</v>
      </c>
      <c r="BG14" s="134">
        <f t="shared" si="20"/>
        <v>0</v>
      </c>
      <c r="BH14" s="134">
        <f t="shared" si="21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2044</v>
      </c>
      <c r="BO14" s="134">
        <f t="shared" si="22"/>
        <v>5416</v>
      </c>
      <c r="BP14" s="134">
        <f t="shared" si="23"/>
        <v>5416</v>
      </c>
      <c r="BQ14" s="134">
        <v>5416</v>
      </c>
      <c r="BR14" s="134">
        <v>0</v>
      </c>
      <c r="BS14" s="134">
        <v>0</v>
      </c>
      <c r="BT14" s="134">
        <v>0</v>
      </c>
      <c r="BU14" s="134">
        <f t="shared" si="24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25"/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66276</v>
      </c>
      <c r="CF14" s="134">
        <v>0</v>
      </c>
      <c r="CG14" s="134">
        <v>7931</v>
      </c>
      <c r="CH14" s="134">
        <f t="shared" si="26"/>
        <v>13347</v>
      </c>
      <c r="CI14" s="134">
        <f t="shared" si="27"/>
        <v>0</v>
      </c>
      <c r="CJ14" s="134">
        <f t="shared" si="28"/>
        <v>0</v>
      </c>
      <c r="CK14" s="134">
        <f t="shared" si="29"/>
        <v>0</v>
      </c>
      <c r="CL14" s="134">
        <f t="shared" si="30"/>
        <v>0</v>
      </c>
      <c r="CM14" s="134">
        <f t="shared" si="31"/>
        <v>0</v>
      </c>
      <c r="CN14" s="134">
        <f t="shared" si="32"/>
        <v>0</v>
      </c>
      <c r="CO14" s="134">
        <f t="shared" si="33"/>
        <v>0</v>
      </c>
      <c r="CP14" s="134">
        <f t="shared" si="34"/>
        <v>11300</v>
      </c>
      <c r="CQ14" s="134">
        <f t="shared" si="35"/>
        <v>489691</v>
      </c>
      <c r="CR14" s="134">
        <f t="shared" si="36"/>
        <v>37374</v>
      </c>
      <c r="CS14" s="134">
        <f t="shared" si="37"/>
        <v>27082</v>
      </c>
      <c r="CT14" s="134">
        <f t="shared" si="38"/>
        <v>10292</v>
      </c>
      <c r="CU14" s="134">
        <f t="shared" si="39"/>
        <v>0</v>
      </c>
      <c r="CV14" s="134">
        <f t="shared" si="40"/>
        <v>0</v>
      </c>
      <c r="CW14" s="134">
        <f t="shared" si="41"/>
        <v>986</v>
      </c>
      <c r="CX14" s="134">
        <f t="shared" si="42"/>
        <v>986</v>
      </c>
      <c r="CY14" s="134">
        <f t="shared" si="43"/>
        <v>0</v>
      </c>
      <c r="CZ14" s="134">
        <f t="shared" si="44"/>
        <v>0</v>
      </c>
      <c r="DA14" s="134">
        <f t="shared" si="45"/>
        <v>0</v>
      </c>
      <c r="DB14" s="134">
        <f t="shared" si="46"/>
        <v>451331</v>
      </c>
      <c r="DC14" s="134">
        <f t="shared" si="47"/>
        <v>409235</v>
      </c>
      <c r="DD14" s="134">
        <f t="shared" si="48"/>
        <v>0</v>
      </c>
      <c r="DE14" s="134">
        <f t="shared" si="49"/>
        <v>0</v>
      </c>
      <c r="DF14" s="134">
        <f t="shared" si="50"/>
        <v>42096</v>
      </c>
      <c r="DG14" s="134">
        <f t="shared" si="51"/>
        <v>265782</v>
      </c>
      <c r="DH14" s="134">
        <f t="shared" si="52"/>
        <v>0</v>
      </c>
      <c r="DI14" s="134">
        <f t="shared" si="53"/>
        <v>62729</v>
      </c>
      <c r="DJ14" s="134">
        <f t="shared" si="54"/>
        <v>552420</v>
      </c>
    </row>
    <row r="15" spans="1:114" s="129" customFormat="1" ht="12" customHeight="1">
      <c r="A15" s="125" t="s">
        <v>335</v>
      </c>
      <c r="B15" s="126" t="s">
        <v>351</v>
      </c>
      <c r="C15" s="125" t="s">
        <v>352</v>
      </c>
      <c r="D15" s="134">
        <f t="shared" si="6"/>
        <v>2972188</v>
      </c>
      <c r="E15" s="134">
        <f t="shared" si="7"/>
        <v>336393</v>
      </c>
      <c r="F15" s="134">
        <v>0</v>
      </c>
      <c r="G15" s="134">
        <v>0</v>
      </c>
      <c r="H15" s="134">
        <v>0</v>
      </c>
      <c r="I15" s="134">
        <v>202098</v>
      </c>
      <c r="J15" s="135" t="s">
        <v>332</v>
      </c>
      <c r="K15" s="134">
        <v>134295</v>
      </c>
      <c r="L15" s="134">
        <v>2635795</v>
      </c>
      <c r="M15" s="134">
        <f t="shared" si="8"/>
        <v>297679</v>
      </c>
      <c r="N15" s="134">
        <f t="shared" si="9"/>
        <v>25469</v>
      </c>
      <c r="O15" s="134">
        <v>0</v>
      </c>
      <c r="P15" s="134">
        <v>0</v>
      </c>
      <c r="Q15" s="134">
        <v>0</v>
      </c>
      <c r="R15" s="134">
        <v>25466</v>
      </c>
      <c r="S15" s="135" t="s">
        <v>332</v>
      </c>
      <c r="T15" s="134">
        <v>3</v>
      </c>
      <c r="U15" s="134">
        <v>272210</v>
      </c>
      <c r="V15" s="134">
        <f t="shared" si="10"/>
        <v>3269867</v>
      </c>
      <c r="W15" s="134">
        <f t="shared" si="10"/>
        <v>361862</v>
      </c>
      <c r="X15" s="134">
        <f t="shared" si="10"/>
        <v>0</v>
      </c>
      <c r="Y15" s="134">
        <f t="shared" si="10"/>
        <v>0</v>
      </c>
      <c r="Z15" s="134">
        <f t="shared" si="10"/>
        <v>0</v>
      </c>
      <c r="AA15" s="134">
        <f t="shared" si="10"/>
        <v>227564</v>
      </c>
      <c r="AB15" s="135" t="s">
        <v>332</v>
      </c>
      <c r="AC15" s="134">
        <f t="shared" si="11"/>
        <v>134298</v>
      </c>
      <c r="AD15" s="134">
        <f t="shared" si="12"/>
        <v>2908005</v>
      </c>
      <c r="AE15" s="134">
        <f t="shared" si="13"/>
        <v>389858</v>
      </c>
      <c r="AF15" s="134">
        <f t="shared" si="14"/>
        <v>389858</v>
      </c>
      <c r="AG15" s="134">
        <v>0</v>
      </c>
      <c r="AH15" s="134">
        <v>388815</v>
      </c>
      <c r="AI15" s="134">
        <v>1043</v>
      </c>
      <c r="AJ15" s="134">
        <v>0</v>
      </c>
      <c r="AK15" s="134">
        <v>0</v>
      </c>
      <c r="AL15" s="134">
        <v>0</v>
      </c>
      <c r="AM15" s="134">
        <f t="shared" si="15"/>
        <v>2529643</v>
      </c>
      <c r="AN15" s="134">
        <f t="shared" si="16"/>
        <v>881720</v>
      </c>
      <c r="AO15" s="134">
        <v>437583</v>
      </c>
      <c r="AP15" s="134">
        <v>191882</v>
      </c>
      <c r="AQ15" s="134">
        <v>235616</v>
      </c>
      <c r="AR15" s="134">
        <v>16639</v>
      </c>
      <c r="AS15" s="134">
        <f t="shared" si="17"/>
        <v>209615</v>
      </c>
      <c r="AT15" s="134">
        <v>9940</v>
      </c>
      <c r="AU15" s="134">
        <v>198354</v>
      </c>
      <c r="AV15" s="134">
        <v>1321</v>
      </c>
      <c r="AW15" s="134">
        <v>0</v>
      </c>
      <c r="AX15" s="134">
        <f t="shared" si="18"/>
        <v>1438308</v>
      </c>
      <c r="AY15" s="134">
        <v>1039841</v>
      </c>
      <c r="AZ15" s="134">
        <v>326527</v>
      </c>
      <c r="BA15" s="134">
        <v>71940</v>
      </c>
      <c r="BB15" s="134">
        <v>0</v>
      </c>
      <c r="BC15" s="134">
        <v>0</v>
      </c>
      <c r="BD15" s="134">
        <v>0</v>
      </c>
      <c r="BE15" s="134">
        <v>52687</v>
      </c>
      <c r="BF15" s="134">
        <f t="shared" si="19"/>
        <v>2972188</v>
      </c>
      <c r="BG15" s="134">
        <f t="shared" si="20"/>
        <v>0</v>
      </c>
      <c r="BH15" s="134">
        <f t="shared" si="21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2"/>
        <v>294913</v>
      </c>
      <c r="BP15" s="134">
        <f t="shared" si="23"/>
        <v>63436</v>
      </c>
      <c r="BQ15" s="134">
        <v>45494</v>
      </c>
      <c r="BR15" s="134">
        <v>17942</v>
      </c>
      <c r="BS15" s="134">
        <v>0</v>
      </c>
      <c r="BT15" s="134">
        <v>0</v>
      </c>
      <c r="BU15" s="134">
        <f t="shared" si="24"/>
        <v>94223</v>
      </c>
      <c r="BV15" s="134">
        <v>82</v>
      </c>
      <c r="BW15" s="134">
        <v>94141</v>
      </c>
      <c r="BX15" s="134">
        <v>0</v>
      </c>
      <c r="BY15" s="134">
        <v>0</v>
      </c>
      <c r="BZ15" s="134">
        <f t="shared" si="25"/>
        <v>137254</v>
      </c>
      <c r="CA15" s="134">
        <v>122850</v>
      </c>
      <c r="CB15" s="134">
        <v>14404</v>
      </c>
      <c r="CC15" s="134">
        <v>0</v>
      </c>
      <c r="CD15" s="134">
        <v>0</v>
      </c>
      <c r="CE15" s="134">
        <v>0</v>
      </c>
      <c r="CF15" s="134">
        <v>0</v>
      </c>
      <c r="CG15" s="134">
        <v>2766</v>
      </c>
      <c r="CH15" s="134">
        <f t="shared" si="26"/>
        <v>297679</v>
      </c>
      <c r="CI15" s="134">
        <f t="shared" si="27"/>
        <v>389858</v>
      </c>
      <c r="CJ15" s="134">
        <f t="shared" si="28"/>
        <v>389858</v>
      </c>
      <c r="CK15" s="134">
        <f t="shared" si="29"/>
        <v>0</v>
      </c>
      <c r="CL15" s="134">
        <f t="shared" si="30"/>
        <v>388815</v>
      </c>
      <c r="CM15" s="134">
        <f t="shared" si="31"/>
        <v>1043</v>
      </c>
      <c r="CN15" s="134">
        <f t="shared" si="32"/>
        <v>0</v>
      </c>
      <c r="CO15" s="134">
        <f t="shared" si="33"/>
        <v>0</v>
      </c>
      <c r="CP15" s="134">
        <f t="shared" si="34"/>
        <v>0</v>
      </c>
      <c r="CQ15" s="134">
        <f t="shared" si="35"/>
        <v>2824556</v>
      </c>
      <c r="CR15" s="134">
        <f t="shared" si="36"/>
        <v>945156</v>
      </c>
      <c r="CS15" s="134">
        <f t="shared" si="37"/>
        <v>483077</v>
      </c>
      <c r="CT15" s="134">
        <f t="shared" si="38"/>
        <v>209824</v>
      </c>
      <c r="CU15" s="134">
        <f t="shared" si="39"/>
        <v>235616</v>
      </c>
      <c r="CV15" s="134">
        <f t="shared" si="40"/>
        <v>16639</v>
      </c>
      <c r="CW15" s="134">
        <f t="shared" si="41"/>
        <v>303838</v>
      </c>
      <c r="CX15" s="134">
        <f t="shared" si="42"/>
        <v>10022</v>
      </c>
      <c r="CY15" s="134">
        <f t="shared" si="43"/>
        <v>292495</v>
      </c>
      <c r="CZ15" s="134">
        <f t="shared" si="44"/>
        <v>1321</v>
      </c>
      <c r="DA15" s="134">
        <f t="shared" si="45"/>
        <v>0</v>
      </c>
      <c r="DB15" s="134">
        <f t="shared" si="46"/>
        <v>1575562</v>
      </c>
      <c r="DC15" s="134">
        <f t="shared" si="47"/>
        <v>1162691</v>
      </c>
      <c r="DD15" s="134">
        <f t="shared" si="48"/>
        <v>340931</v>
      </c>
      <c r="DE15" s="134">
        <f t="shared" si="49"/>
        <v>71940</v>
      </c>
      <c r="DF15" s="134">
        <f t="shared" si="50"/>
        <v>0</v>
      </c>
      <c r="DG15" s="134">
        <f t="shared" si="51"/>
        <v>0</v>
      </c>
      <c r="DH15" s="134">
        <f t="shared" si="52"/>
        <v>0</v>
      </c>
      <c r="DI15" s="134">
        <f t="shared" si="53"/>
        <v>55453</v>
      </c>
      <c r="DJ15" s="134">
        <f t="shared" si="54"/>
        <v>3269867</v>
      </c>
    </row>
    <row r="16" spans="1:114" s="129" customFormat="1" ht="12" customHeight="1">
      <c r="A16" s="125" t="s">
        <v>335</v>
      </c>
      <c r="B16" s="126" t="s">
        <v>353</v>
      </c>
      <c r="C16" s="125" t="s">
        <v>354</v>
      </c>
      <c r="D16" s="134">
        <f t="shared" si="6"/>
        <v>883577</v>
      </c>
      <c r="E16" s="134">
        <f t="shared" si="7"/>
        <v>50578</v>
      </c>
      <c r="F16" s="134">
        <v>0</v>
      </c>
      <c r="G16" s="134">
        <v>141</v>
      </c>
      <c r="H16" s="134">
        <v>0</v>
      </c>
      <c r="I16" s="134">
        <v>49953</v>
      </c>
      <c r="J16" s="135" t="s">
        <v>332</v>
      </c>
      <c r="K16" s="134">
        <v>484</v>
      </c>
      <c r="L16" s="134">
        <v>832999</v>
      </c>
      <c r="M16" s="134">
        <f t="shared" si="8"/>
        <v>162676</v>
      </c>
      <c r="N16" s="134">
        <f t="shared" si="9"/>
        <v>9990</v>
      </c>
      <c r="O16" s="134">
        <v>136</v>
      </c>
      <c r="P16" s="134">
        <v>856</v>
      </c>
      <c r="Q16" s="134">
        <v>8000</v>
      </c>
      <c r="R16" s="134">
        <v>589</v>
      </c>
      <c r="S16" s="135" t="s">
        <v>332</v>
      </c>
      <c r="T16" s="134">
        <v>409</v>
      </c>
      <c r="U16" s="134">
        <v>152686</v>
      </c>
      <c r="V16" s="134">
        <f t="shared" si="10"/>
        <v>1046253</v>
      </c>
      <c r="W16" s="134">
        <f t="shared" si="10"/>
        <v>60568</v>
      </c>
      <c r="X16" s="134">
        <f t="shared" si="10"/>
        <v>136</v>
      </c>
      <c r="Y16" s="134">
        <f t="shared" si="10"/>
        <v>997</v>
      </c>
      <c r="Z16" s="134">
        <f t="shared" si="10"/>
        <v>8000</v>
      </c>
      <c r="AA16" s="134">
        <f t="shared" si="10"/>
        <v>50542</v>
      </c>
      <c r="AB16" s="135" t="s">
        <v>332</v>
      </c>
      <c r="AC16" s="134">
        <f t="shared" si="11"/>
        <v>893</v>
      </c>
      <c r="AD16" s="134">
        <f t="shared" si="12"/>
        <v>985685</v>
      </c>
      <c r="AE16" s="134">
        <f t="shared" si="13"/>
        <v>0</v>
      </c>
      <c r="AF16" s="134">
        <f t="shared" si="14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191</v>
      </c>
      <c r="AM16" s="134">
        <f t="shared" si="15"/>
        <v>523848</v>
      </c>
      <c r="AN16" s="134">
        <f t="shared" si="16"/>
        <v>215650</v>
      </c>
      <c r="AO16" s="134">
        <v>34435</v>
      </c>
      <c r="AP16" s="134">
        <v>181215</v>
      </c>
      <c r="AQ16" s="134">
        <v>0</v>
      </c>
      <c r="AR16" s="134">
        <v>0</v>
      </c>
      <c r="AS16" s="134">
        <f t="shared" si="17"/>
        <v>9632</v>
      </c>
      <c r="AT16" s="134">
        <v>9632</v>
      </c>
      <c r="AU16" s="134">
        <v>0</v>
      </c>
      <c r="AV16" s="134">
        <v>0</v>
      </c>
      <c r="AW16" s="134">
        <v>0</v>
      </c>
      <c r="AX16" s="134">
        <f t="shared" si="18"/>
        <v>298566</v>
      </c>
      <c r="AY16" s="134">
        <v>236297</v>
      </c>
      <c r="AZ16" s="134">
        <v>52101</v>
      </c>
      <c r="BA16" s="134">
        <v>0</v>
      </c>
      <c r="BB16" s="134">
        <v>10168</v>
      </c>
      <c r="BC16" s="134">
        <v>359538</v>
      </c>
      <c r="BD16" s="134">
        <v>0</v>
      </c>
      <c r="BE16" s="134">
        <v>0</v>
      </c>
      <c r="BF16" s="134">
        <f t="shared" si="19"/>
        <v>523848</v>
      </c>
      <c r="BG16" s="134">
        <f t="shared" si="20"/>
        <v>8841</v>
      </c>
      <c r="BH16" s="134">
        <f t="shared" si="21"/>
        <v>8841</v>
      </c>
      <c r="BI16" s="134">
        <v>0</v>
      </c>
      <c r="BJ16" s="134">
        <v>8841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2"/>
        <v>151265</v>
      </c>
      <c r="BP16" s="134">
        <f t="shared" si="23"/>
        <v>6681</v>
      </c>
      <c r="BQ16" s="134">
        <v>6681</v>
      </c>
      <c r="BR16" s="134">
        <v>0</v>
      </c>
      <c r="BS16" s="134">
        <v>0</v>
      </c>
      <c r="BT16" s="134">
        <v>0</v>
      </c>
      <c r="BU16" s="134">
        <f t="shared" si="24"/>
        <v>67942</v>
      </c>
      <c r="BV16" s="134">
        <v>27458</v>
      </c>
      <c r="BW16" s="134">
        <v>40484</v>
      </c>
      <c r="BX16" s="134">
        <v>0</v>
      </c>
      <c r="BY16" s="134">
        <v>0</v>
      </c>
      <c r="BZ16" s="134">
        <f t="shared" si="25"/>
        <v>76642</v>
      </c>
      <c r="CA16" s="134">
        <v>0</v>
      </c>
      <c r="CB16" s="134">
        <v>76642</v>
      </c>
      <c r="CC16" s="134">
        <v>0</v>
      </c>
      <c r="CD16" s="134">
        <v>0</v>
      </c>
      <c r="CE16" s="134">
        <v>0</v>
      </c>
      <c r="CF16" s="134">
        <v>0</v>
      </c>
      <c r="CG16" s="134">
        <v>2570</v>
      </c>
      <c r="CH16" s="134">
        <f t="shared" si="26"/>
        <v>162676</v>
      </c>
      <c r="CI16" s="134">
        <f t="shared" si="27"/>
        <v>8841</v>
      </c>
      <c r="CJ16" s="134">
        <f t="shared" si="28"/>
        <v>8841</v>
      </c>
      <c r="CK16" s="134">
        <f t="shared" si="29"/>
        <v>0</v>
      </c>
      <c r="CL16" s="134">
        <f t="shared" si="30"/>
        <v>8841</v>
      </c>
      <c r="CM16" s="134">
        <f t="shared" si="31"/>
        <v>0</v>
      </c>
      <c r="CN16" s="134">
        <f t="shared" si="32"/>
        <v>0</v>
      </c>
      <c r="CO16" s="134">
        <f t="shared" si="33"/>
        <v>0</v>
      </c>
      <c r="CP16" s="134">
        <f t="shared" si="34"/>
        <v>191</v>
      </c>
      <c r="CQ16" s="134">
        <f t="shared" si="35"/>
        <v>675113</v>
      </c>
      <c r="CR16" s="134">
        <f t="shared" si="36"/>
        <v>222331</v>
      </c>
      <c r="CS16" s="134">
        <f t="shared" si="37"/>
        <v>41116</v>
      </c>
      <c r="CT16" s="134">
        <f t="shared" si="38"/>
        <v>181215</v>
      </c>
      <c r="CU16" s="134">
        <f t="shared" si="39"/>
        <v>0</v>
      </c>
      <c r="CV16" s="134">
        <f t="shared" si="40"/>
        <v>0</v>
      </c>
      <c r="CW16" s="134">
        <f t="shared" si="41"/>
        <v>77574</v>
      </c>
      <c r="CX16" s="134">
        <f t="shared" si="42"/>
        <v>37090</v>
      </c>
      <c r="CY16" s="134">
        <f t="shared" si="43"/>
        <v>40484</v>
      </c>
      <c r="CZ16" s="134">
        <f t="shared" si="44"/>
        <v>0</v>
      </c>
      <c r="DA16" s="134">
        <f t="shared" si="45"/>
        <v>0</v>
      </c>
      <c r="DB16" s="134">
        <f t="shared" si="46"/>
        <v>375208</v>
      </c>
      <c r="DC16" s="134">
        <f t="shared" si="47"/>
        <v>236297</v>
      </c>
      <c r="DD16" s="134">
        <f t="shared" si="48"/>
        <v>128743</v>
      </c>
      <c r="DE16" s="134">
        <f t="shared" si="49"/>
        <v>0</v>
      </c>
      <c r="DF16" s="134">
        <f t="shared" si="50"/>
        <v>10168</v>
      </c>
      <c r="DG16" s="134">
        <f t="shared" si="51"/>
        <v>359538</v>
      </c>
      <c r="DH16" s="134">
        <f t="shared" si="52"/>
        <v>0</v>
      </c>
      <c r="DI16" s="134">
        <f t="shared" si="53"/>
        <v>2570</v>
      </c>
      <c r="DJ16" s="134">
        <f t="shared" si="54"/>
        <v>686524</v>
      </c>
    </row>
    <row r="17" spans="1:114" s="129" customFormat="1" ht="12" customHeight="1">
      <c r="A17" s="125" t="s">
        <v>335</v>
      </c>
      <c r="B17" s="126" t="s">
        <v>355</v>
      </c>
      <c r="C17" s="125" t="s">
        <v>356</v>
      </c>
      <c r="D17" s="134">
        <f t="shared" si="6"/>
        <v>1428992</v>
      </c>
      <c r="E17" s="134">
        <f t="shared" si="7"/>
        <v>214213</v>
      </c>
      <c r="F17" s="134">
        <v>0</v>
      </c>
      <c r="G17" s="134">
        <v>0</v>
      </c>
      <c r="H17" s="134">
        <v>9400</v>
      </c>
      <c r="I17" s="134">
        <v>137355</v>
      </c>
      <c r="J17" s="135" t="s">
        <v>332</v>
      </c>
      <c r="K17" s="134">
        <v>67458</v>
      </c>
      <c r="L17" s="134">
        <v>1214779</v>
      </c>
      <c r="M17" s="134">
        <f t="shared" si="8"/>
        <v>10206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5" t="s">
        <v>332</v>
      </c>
      <c r="T17" s="134">
        <v>0</v>
      </c>
      <c r="U17" s="134">
        <v>10206</v>
      </c>
      <c r="V17" s="134">
        <f t="shared" si="10"/>
        <v>1439198</v>
      </c>
      <c r="W17" s="134">
        <f t="shared" si="10"/>
        <v>214213</v>
      </c>
      <c r="X17" s="134">
        <f t="shared" si="10"/>
        <v>0</v>
      </c>
      <c r="Y17" s="134">
        <f t="shared" si="10"/>
        <v>0</v>
      </c>
      <c r="Z17" s="134">
        <f t="shared" si="10"/>
        <v>9400</v>
      </c>
      <c r="AA17" s="134">
        <f t="shared" si="10"/>
        <v>137355</v>
      </c>
      <c r="AB17" s="135" t="s">
        <v>332</v>
      </c>
      <c r="AC17" s="134">
        <f t="shared" si="11"/>
        <v>67458</v>
      </c>
      <c r="AD17" s="134">
        <f t="shared" si="12"/>
        <v>1224985</v>
      </c>
      <c r="AE17" s="134">
        <f t="shared" si="13"/>
        <v>13923</v>
      </c>
      <c r="AF17" s="134">
        <f t="shared" si="14"/>
        <v>13923</v>
      </c>
      <c r="AG17" s="134">
        <v>0</v>
      </c>
      <c r="AH17" s="134">
        <v>13923</v>
      </c>
      <c r="AI17" s="134">
        <v>0</v>
      </c>
      <c r="AJ17" s="134">
        <v>0</v>
      </c>
      <c r="AK17" s="134">
        <v>0</v>
      </c>
      <c r="AL17" s="134">
        <v>0</v>
      </c>
      <c r="AM17" s="134">
        <f t="shared" si="15"/>
        <v>1224037</v>
      </c>
      <c r="AN17" s="134">
        <f t="shared" si="16"/>
        <v>650896</v>
      </c>
      <c r="AO17" s="134">
        <v>88109</v>
      </c>
      <c r="AP17" s="134">
        <v>393165</v>
      </c>
      <c r="AQ17" s="134">
        <v>169622</v>
      </c>
      <c r="AR17" s="134">
        <v>0</v>
      </c>
      <c r="AS17" s="134">
        <f t="shared" si="17"/>
        <v>209331</v>
      </c>
      <c r="AT17" s="134">
        <v>11546</v>
      </c>
      <c r="AU17" s="134">
        <v>197785</v>
      </c>
      <c r="AV17" s="134">
        <v>0</v>
      </c>
      <c r="AW17" s="134">
        <v>0</v>
      </c>
      <c r="AX17" s="134">
        <f t="shared" si="18"/>
        <v>363810</v>
      </c>
      <c r="AY17" s="134">
        <v>207922</v>
      </c>
      <c r="AZ17" s="134">
        <v>155888</v>
      </c>
      <c r="BA17" s="134">
        <v>0</v>
      </c>
      <c r="BB17" s="134">
        <v>0</v>
      </c>
      <c r="BC17" s="134">
        <v>0</v>
      </c>
      <c r="BD17" s="134">
        <v>0</v>
      </c>
      <c r="BE17" s="134">
        <v>191032</v>
      </c>
      <c r="BF17" s="134">
        <f t="shared" si="19"/>
        <v>1428992</v>
      </c>
      <c r="BG17" s="134">
        <f t="shared" si="20"/>
        <v>0</v>
      </c>
      <c r="BH17" s="134">
        <f t="shared" si="21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f t="shared" si="22"/>
        <v>10116</v>
      </c>
      <c r="BP17" s="134">
        <f t="shared" si="23"/>
        <v>8499</v>
      </c>
      <c r="BQ17" s="134">
        <v>8499</v>
      </c>
      <c r="BR17" s="134">
        <v>0</v>
      </c>
      <c r="BS17" s="134">
        <v>0</v>
      </c>
      <c r="BT17" s="134">
        <v>0</v>
      </c>
      <c r="BU17" s="134">
        <f t="shared" si="24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25"/>
        <v>1617</v>
      </c>
      <c r="CA17" s="134">
        <v>0</v>
      </c>
      <c r="CB17" s="134">
        <v>1617</v>
      </c>
      <c r="CC17" s="134">
        <v>0</v>
      </c>
      <c r="CD17" s="134">
        <v>0</v>
      </c>
      <c r="CE17" s="134">
        <v>0</v>
      </c>
      <c r="CF17" s="134">
        <v>0</v>
      </c>
      <c r="CG17" s="134">
        <v>90</v>
      </c>
      <c r="CH17" s="134">
        <f t="shared" si="26"/>
        <v>10206</v>
      </c>
      <c r="CI17" s="134">
        <f t="shared" si="27"/>
        <v>13923</v>
      </c>
      <c r="CJ17" s="134">
        <f t="shared" si="28"/>
        <v>13923</v>
      </c>
      <c r="CK17" s="134">
        <f t="shared" si="29"/>
        <v>0</v>
      </c>
      <c r="CL17" s="134">
        <f t="shared" si="30"/>
        <v>13923</v>
      </c>
      <c r="CM17" s="134">
        <f t="shared" si="31"/>
        <v>0</v>
      </c>
      <c r="CN17" s="134">
        <f t="shared" si="32"/>
        <v>0</v>
      </c>
      <c r="CO17" s="134">
        <f t="shared" si="33"/>
        <v>0</v>
      </c>
      <c r="CP17" s="134">
        <f t="shared" si="34"/>
        <v>0</v>
      </c>
      <c r="CQ17" s="134">
        <f t="shared" si="35"/>
        <v>1234153</v>
      </c>
      <c r="CR17" s="134">
        <f t="shared" si="36"/>
        <v>659395</v>
      </c>
      <c r="CS17" s="134">
        <f t="shared" si="37"/>
        <v>96608</v>
      </c>
      <c r="CT17" s="134">
        <f t="shared" si="38"/>
        <v>393165</v>
      </c>
      <c r="CU17" s="134">
        <f t="shared" si="39"/>
        <v>169622</v>
      </c>
      <c r="CV17" s="134">
        <f t="shared" si="40"/>
        <v>0</v>
      </c>
      <c r="CW17" s="134">
        <f t="shared" si="41"/>
        <v>209331</v>
      </c>
      <c r="CX17" s="134">
        <f t="shared" si="42"/>
        <v>11546</v>
      </c>
      <c r="CY17" s="134">
        <f t="shared" si="43"/>
        <v>197785</v>
      </c>
      <c r="CZ17" s="134">
        <f t="shared" si="44"/>
        <v>0</v>
      </c>
      <c r="DA17" s="134">
        <f t="shared" si="45"/>
        <v>0</v>
      </c>
      <c r="DB17" s="134">
        <f t="shared" si="46"/>
        <v>365427</v>
      </c>
      <c r="DC17" s="134">
        <f t="shared" si="47"/>
        <v>207922</v>
      </c>
      <c r="DD17" s="134">
        <f t="shared" si="48"/>
        <v>157505</v>
      </c>
      <c r="DE17" s="134">
        <f t="shared" si="49"/>
        <v>0</v>
      </c>
      <c r="DF17" s="134">
        <f t="shared" si="50"/>
        <v>0</v>
      </c>
      <c r="DG17" s="134">
        <f t="shared" si="51"/>
        <v>0</v>
      </c>
      <c r="DH17" s="134">
        <f t="shared" si="52"/>
        <v>0</v>
      </c>
      <c r="DI17" s="134">
        <f t="shared" si="53"/>
        <v>191122</v>
      </c>
      <c r="DJ17" s="134">
        <f t="shared" si="54"/>
        <v>1439198</v>
      </c>
    </row>
    <row r="18" spans="1:114" s="129" customFormat="1" ht="12" customHeight="1">
      <c r="A18" s="125" t="s">
        <v>335</v>
      </c>
      <c r="B18" s="126" t="s">
        <v>357</v>
      </c>
      <c r="C18" s="125" t="s">
        <v>358</v>
      </c>
      <c r="D18" s="134">
        <f t="shared" si="6"/>
        <v>4991963</v>
      </c>
      <c r="E18" s="134">
        <f t="shared" si="7"/>
        <v>243981</v>
      </c>
      <c r="F18" s="134">
        <v>442</v>
      </c>
      <c r="G18" s="134">
        <v>394</v>
      </c>
      <c r="H18" s="134">
        <v>0</v>
      </c>
      <c r="I18" s="134">
        <v>243145</v>
      </c>
      <c r="J18" s="135" t="s">
        <v>332</v>
      </c>
      <c r="K18" s="134">
        <v>0</v>
      </c>
      <c r="L18" s="134">
        <v>4747982</v>
      </c>
      <c r="M18" s="134">
        <f t="shared" si="8"/>
        <v>412094</v>
      </c>
      <c r="N18" s="134">
        <f t="shared" si="9"/>
        <v>16156</v>
      </c>
      <c r="O18" s="134">
        <v>0</v>
      </c>
      <c r="P18" s="134">
        <v>0</v>
      </c>
      <c r="Q18" s="134">
        <v>0</v>
      </c>
      <c r="R18" s="134">
        <v>16156</v>
      </c>
      <c r="S18" s="135" t="s">
        <v>332</v>
      </c>
      <c r="T18" s="134">
        <v>0</v>
      </c>
      <c r="U18" s="134">
        <v>395938</v>
      </c>
      <c r="V18" s="134">
        <f t="shared" si="10"/>
        <v>5404057</v>
      </c>
      <c r="W18" s="134">
        <f t="shared" si="10"/>
        <v>260137</v>
      </c>
      <c r="X18" s="134">
        <f t="shared" si="10"/>
        <v>442</v>
      </c>
      <c r="Y18" s="134">
        <f t="shared" si="10"/>
        <v>394</v>
      </c>
      <c r="Z18" s="134">
        <f t="shared" si="10"/>
        <v>0</v>
      </c>
      <c r="AA18" s="134">
        <f t="shared" si="10"/>
        <v>259301</v>
      </c>
      <c r="AB18" s="135" t="s">
        <v>332</v>
      </c>
      <c r="AC18" s="134">
        <f t="shared" si="11"/>
        <v>0</v>
      </c>
      <c r="AD18" s="134">
        <f t="shared" si="12"/>
        <v>5143920</v>
      </c>
      <c r="AE18" s="134">
        <f t="shared" si="13"/>
        <v>18202</v>
      </c>
      <c r="AF18" s="134">
        <f t="shared" si="14"/>
        <v>10710</v>
      </c>
      <c r="AG18" s="134">
        <v>0</v>
      </c>
      <c r="AH18" s="134">
        <v>10710</v>
      </c>
      <c r="AI18" s="134">
        <v>0</v>
      </c>
      <c r="AJ18" s="134">
        <v>0</v>
      </c>
      <c r="AK18" s="134">
        <v>7492</v>
      </c>
      <c r="AL18" s="134">
        <v>0</v>
      </c>
      <c r="AM18" s="134">
        <f t="shared" si="15"/>
        <v>4650482</v>
      </c>
      <c r="AN18" s="134">
        <f t="shared" si="16"/>
        <v>2011468</v>
      </c>
      <c r="AO18" s="134">
        <v>778456</v>
      </c>
      <c r="AP18" s="134">
        <v>1040505</v>
      </c>
      <c r="AQ18" s="134">
        <v>192507</v>
      </c>
      <c r="AR18" s="134">
        <v>0</v>
      </c>
      <c r="AS18" s="134">
        <f t="shared" si="17"/>
        <v>1440613</v>
      </c>
      <c r="AT18" s="134">
        <v>66447</v>
      </c>
      <c r="AU18" s="134">
        <v>1373983</v>
      </c>
      <c r="AV18" s="134">
        <v>183</v>
      </c>
      <c r="AW18" s="134">
        <v>18541</v>
      </c>
      <c r="AX18" s="134">
        <f t="shared" si="18"/>
        <v>1179860</v>
      </c>
      <c r="AY18" s="134">
        <v>566472</v>
      </c>
      <c r="AZ18" s="134">
        <v>484134</v>
      </c>
      <c r="BA18" s="134">
        <v>121159</v>
      </c>
      <c r="BB18" s="134">
        <v>8095</v>
      </c>
      <c r="BC18" s="134">
        <v>158805</v>
      </c>
      <c r="BD18" s="134">
        <v>0</v>
      </c>
      <c r="BE18" s="134">
        <v>164474</v>
      </c>
      <c r="BF18" s="134">
        <f t="shared" si="19"/>
        <v>4833158</v>
      </c>
      <c r="BG18" s="134">
        <f t="shared" si="20"/>
        <v>18316</v>
      </c>
      <c r="BH18" s="134">
        <f t="shared" si="21"/>
        <v>18316</v>
      </c>
      <c r="BI18" s="134">
        <v>0</v>
      </c>
      <c r="BJ18" s="134">
        <v>18316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2"/>
        <v>392848</v>
      </c>
      <c r="BP18" s="134">
        <f t="shared" si="23"/>
        <v>269530</v>
      </c>
      <c r="BQ18" s="134">
        <v>97330</v>
      </c>
      <c r="BR18" s="134">
        <v>149739</v>
      </c>
      <c r="BS18" s="134">
        <v>22461</v>
      </c>
      <c r="BT18" s="134">
        <v>0</v>
      </c>
      <c r="BU18" s="134">
        <f t="shared" si="24"/>
        <v>59723</v>
      </c>
      <c r="BV18" s="134">
        <v>5570</v>
      </c>
      <c r="BW18" s="134">
        <v>54153</v>
      </c>
      <c r="BX18" s="134">
        <v>0</v>
      </c>
      <c r="BY18" s="134">
        <v>11130</v>
      </c>
      <c r="BZ18" s="134">
        <f t="shared" si="25"/>
        <v>52465</v>
      </c>
      <c r="CA18" s="134">
        <v>0</v>
      </c>
      <c r="CB18" s="134">
        <v>29599</v>
      </c>
      <c r="CC18" s="134">
        <v>22866</v>
      </c>
      <c r="CD18" s="134">
        <v>0</v>
      </c>
      <c r="CE18" s="134">
        <v>0</v>
      </c>
      <c r="CF18" s="134">
        <v>0</v>
      </c>
      <c r="CG18" s="134">
        <v>930</v>
      </c>
      <c r="CH18" s="134">
        <f t="shared" si="26"/>
        <v>412094</v>
      </c>
      <c r="CI18" s="134">
        <f t="shared" si="27"/>
        <v>36518</v>
      </c>
      <c r="CJ18" s="134">
        <f t="shared" si="28"/>
        <v>29026</v>
      </c>
      <c r="CK18" s="134">
        <f t="shared" si="29"/>
        <v>0</v>
      </c>
      <c r="CL18" s="134">
        <f t="shared" si="30"/>
        <v>29026</v>
      </c>
      <c r="CM18" s="134">
        <f t="shared" si="31"/>
        <v>0</v>
      </c>
      <c r="CN18" s="134">
        <f t="shared" si="32"/>
        <v>0</v>
      </c>
      <c r="CO18" s="134">
        <f t="shared" si="33"/>
        <v>7492</v>
      </c>
      <c r="CP18" s="134">
        <f t="shared" si="34"/>
        <v>0</v>
      </c>
      <c r="CQ18" s="134">
        <f t="shared" si="35"/>
        <v>5043330</v>
      </c>
      <c r="CR18" s="134">
        <f t="shared" si="36"/>
        <v>2280998</v>
      </c>
      <c r="CS18" s="134">
        <f t="shared" si="37"/>
        <v>875786</v>
      </c>
      <c r="CT18" s="134">
        <f t="shared" si="38"/>
        <v>1190244</v>
      </c>
      <c r="CU18" s="134">
        <f t="shared" si="39"/>
        <v>214968</v>
      </c>
      <c r="CV18" s="134">
        <f t="shared" si="40"/>
        <v>0</v>
      </c>
      <c r="CW18" s="134">
        <f t="shared" si="41"/>
        <v>1500336</v>
      </c>
      <c r="CX18" s="134">
        <f t="shared" si="42"/>
        <v>72017</v>
      </c>
      <c r="CY18" s="134">
        <f t="shared" si="43"/>
        <v>1428136</v>
      </c>
      <c r="CZ18" s="134">
        <f t="shared" si="44"/>
        <v>183</v>
      </c>
      <c r="DA18" s="134">
        <f t="shared" si="45"/>
        <v>29671</v>
      </c>
      <c r="DB18" s="134">
        <f t="shared" si="46"/>
        <v>1232325</v>
      </c>
      <c r="DC18" s="134">
        <f t="shared" si="47"/>
        <v>566472</v>
      </c>
      <c r="DD18" s="134">
        <f t="shared" si="48"/>
        <v>513733</v>
      </c>
      <c r="DE18" s="134">
        <f t="shared" si="49"/>
        <v>144025</v>
      </c>
      <c r="DF18" s="134">
        <f t="shared" si="50"/>
        <v>8095</v>
      </c>
      <c r="DG18" s="134">
        <f t="shared" si="51"/>
        <v>158805</v>
      </c>
      <c r="DH18" s="134">
        <f t="shared" si="52"/>
        <v>0</v>
      </c>
      <c r="DI18" s="134">
        <f t="shared" si="53"/>
        <v>165404</v>
      </c>
      <c r="DJ18" s="134">
        <f t="shared" si="54"/>
        <v>5245252</v>
      </c>
    </row>
    <row r="19" spans="1:114" s="129" customFormat="1" ht="12" customHeight="1">
      <c r="A19" s="125" t="s">
        <v>335</v>
      </c>
      <c r="B19" s="126" t="s">
        <v>359</v>
      </c>
      <c r="C19" s="125" t="s">
        <v>360</v>
      </c>
      <c r="D19" s="134">
        <f t="shared" si="6"/>
        <v>3302699</v>
      </c>
      <c r="E19" s="134">
        <f t="shared" si="7"/>
        <v>411314</v>
      </c>
      <c r="F19" s="134">
        <v>0</v>
      </c>
      <c r="G19" s="134">
        <v>0</v>
      </c>
      <c r="H19" s="134">
        <v>458</v>
      </c>
      <c r="I19" s="134">
        <v>260744</v>
      </c>
      <c r="J19" s="135" t="s">
        <v>332</v>
      </c>
      <c r="K19" s="134">
        <v>150112</v>
      </c>
      <c r="L19" s="134">
        <v>2891385</v>
      </c>
      <c r="M19" s="134">
        <f t="shared" si="8"/>
        <v>197172</v>
      </c>
      <c r="N19" s="134">
        <f t="shared" si="9"/>
        <v>8777</v>
      </c>
      <c r="O19" s="134">
        <v>0</v>
      </c>
      <c r="P19" s="134">
        <v>0</v>
      </c>
      <c r="Q19" s="134">
        <v>0</v>
      </c>
      <c r="R19" s="134">
        <v>8777</v>
      </c>
      <c r="S19" s="135" t="s">
        <v>332</v>
      </c>
      <c r="T19" s="134">
        <v>0</v>
      </c>
      <c r="U19" s="134">
        <v>188395</v>
      </c>
      <c r="V19" s="134">
        <f t="shared" si="10"/>
        <v>3499871</v>
      </c>
      <c r="W19" s="134">
        <f t="shared" si="10"/>
        <v>420091</v>
      </c>
      <c r="X19" s="134">
        <f t="shared" si="10"/>
        <v>0</v>
      </c>
      <c r="Y19" s="134">
        <f t="shared" si="10"/>
        <v>0</v>
      </c>
      <c r="Z19" s="134">
        <f t="shared" si="10"/>
        <v>458</v>
      </c>
      <c r="AA19" s="134">
        <f t="shared" si="10"/>
        <v>269521</v>
      </c>
      <c r="AB19" s="135" t="s">
        <v>332</v>
      </c>
      <c r="AC19" s="134">
        <f t="shared" si="11"/>
        <v>150112</v>
      </c>
      <c r="AD19" s="134">
        <f t="shared" si="12"/>
        <v>3079780</v>
      </c>
      <c r="AE19" s="134">
        <f t="shared" si="13"/>
        <v>0</v>
      </c>
      <c r="AF19" s="134">
        <f t="shared" si="14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f t="shared" si="15"/>
        <v>3302188</v>
      </c>
      <c r="AN19" s="134">
        <f t="shared" si="16"/>
        <v>517655</v>
      </c>
      <c r="AO19" s="134">
        <v>102993</v>
      </c>
      <c r="AP19" s="134">
        <v>414662</v>
      </c>
      <c r="AQ19" s="134">
        <v>0</v>
      </c>
      <c r="AR19" s="134">
        <v>0</v>
      </c>
      <c r="AS19" s="134">
        <f t="shared" si="17"/>
        <v>1262895</v>
      </c>
      <c r="AT19" s="134">
        <v>29687</v>
      </c>
      <c r="AU19" s="134">
        <v>1233208</v>
      </c>
      <c r="AV19" s="134">
        <v>0</v>
      </c>
      <c r="AW19" s="134">
        <v>0</v>
      </c>
      <c r="AX19" s="134">
        <f t="shared" si="18"/>
        <v>1521638</v>
      </c>
      <c r="AY19" s="134">
        <v>967576</v>
      </c>
      <c r="AZ19" s="134">
        <v>509422</v>
      </c>
      <c r="BA19" s="134">
        <v>44640</v>
      </c>
      <c r="BB19" s="134">
        <v>0</v>
      </c>
      <c r="BC19" s="134">
        <v>0</v>
      </c>
      <c r="BD19" s="134">
        <v>0</v>
      </c>
      <c r="BE19" s="134">
        <v>511</v>
      </c>
      <c r="BF19" s="134">
        <f t="shared" si="19"/>
        <v>3302699</v>
      </c>
      <c r="BG19" s="134">
        <f t="shared" si="20"/>
        <v>0</v>
      </c>
      <c r="BH19" s="134">
        <f t="shared" si="21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f t="shared" si="22"/>
        <v>178838</v>
      </c>
      <c r="BP19" s="134">
        <f t="shared" si="23"/>
        <v>127615</v>
      </c>
      <c r="BQ19" s="134">
        <v>27907</v>
      </c>
      <c r="BR19" s="134">
        <v>99708</v>
      </c>
      <c r="BS19" s="134">
        <v>0</v>
      </c>
      <c r="BT19" s="134">
        <v>0</v>
      </c>
      <c r="BU19" s="134">
        <f t="shared" si="24"/>
        <v>31296</v>
      </c>
      <c r="BV19" s="134">
        <v>13425</v>
      </c>
      <c r="BW19" s="134">
        <v>17871</v>
      </c>
      <c r="BX19" s="134">
        <v>0</v>
      </c>
      <c r="BY19" s="134">
        <v>0</v>
      </c>
      <c r="BZ19" s="134">
        <f t="shared" si="25"/>
        <v>19927</v>
      </c>
      <c r="CA19" s="134">
        <v>4885</v>
      </c>
      <c r="CB19" s="134">
        <v>15042</v>
      </c>
      <c r="CC19" s="134">
        <v>0</v>
      </c>
      <c r="CD19" s="134">
        <v>0</v>
      </c>
      <c r="CE19" s="134">
        <v>0</v>
      </c>
      <c r="CF19" s="134">
        <v>0</v>
      </c>
      <c r="CG19" s="134">
        <v>18334</v>
      </c>
      <c r="CH19" s="134">
        <f t="shared" si="26"/>
        <v>197172</v>
      </c>
      <c r="CI19" s="134">
        <f t="shared" si="27"/>
        <v>0</v>
      </c>
      <c r="CJ19" s="134">
        <f t="shared" si="28"/>
        <v>0</v>
      </c>
      <c r="CK19" s="134">
        <f t="shared" si="29"/>
        <v>0</v>
      </c>
      <c r="CL19" s="134">
        <f t="shared" si="30"/>
        <v>0</v>
      </c>
      <c r="CM19" s="134">
        <f t="shared" si="31"/>
        <v>0</v>
      </c>
      <c r="CN19" s="134">
        <f t="shared" si="32"/>
        <v>0</v>
      </c>
      <c r="CO19" s="134">
        <f t="shared" si="33"/>
        <v>0</v>
      </c>
      <c r="CP19" s="134">
        <f t="shared" si="34"/>
        <v>0</v>
      </c>
      <c r="CQ19" s="134">
        <f t="shared" si="35"/>
        <v>3481026</v>
      </c>
      <c r="CR19" s="134">
        <f t="shared" si="36"/>
        <v>645270</v>
      </c>
      <c r="CS19" s="134">
        <f t="shared" si="37"/>
        <v>130900</v>
      </c>
      <c r="CT19" s="134">
        <f t="shared" si="38"/>
        <v>514370</v>
      </c>
      <c r="CU19" s="134">
        <f t="shared" si="39"/>
        <v>0</v>
      </c>
      <c r="CV19" s="134">
        <f t="shared" si="40"/>
        <v>0</v>
      </c>
      <c r="CW19" s="134">
        <f t="shared" si="41"/>
        <v>1294191</v>
      </c>
      <c r="CX19" s="134">
        <f t="shared" si="42"/>
        <v>43112</v>
      </c>
      <c r="CY19" s="134">
        <f t="shared" si="43"/>
        <v>1251079</v>
      </c>
      <c r="CZ19" s="134">
        <f t="shared" si="44"/>
        <v>0</v>
      </c>
      <c r="DA19" s="134">
        <f t="shared" si="45"/>
        <v>0</v>
      </c>
      <c r="DB19" s="134">
        <f t="shared" si="46"/>
        <v>1541565</v>
      </c>
      <c r="DC19" s="134">
        <f t="shared" si="47"/>
        <v>972461</v>
      </c>
      <c r="DD19" s="134">
        <f t="shared" si="48"/>
        <v>524464</v>
      </c>
      <c r="DE19" s="134">
        <f t="shared" si="49"/>
        <v>44640</v>
      </c>
      <c r="DF19" s="134">
        <f t="shared" si="50"/>
        <v>0</v>
      </c>
      <c r="DG19" s="134">
        <f t="shared" si="51"/>
        <v>0</v>
      </c>
      <c r="DH19" s="134">
        <f t="shared" si="52"/>
        <v>0</v>
      </c>
      <c r="DI19" s="134">
        <f t="shared" si="53"/>
        <v>18845</v>
      </c>
      <c r="DJ19" s="134">
        <f t="shared" si="54"/>
        <v>3499871</v>
      </c>
    </row>
    <row r="20" spans="1:114" s="129" customFormat="1" ht="12" customHeight="1">
      <c r="A20" s="125" t="s">
        <v>335</v>
      </c>
      <c r="B20" s="126" t="s">
        <v>361</v>
      </c>
      <c r="C20" s="125" t="s">
        <v>362</v>
      </c>
      <c r="D20" s="134">
        <f t="shared" si="6"/>
        <v>3499090</v>
      </c>
      <c r="E20" s="134">
        <f t="shared" si="7"/>
        <v>422310</v>
      </c>
      <c r="F20" s="134">
        <v>0</v>
      </c>
      <c r="G20" s="134">
        <v>0</v>
      </c>
      <c r="H20" s="134">
        <v>26700</v>
      </c>
      <c r="I20" s="134">
        <v>327146</v>
      </c>
      <c r="J20" s="135" t="s">
        <v>332</v>
      </c>
      <c r="K20" s="134">
        <v>68464</v>
      </c>
      <c r="L20" s="134">
        <v>3076780</v>
      </c>
      <c r="M20" s="134">
        <f t="shared" si="8"/>
        <v>752105</v>
      </c>
      <c r="N20" s="134">
        <f t="shared" si="9"/>
        <v>83656</v>
      </c>
      <c r="O20" s="134">
        <v>0</v>
      </c>
      <c r="P20" s="134">
        <v>0</v>
      </c>
      <c r="Q20" s="134">
        <v>0</v>
      </c>
      <c r="R20" s="134">
        <v>83656</v>
      </c>
      <c r="S20" s="135" t="s">
        <v>332</v>
      </c>
      <c r="T20" s="134">
        <v>0</v>
      </c>
      <c r="U20" s="134">
        <v>668449</v>
      </c>
      <c r="V20" s="134">
        <f t="shared" si="10"/>
        <v>4251195</v>
      </c>
      <c r="W20" s="134">
        <f t="shared" si="10"/>
        <v>505966</v>
      </c>
      <c r="X20" s="134">
        <f t="shared" si="10"/>
        <v>0</v>
      </c>
      <c r="Y20" s="134">
        <f t="shared" si="10"/>
        <v>0</v>
      </c>
      <c r="Z20" s="134">
        <f t="shared" si="10"/>
        <v>26700</v>
      </c>
      <c r="AA20" s="134">
        <f t="shared" si="10"/>
        <v>410802</v>
      </c>
      <c r="AB20" s="135" t="s">
        <v>332</v>
      </c>
      <c r="AC20" s="134">
        <f t="shared" si="11"/>
        <v>68464</v>
      </c>
      <c r="AD20" s="134">
        <f t="shared" si="12"/>
        <v>3745229</v>
      </c>
      <c r="AE20" s="134">
        <f t="shared" si="13"/>
        <v>0</v>
      </c>
      <c r="AF20" s="134">
        <f t="shared" si="14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15"/>
        <v>3423139</v>
      </c>
      <c r="AN20" s="134">
        <f t="shared" si="16"/>
        <v>1734832</v>
      </c>
      <c r="AO20" s="134">
        <v>102454</v>
      </c>
      <c r="AP20" s="134">
        <v>1471634</v>
      </c>
      <c r="AQ20" s="134">
        <v>125588</v>
      </c>
      <c r="AR20" s="134">
        <v>35156</v>
      </c>
      <c r="AS20" s="134">
        <f t="shared" si="17"/>
        <v>199081</v>
      </c>
      <c r="AT20" s="134">
        <v>109236</v>
      </c>
      <c r="AU20" s="134">
        <v>81494</v>
      </c>
      <c r="AV20" s="134">
        <v>8351</v>
      </c>
      <c r="AW20" s="134">
        <v>34598</v>
      </c>
      <c r="AX20" s="134">
        <f t="shared" si="18"/>
        <v>1454628</v>
      </c>
      <c r="AY20" s="134">
        <v>28570</v>
      </c>
      <c r="AZ20" s="134">
        <v>1257390</v>
      </c>
      <c r="BA20" s="134">
        <v>7523</v>
      </c>
      <c r="BB20" s="134">
        <v>161145</v>
      </c>
      <c r="BC20" s="134">
        <v>0</v>
      </c>
      <c r="BD20" s="134">
        <v>0</v>
      </c>
      <c r="BE20" s="134">
        <v>75951</v>
      </c>
      <c r="BF20" s="134">
        <f t="shared" si="19"/>
        <v>3499090</v>
      </c>
      <c r="BG20" s="134">
        <f t="shared" si="20"/>
        <v>0</v>
      </c>
      <c r="BH20" s="134">
        <f t="shared" si="21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2"/>
        <v>752105</v>
      </c>
      <c r="BP20" s="134">
        <f t="shared" si="23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4"/>
        <v>179936</v>
      </c>
      <c r="BV20" s="134">
        <v>84</v>
      </c>
      <c r="BW20" s="134">
        <v>179852</v>
      </c>
      <c r="BX20" s="134">
        <v>0</v>
      </c>
      <c r="BY20" s="134">
        <v>0</v>
      </c>
      <c r="BZ20" s="134">
        <f t="shared" si="25"/>
        <v>572169</v>
      </c>
      <c r="CA20" s="134">
        <v>514754</v>
      </c>
      <c r="CB20" s="134">
        <v>50572</v>
      </c>
      <c r="CC20" s="134">
        <v>6843</v>
      </c>
      <c r="CD20" s="134">
        <v>0</v>
      </c>
      <c r="CE20" s="134">
        <v>0</v>
      </c>
      <c r="CF20" s="134">
        <v>0</v>
      </c>
      <c r="CG20" s="134">
        <v>0</v>
      </c>
      <c r="CH20" s="134">
        <f t="shared" si="26"/>
        <v>752105</v>
      </c>
      <c r="CI20" s="134">
        <f t="shared" si="27"/>
        <v>0</v>
      </c>
      <c r="CJ20" s="134">
        <f t="shared" si="28"/>
        <v>0</v>
      </c>
      <c r="CK20" s="134">
        <f t="shared" si="29"/>
        <v>0</v>
      </c>
      <c r="CL20" s="134">
        <f t="shared" si="30"/>
        <v>0</v>
      </c>
      <c r="CM20" s="134">
        <f t="shared" si="31"/>
        <v>0</v>
      </c>
      <c r="CN20" s="134">
        <f t="shared" si="32"/>
        <v>0</v>
      </c>
      <c r="CO20" s="134">
        <f t="shared" si="33"/>
        <v>0</v>
      </c>
      <c r="CP20" s="134">
        <f t="shared" si="34"/>
        <v>0</v>
      </c>
      <c r="CQ20" s="134">
        <f t="shared" si="35"/>
        <v>4175244</v>
      </c>
      <c r="CR20" s="134">
        <f t="shared" si="36"/>
        <v>1734832</v>
      </c>
      <c r="CS20" s="134">
        <f t="shared" si="37"/>
        <v>102454</v>
      </c>
      <c r="CT20" s="134">
        <f t="shared" si="38"/>
        <v>1471634</v>
      </c>
      <c r="CU20" s="134">
        <f t="shared" si="39"/>
        <v>125588</v>
      </c>
      <c r="CV20" s="134">
        <f t="shared" si="40"/>
        <v>35156</v>
      </c>
      <c r="CW20" s="134">
        <f t="shared" si="41"/>
        <v>379017</v>
      </c>
      <c r="CX20" s="134">
        <f t="shared" si="42"/>
        <v>109320</v>
      </c>
      <c r="CY20" s="134">
        <f t="shared" si="43"/>
        <v>261346</v>
      </c>
      <c r="CZ20" s="134">
        <f t="shared" si="44"/>
        <v>8351</v>
      </c>
      <c r="DA20" s="134">
        <f t="shared" si="45"/>
        <v>34598</v>
      </c>
      <c r="DB20" s="134">
        <f t="shared" si="46"/>
        <v>2026797</v>
      </c>
      <c r="DC20" s="134">
        <f t="shared" si="47"/>
        <v>543324</v>
      </c>
      <c r="DD20" s="134">
        <f t="shared" si="48"/>
        <v>1307962</v>
      </c>
      <c r="DE20" s="134">
        <f t="shared" si="49"/>
        <v>14366</v>
      </c>
      <c r="DF20" s="134">
        <f t="shared" si="50"/>
        <v>161145</v>
      </c>
      <c r="DG20" s="134">
        <f t="shared" si="51"/>
        <v>0</v>
      </c>
      <c r="DH20" s="134">
        <f t="shared" si="52"/>
        <v>0</v>
      </c>
      <c r="DI20" s="134">
        <f t="shared" si="53"/>
        <v>75951</v>
      </c>
      <c r="DJ20" s="134">
        <f t="shared" si="54"/>
        <v>4251195</v>
      </c>
    </row>
    <row r="21" spans="1:114" s="129" customFormat="1" ht="12" customHeight="1">
      <c r="A21" s="125" t="s">
        <v>335</v>
      </c>
      <c r="B21" s="126" t="s">
        <v>363</v>
      </c>
      <c r="C21" s="125" t="s">
        <v>364</v>
      </c>
      <c r="D21" s="134">
        <f t="shared" si="6"/>
        <v>1672753</v>
      </c>
      <c r="E21" s="134">
        <f t="shared" si="7"/>
        <v>240480</v>
      </c>
      <c r="F21" s="134">
        <v>0</v>
      </c>
      <c r="G21" s="134">
        <v>173</v>
      </c>
      <c r="H21" s="134">
        <v>0</v>
      </c>
      <c r="I21" s="134">
        <v>229585</v>
      </c>
      <c r="J21" s="135" t="s">
        <v>332</v>
      </c>
      <c r="K21" s="134">
        <v>10722</v>
      </c>
      <c r="L21" s="134">
        <v>1432273</v>
      </c>
      <c r="M21" s="134">
        <f t="shared" si="8"/>
        <v>186035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5" t="s">
        <v>332</v>
      </c>
      <c r="T21" s="134">
        <v>0</v>
      </c>
      <c r="U21" s="134">
        <v>186035</v>
      </c>
      <c r="V21" s="134">
        <f t="shared" si="10"/>
        <v>1858788</v>
      </c>
      <c r="W21" s="134">
        <f t="shared" si="10"/>
        <v>240480</v>
      </c>
      <c r="X21" s="134">
        <f t="shared" si="10"/>
        <v>0</v>
      </c>
      <c r="Y21" s="134">
        <f t="shared" si="10"/>
        <v>173</v>
      </c>
      <c r="Z21" s="134">
        <f t="shared" si="10"/>
        <v>0</v>
      </c>
      <c r="AA21" s="134">
        <f t="shared" si="10"/>
        <v>229585</v>
      </c>
      <c r="AB21" s="135" t="s">
        <v>332</v>
      </c>
      <c r="AC21" s="134">
        <f t="shared" si="11"/>
        <v>10722</v>
      </c>
      <c r="AD21" s="134">
        <f t="shared" si="12"/>
        <v>1618308</v>
      </c>
      <c r="AE21" s="134">
        <f t="shared" si="13"/>
        <v>0</v>
      </c>
      <c r="AF21" s="134">
        <f t="shared" si="14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f t="shared" si="15"/>
        <v>947972</v>
      </c>
      <c r="AN21" s="134">
        <f t="shared" si="16"/>
        <v>166340</v>
      </c>
      <c r="AO21" s="134">
        <v>13861</v>
      </c>
      <c r="AP21" s="134">
        <v>152479</v>
      </c>
      <c r="AQ21" s="134">
        <v>0</v>
      </c>
      <c r="AR21" s="134">
        <v>0</v>
      </c>
      <c r="AS21" s="134">
        <f t="shared" si="17"/>
        <v>5755</v>
      </c>
      <c r="AT21" s="134">
        <v>5755</v>
      </c>
      <c r="AU21" s="134">
        <v>0</v>
      </c>
      <c r="AV21" s="134">
        <v>0</v>
      </c>
      <c r="AW21" s="134">
        <v>0</v>
      </c>
      <c r="AX21" s="134">
        <f t="shared" si="18"/>
        <v>775877</v>
      </c>
      <c r="AY21" s="134">
        <v>702463</v>
      </c>
      <c r="AZ21" s="134">
        <v>54125</v>
      </c>
      <c r="BA21" s="134">
        <v>0</v>
      </c>
      <c r="BB21" s="134">
        <v>19289</v>
      </c>
      <c r="BC21" s="134">
        <v>695834</v>
      </c>
      <c r="BD21" s="134">
        <v>0</v>
      </c>
      <c r="BE21" s="134">
        <v>28947</v>
      </c>
      <c r="BF21" s="134">
        <f t="shared" si="19"/>
        <v>976919</v>
      </c>
      <c r="BG21" s="134">
        <f t="shared" si="20"/>
        <v>0</v>
      </c>
      <c r="BH21" s="134">
        <f t="shared" si="21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2"/>
        <v>15242</v>
      </c>
      <c r="BP21" s="134">
        <f t="shared" si="23"/>
        <v>15242</v>
      </c>
      <c r="BQ21" s="134">
        <v>15242</v>
      </c>
      <c r="BR21" s="134">
        <v>0</v>
      </c>
      <c r="BS21" s="134">
        <v>0</v>
      </c>
      <c r="BT21" s="134">
        <v>0</v>
      </c>
      <c r="BU21" s="134">
        <f t="shared" si="24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25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170793</v>
      </c>
      <c r="CF21" s="134">
        <v>0</v>
      </c>
      <c r="CG21" s="134">
        <v>0</v>
      </c>
      <c r="CH21" s="134">
        <f t="shared" si="26"/>
        <v>15242</v>
      </c>
      <c r="CI21" s="134">
        <f t="shared" si="27"/>
        <v>0</v>
      </c>
      <c r="CJ21" s="134">
        <f t="shared" si="28"/>
        <v>0</v>
      </c>
      <c r="CK21" s="134">
        <f t="shared" si="29"/>
        <v>0</v>
      </c>
      <c r="CL21" s="134">
        <f t="shared" si="30"/>
        <v>0</v>
      </c>
      <c r="CM21" s="134">
        <f t="shared" si="31"/>
        <v>0</v>
      </c>
      <c r="CN21" s="134">
        <f t="shared" si="32"/>
        <v>0</v>
      </c>
      <c r="CO21" s="134">
        <f t="shared" si="33"/>
        <v>0</v>
      </c>
      <c r="CP21" s="134">
        <f t="shared" si="34"/>
        <v>0</v>
      </c>
      <c r="CQ21" s="134">
        <f t="shared" si="35"/>
        <v>963214</v>
      </c>
      <c r="CR21" s="134">
        <f t="shared" si="36"/>
        <v>181582</v>
      </c>
      <c r="CS21" s="134">
        <f t="shared" si="37"/>
        <v>29103</v>
      </c>
      <c r="CT21" s="134">
        <f t="shared" si="38"/>
        <v>152479</v>
      </c>
      <c r="CU21" s="134">
        <f t="shared" si="39"/>
        <v>0</v>
      </c>
      <c r="CV21" s="134">
        <f t="shared" si="40"/>
        <v>0</v>
      </c>
      <c r="CW21" s="134">
        <f t="shared" si="41"/>
        <v>5755</v>
      </c>
      <c r="CX21" s="134">
        <f t="shared" si="42"/>
        <v>5755</v>
      </c>
      <c r="CY21" s="134">
        <f t="shared" si="43"/>
        <v>0</v>
      </c>
      <c r="CZ21" s="134">
        <f t="shared" si="44"/>
        <v>0</v>
      </c>
      <c r="DA21" s="134">
        <f t="shared" si="45"/>
        <v>0</v>
      </c>
      <c r="DB21" s="134">
        <f t="shared" si="46"/>
        <v>775877</v>
      </c>
      <c r="DC21" s="134">
        <f t="shared" si="47"/>
        <v>702463</v>
      </c>
      <c r="DD21" s="134">
        <f t="shared" si="48"/>
        <v>54125</v>
      </c>
      <c r="DE21" s="134">
        <f t="shared" si="49"/>
        <v>0</v>
      </c>
      <c r="DF21" s="134">
        <f t="shared" si="50"/>
        <v>19289</v>
      </c>
      <c r="DG21" s="134">
        <f t="shared" si="51"/>
        <v>866627</v>
      </c>
      <c r="DH21" s="134">
        <f t="shared" si="52"/>
        <v>0</v>
      </c>
      <c r="DI21" s="134">
        <f t="shared" si="53"/>
        <v>28947</v>
      </c>
      <c r="DJ21" s="134">
        <f t="shared" si="54"/>
        <v>992161</v>
      </c>
    </row>
    <row r="22" spans="1:114" s="129" customFormat="1" ht="12" customHeight="1">
      <c r="A22" s="125" t="s">
        <v>335</v>
      </c>
      <c r="B22" s="126" t="s">
        <v>365</v>
      </c>
      <c r="C22" s="125" t="s">
        <v>366</v>
      </c>
      <c r="D22" s="134">
        <f t="shared" si="6"/>
        <v>1768793</v>
      </c>
      <c r="E22" s="134">
        <f t="shared" si="7"/>
        <v>199825</v>
      </c>
      <c r="F22" s="134">
        <v>0</v>
      </c>
      <c r="G22" s="134">
        <v>169</v>
      </c>
      <c r="H22" s="134">
        <v>0</v>
      </c>
      <c r="I22" s="134">
        <v>167139</v>
      </c>
      <c r="J22" s="135" t="s">
        <v>332</v>
      </c>
      <c r="K22" s="134">
        <v>32517</v>
      </c>
      <c r="L22" s="134">
        <v>1568968</v>
      </c>
      <c r="M22" s="134">
        <f t="shared" si="8"/>
        <v>420262</v>
      </c>
      <c r="N22" s="134">
        <f t="shared" si="9"/>
        <v>57834</v>
      </c>
      <c r="O22" s="134">
        <v>0</v>
      </c>
      <c r="P22" s="134">
        <v>1002</v>
      </c>
      <c r="Q22" s="134">
        <v>14500</v>
      </c>
      <c r="R22" s="134">
        <v>41299</v>
      </c>
      <c r="S22" s="135" t="s">
        <v>332</v>
      </c>
      <c r="T22" s="134">
        <v>1033</v>
      </c>
      <c r="U22" s="134">
        <v>362428</v>
      </c>
      <c r="V22" s="134">
        <f t="shared" si="10"/>
        <v>2189055</v>
      </c>
      <c r="W22" s="134">
        <f t="shared" si="10"/>
        <v>257659</v>
      </c>
      <c r="X22" s="134">
        <f t="shared" si="10"/>
        <v>0</v>
      </c>
      <c r="Y22" s="134">
        <f t="shared" si="10"/>
        <v>1171</v>
      </c>
      <c r="Z22" s="134">
        <f t="shared" si="10"/>
        <v>14500</v>
      </c>
      <c r="AA22" s="134">
        <f t="shared" si="10"/>
        <v>208438</v>
      </c>
      <c r="AB22" s="135" t="s">
        <v>332</v>
      </c>
      <c r="AC22" s="134">
        <f t="shared" si="11"/>
        <v>33550</v>
      </c>
      <c r="AD22" s="134">
        <f t="shared" si="12"/>
        <v>1931396</v>
      </c>
      <c r="AE22" s="134">
        <f t="shared" si="13"/>
        <v>0</v>
      </c>
      <c r="AF22" s="134">
        <f t="shared" si="14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109894</v>
      </c>
      <c r="AM22" s="134">
        <f t="shared" si="15"/>
        <v>962305</v>
      </c>
      <c r="AN22" s="134">
        <f t="shared" si="16"/>
        <v>185217</v>
      </c>
      <c r="AO22" s="134">
        <v>26608</v>
      </c>
      <c r="AP22" s="134">
        <v>158609</v>
      </c>
      <c r="AQ22" s="134">
        <v>0</v>
      </c>
      <c r="AR22" s="134">
        <v>0</v>
      </c>
      <c r="AS22" s="134">
        <f t="shared" si="17"/>
        <v>26356</v>
      </c>
      <c r="AT22" s="134">
        <v>26356</v>
      </c>
      <c r="AU22" s="134">
        <v>0</v>
      </c>
      <c r="AV22" s="134">
        <v>0</v>
      </c>
      <c r="AW22" s="134">
        <v>6967</v>
      </c>
      <c r="AX22" s="134">
        <f t="shared" si="18"/>
        <v>743765</v>
      </c>
      <c r="AY22" s="134">
        <v>614125</v>
      </c>
      <c r="AZ22" s="134">
        <v>129640</v>
      </c>
      <c r="BA22" s="134">
        <v>0</v>
      </c>
      <c r="BB22" s="134">
        <v>0</v>
      </c>
      <c r="BC22" s="134">
        <v>400057</v>
      </c>
      <c r="BD22" s="134">
        <v>0</v>
      </c>
      <c r="BE22" s="134">
        <v>296537</v>
      </c>
      <c r="BF22" s="134">
        <f t="shared" si="19"/>
        <v>1258842</v>
      </c>
      <c r="BG22" s="134">
        <f t="shared" si="20"/>
        <v>0</v>
      </c>
      <c r="BH22" s="134">
        <f t="shared" si="21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17189</v>
      </c>
      <c r="BO22" s="134">
        <f t="shared" si="22"/>
        <v>87117</v>
      </c>
      <c r="BP22" s="134">
        <f t="shared" si="23"/>
        <v>6652</v>
      </c>
      <c r="BQ22" s="134">
        <v>6652</v>
      </c>
      <c r="BR22" s="134">
        <v>0</v>
      </c>
      <c r="BS22" s="134">
        <v>0</v>
      </c>
      <c r="BT22" s="134">
        <v>0</v>
      </c>
      <c r="BU22" s="134">
        <f t="shared" si="24"/>
        <v>637</v>
      </c>
      <c r="BV22" s="134">
        <v>637</v>
      </c>
      <c r="BW22" s="134">
        <v>0</v>
      </c>
      <c r="BX22" s="134">
        <v>0</v>
      </c>
      <c r="BY22" s="134">
        <v>0</v>
      </c>
      <c r="BZ22" s="134">
        <f t="shared" si="25"/>
        <v>79828</v>
      </c>
      <c r="CA22" s="134">
        <v>79828</v>
      </c>
      <c r="CB22" s="134">
        <v>0</v>
      </c>
      <c r="CC22" s="134">
        <v>0</v>
      </c>
      <c r="CD22" s="134">
        <v>0</v>
      </c>
      <c r="CE22" s="134">
        <v>123709</v>
      </c>
      <c r="CF22" s="134">
        <v>0</v>
      </c>
      <c r="CG22" s="134">
        <v>192247</v>
      </c>
      <c r="CH22" s="134">
        <f t="shared" si="26"/>
        <v>279364</v>
      </c>
      <c r="CI22" s="134">
        <f t="shared" si="27"/>
        <v>0</v>
      </c>
      <c r="CJ22" s="134">
        <f t="shared" si="28"/>
        <v>0</v>
      </c>
      <c r="CK22" s="134">
        <f t="shared" si="29"/>
        <v>0</v>
      </c>
      <c r="CL22" s="134">
        <f t="shared" si="30"/>
        <v>0</v>
      </c>
      <c r="CM22" s="134">
        <f t="shared" si="31"/>
        <v>0</v>
      </c>
      <c r="CN22" s="134">
        <f t="shared" si="32"/>
        <v>0</v>
      </c>
      <c r="CO22" s="134">
        <f t="shared" si="33"/>
        <v>0</v>
      </c>
      <c r="CP22" s="134">
        <f t="shared" si="34"/>
        <v>127083</v>
      </c>
      <c r="CQ22" s="134">
        <f t="shared" si="35"/>
        <v>1049422</v>
      </c>
      <c r="CR22" s="134">
        <f t="shared" si="36"/>
        <v>191869</v>
      </c>
      <c r="CS22" s="134">
        <f t="shared" si="37"/>
        <v>33260</v>
      </c>
      <c r="CT22" s="134">
        <f t="shared" si="38"/>
        <v>158609</v>
      </c>
      <c r="CU22" s="134">
        <f t="shared" si="39"/>
        <v>0</v>
      </c>
      <c r="CV22" s="134">
        <f t="shared" si="40"/>
        <v>0</v>
      </c>
      <c r="CW22" s="134">
        <f t="shared" si="41"/>
        <v>26993</v>
      </c>
      <c r="CX22" s="134">
        <f t="shared" si="42"/>
        <v>26993</v>
      </c>
      <c r="CY22" s="134">
        <f t="shared" si="43"/>
        <v>0</v>
      </c>
      <c r="CZ22" s="134">
        <f t="shared" si="44"/>
        <v>0</v>
      </c>
      <c r="DA22" s="134">
        <f t="shared" si="45"/>
        <v>6967</v>
      </c>
      <c r="DB22" s="134">
        <f t="shared" si="46"/>
        <v>823593</v>
      </c>
      <c r="DC22" s="134">
        <f t="shared" si="47"/>
        <v>693953</v>
      </c>
      <c r="DD22" s="134">
        <f t="shared" si="48"/>
        <v>129640</v>
      </c>
      <c r="DE22" s="134">
        <f t="shared" si="49"/>
        <v>0</v>
      </c>
      <c r="DF22" s="134">
        <f t="shared" si="50"/>
        <v>0</v>
      </c>
      <c r="DG22" s="134">
        <f t="shared" si="51"/>
        <v>523766</v>
      </c>
      <c r="DH22" s="134">
        <f t="shared" si="52"/>
        <v>0</v>
      </c>
      <c r="DI22" s="134">
        <f t="shared" si="53"/>
        <v>488784</v>
      </c>
      <c r="DJ22" s="134">
        <f t="shared" si="54"/>
        <v>1538206</v>
      </c>
    </row>
    <row r="23" spans="1:114" s="129" customFormat="1" ht="12" customHeight="1">
      <c r="A23" s="125" t="s">
        <v>335</v>
      </c>
      <c r="B23" s="126" t="s">
        <v>367</v>
      </c>
      <c r="C23" s="125" t="s">
        <v>368</v>
      </c>
      <c r="D23" s="134">
        <f t="shared" si="6"/>
        <v>2381438</v>
      </c>
      <c r="E23" s="134">
        <f t="shared" si="7"/>
        <v>246993</v>
      </c>
      <c r="F23" s="134">
        <v>7341</v>
      </c>
      <c r="G23" s="134">
        <v>25</v>
      </c>
      <c r="H23" s="134">
        <v>0</v>
      </c>
      <c r="I23" s="134">
        <v>158094</v>
      </c>
      <c r="J23" s="135" t="s">
        <v>332</v>
      </c>
      <c r="K23" s="134">
        <v>81533</v>
      </c>
      <c r="L23" s="134">
        <v>2134445</v>
      </c>
      <c r="M23" s="134">
        <f t="shared" si="8"/>
        <v>129919</v>
      </c>
      <c r="N23" s="134">
        <f t="shared" si="9"/>
        <v>10317</v>
      </c>
      <c r="O23" s="134">
        <v>0</v>
      </c>
      <c r="P23" s="134">
        <v>0</v>
      </c>
      <c r="Q23" s="134">
        <v>0</v>
      </c>
      <c r="R23" s="134">
        <v>10317</v>
      </c>
      <c r="S23" s="135" t="s">
        <v>332</v>
      </c>
      <c r="T23" s="134">
        <v>0</v>
      </c>
      <c r="U23" s="134">
        <v>119602</v>
      </c>
      <c r="V23" s="134">
        <f t="shared" si="10"/>
        <v>2511357</v>
      </c>
      <c r="W23" s="134">
        <f t="shared" si="10"/>
        <v>257310</v>
      </c>
      <c r="X23" s="134">
        <f t="shared" si="10"/>
        <v>7341</v>
      </c>
      <c r="Y23" s="134">
        <f t="shared" si="10"/>
        <v>25</v>
      </c>
      <c r="Z23" s="134">
        <f t="shared" si="10"/>
        <v>0</v>
      </c>
      <c r="AA23" s="134">
        <f t="shared" si="10"/>
        <v>168411</v>
      </c>
      <c r="AB23" s="135" t="s">
        <v>332</v>
      </c>
      <c r="AC23" s="134">
        <f t="shared" si="11"/>
        <v>81533</v>
      </c>
      <c r="AD23" s="134">
        <f t="shared" si="12"/>
        <v>2254047</v>
      </c>
      <c r="AE23" s="134">
        <f t="shared" si="13"/>
        <v>54981</v>
      </c>
      <c r="AF23" s="134">
        <f t="shared" si="14"/>
        <v>54981</v>
      </c>
      <c r="AG23" s="134">
        <v>0</v>
      </c>
      <c r="AH23" s="134">
        <v>54138</v>
      </c>
      <c r="AI23" s="134">
        <v>843</v>
      </c>
      <c r="AJ23" s="134">
        <v>0</v>
      </c>
      <c r="AK23" s="134">
        <v>0</v>
      </c>
      <c r="AL23" s="134">
        <v>0</v>
      </c>
      <c r="AM23" s="134">
        <f t="shared" si="15"/>
        <v>2161765</v>
      </c>
      <c r="AN23" s="134">
        <f t="shared" si="16"/>
        <v>1015285</v>
      </c>
      <c r="AO23" s="134">
        <v>290556</v>
      </c>
      <c r="AP23" s="134">
        <v>655655</v>
      </c>
      <c r="AQ23" s="134">
        <v>69074</v>
      </c>
      <c r="AR23" s="134">
        <v>0</v>
      </c>
      <c r="AS23" s="134">
        <f t="shared" si="17"/>
        <v>449600</v>
      </c>
      <c r="AT23" s="134">
        <v>44395</v>
      </c>
      <c r="AU23" s="134">
        <v>405205</v>
      </c>
      <c r="AV23" s="134">
        <v>0</v>
      </c>
      <c r="AW23" s="134">
        <v>4481</v>
      </c>
      <c r="AX23" s="134">
        <f t="shared" si="18"/>
        <v>686677</v>
      </c>
      <c r="AY23" s="134">
        <v>395198</v>
      </c>
      <c r="AZ23" s="134">
        <v>211498</v>
      </c>
      <c r="BA23" s="134">
        <v>79981</v>
      </c>
      <c r="BB23" s="134">
        <v>0</v>
      </c>
      <c r="BC23" s="134">
        <v>105240</v>
      </c>
      <c r="BD23" s="134">
        <v>5722</v>
      </c>
      <c r="BE23" s="134">
        <v>59452</v>
      </c>
      <c r="BF23" s="134">
        <f t="shared" si="19"/>
        <v>2276198</v>
      </c>
      <c r="BG23" s="134">
        <f t="shared" si="20"/>
        <v>0</v>
      </c>
      <c r="BH23" s="134">
        <f t="shared" si="21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2"/>
        <v>129791</v>
      </c>
      <c r="BP23" s="134">
        <f t="shared" si="23"/>
        <v>49754</v>
      </c>
      <c r="BQ23" s="134">
        <v>35059</v>
      </c>
      <c r="BR23" s="134">
        <v>0</v>
      </c>
      <c r="BS23" s="134">
        <v>14695</v>
      </c>
      <c r="BT23" s="134">
        <v>0</v>
      </c>
      <c r="BU23" s="134">
        <f t="shared" si="24"/>
        <v>45710</v>
      </c>
      <c r="BV23" s="134">
        <v>0</v>
      </c>
      <c r="BW23" s="134">
        <v>45710</v>
      </c>
      <c r="BX23" s="134">
        <v>0</v>
      </c>
      <c r="BY23" s="134">
        <v>0</v>
      </c>
      <c r="BZ23" s="134">
        <f t="shared" si="25"/>
        <v>33807</v>
      </c>
      <c r="CA23" s="134">
        <v>28908</v>
      </c>
      <c r="CB23" s="134">
        <v>4899</v>
      </c>
      <c r="CC23" s="134">
        <v>0</v>
      </c>
      <c r="CD23" s="134">
        <v>0</v>
      </c>
      <c r="CE23" s="134">
        <v>0</v>
      </c>
      <c r="CF23" s="134">
        <v>520</v>
      </c>
      <c r="CG23" s="134">
        <v>128</v>
      </c>
      <c r="CH23" s="134">
        <f t="shared" si="26"/>
        <v>129919</v>
      </c>
      <c r="CI23" s="134">
        <f t="shared" si="27"/>
        <v>54981</v>
      </c>
      <c r="CJ23" s="134">
        <f t="shared" si="28"/>
        <v>54981</v>
      </c>
      <c r="CK23" s="134">
        <f t="shared" si="29"/>
        <v>0</v>
      </c>
      <c r="CL23" s="134">
        <f t="shared" si="30"/>
        <v>54138</v>
      </c>
      <c r="CM23" s="134">
        <f t="shared" si="31"/>
        <v>843</v>
      </c>
      <c r="CN23" s="134">
        <f t="shared" si="32"/>
        <v>0</v>
      </c>
      <c r="CO23" s="134">
        <f t="shared" si="33"/>
        <v>0</v>
      </c>
      <c r="CP23" s="134">
        <f t="shared" si="34"/>
        <v>0</v>
      </c>
      <c r="CQ23" s="134">
        <f t="shared" si="35"/>
        <v>2291556</v>
      </c>
      <c r="CR23" s="134">
        <f t="shared" si="36"/>
        <v>1065039</v>
      </c>
      <c r="CS23" s="134">
        <f t="shared" si="37"/>
        <v>325615</v>
      </c>
      <c r="CT23" s="134">
        <f t="shared" si="38"/>
        <v>655655</v>
      </c>
      <c r="CU23" s="134">
        <f t="shared" si="39"/>
        <v>83769</v>
      </c>
      <c r="CV23" s="134">
        <f t="shared" si="40"/>
        <v>0</v>
      </c>
      <c r="CW23" s="134">
        <f t="shared" si="41"/>
        <v>495310</v>
      </c>
      <c r="CX23" s="134">
        <f t="shared" si="42"/>
        <v>44395</v>
      </c>
      <c r="CY23" s="134">
        <f t="shared" si="43"/>
        <v>450915</v>
      </c>
      <c r="CZ23" s="134">
        <f t="shared" si="44"/>
        <v>0</v>
      </c>
      <c r="DA23" s="134">
        <f t="shared" si="45"/>
        <v>4481</v>
      </c>
      <c r="DB23" s="134">
        <f t="shared" si="46"/>
        <v>720484</v>
      </c>
      <c r="DC23" s="134">
        <f t="shared" si="47"/>
        <v>424106</v>
      </c>
      <c r="DD23" s="134">
        <f t="shared" si="48"/>
        <v>216397</v>
      </c>
      <c r="DE23" s="134">
        <f t="shared" si="49"/>
        <v>79981</v>
      </c>
      <c r="DF23" s="134">
        <f t="shared" si="50"/>
        <v>0</v>
      </c>
      <c r="DG23" s="134">
        <f t="shared" si="51"/>
        <v>105240</v>
      </c>
      <c r="DH23" s="134">
        <f t="shared" si="52"/>
        <v>6242</v>
      </c>
      <c r="DI23" s="134">
        <f t="shared" si="53"/>
        <v>59580</v>
      </c>
      <c r="DJ23" s="134">
        <f t="shared" si="54"/>
        <v>2406117</v>
      </c>
    </row>
    <row r="24" spans="1:114" s="129" customFormat="1" ht="12" customHeight="1">
      <c r="A24" s="125" t="s">
        <v>335</v>
      </c>
      <c r="B24" s="126" t="s">
        <v>369</v>
      </c>
      <c r="C24" s="125" t="s">
        <v>370</v>
      </c>
      <c r="D24" s="134">
        <f t="shared" si="6"/>
        <v>1628348</v>
      </c>
      <c r="E24" s="134">
        <f t="shared" si="7"/>
        <v>261652</v>
      </c>
      <c r="F24" s="134">
        <v>0</v>
      </c>
      <c r="G24" s="134">
        <v>178</v>
      </c>
      <c r="H24" s="134">
        <v>0</v>
      </c>
      <c r="I24" s="134">
        <v>234329</v>
      </c>
      <c r="J24" s="135" t="s">
        <v>332</v>
      </c>
      <c r="K24" s="134">
        <v>27145</v>
      </c>
      <c r="L24" s="134">
        <v>1366696</v>
      </c>
      <c r="M24" s="134">
        <f t="shared" si="8"/>
        <v>307641</v>
      </c>
      <c r="N24" s="134">
        <f t="shared" si="9"/>
        <v>26524</v>
      </c>
      <c r="O24" s="134">
        <v>1122</v>
      </c>
      <c r="P24" s="134">
        <v>1381</v>
      </c>
      <c r="Q24" s="134">
        <v>0</v>
      </c>
      <c r="R24" s="134">
        <v>24021</v>
      </c>
      <c r="S24" s="135" t="s">
        <v>332</v>
      </c>
      <c r="T24" s="134">
        <v>0</v>
      </c>
      <c r="U24" s="134">
        <v>281117</v>
      </c>
      <c r="V24" s="134">
        <f t="shared" si="10"/>
        <v>1935989</v>
      </c>
      <c r="W24" s="134">
        <f t="shared" si="10"/>
        <v>288176</v>
      </c>
      <c r="X24" s="134">
        <f t="shared" si="10"/>
        <v>1122</v>
      </c>
      <c r="Y24" s="134">
        <f t="shared" si="10"/>
        <v>1559</v>
      </c>
      <c r="Z24" s="134">
        <f t="shared" si="10"/>
        <v>0</v>
      </c>
      <c r="AA24" s="134">
        <f t="shared" si="10"/>
        <v>258350</v>
      </c>
      <c r="AB24" s="135" t="s">
        <v>332</v>
      </c>
      <c r="AC24" s="134">
        <f t="shared" si="11"/>
        <v>27145</v>
      </c>
      <c r="AD24" s="134">
        <f t="shared" si="12"/>
        <v>1647813</v>
      </c>
      <c r="AE24" s="134">
        <f t="shared" si="13"/>
        <v>0</v>
      </c>
      <c r="AF24" s="134">
        <f t="shared" si="14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89144</v>
      </c>
      <c r="AM24" s="134">
        <f t="shared" si="15"/>
        <v>869921</v>
      </c>
      <c r="AN24" s="134">
        <f t="shared" si="16"/>
        <v>79021</v>
      </c>
      <c r="AO24" s="134">
        <v>79021</v>
      </c>
      <c r="AP24" s="134">
        <v>0</v>
      </c>
      <c r="AQ24" s="134">
        <v>0</v>
      </c>
      <c r="AR24" s="134">
        <v>0</v>
      </c>
      <c r="AS24" s="134">
        <f t="shared" si="17"/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f t="shared" si="18"/>
        <v>790900</v>
      </c>
      <c r="AY24" s="134">
        <v>706331</v>
      </c>
      <c r="AZ24" s="134">
        <v>79794</v>
      </c>
      <c r="BA24" s="134">
        <v>0</v>
      </c>
      <c r="BB24" s="134">
        <v>4775</v>
      </c>
      <c r="BC24" s="134">
        <v>324517</v>
      </c>
      <c r="BD24" s="134">
        <v>0</v>
      </c>
      <c r="BE24" s="134">
        <v>344766</v>
      </c>
      <c r="BF24" s="134">
        <f t="shared" si="19"/>
        <v>1214687</v>
      </c>
      <c r="BG24" s="134">
        <f t="shared" si="20"/>
        <v>0</v>
      </c>
      <c r="BH24" s="134">
        <f t="shared" si="21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f t="shared" si="22"/>
        <v>225313</v>
      </c>
      <c r="BP24" s="134">
        <f t="shared" si="23"/>
        <v>3277</v>
      </c>
      <c r="BQ24" s="134">
        <v>3277</v>
      </c>
      <c r="BR24" s="134">
        <v>0</v>
      </c>
      <c r="BS24" s="134">
        <v>0</v>
      </c>
      <c r="BT24" s="134">
        <v>0</v>
      </c>
      <c r="BU24" s="134">
        <f t="shared" si="24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25"/>
        <v>222036</v>
      </c>
      <c r="CA24" s="134">
        <v>50735</v>
      </c>
      <c r="CB24" s="134">
        <v>0</v>
      </c>
      <c r="CC24" s="134">
        <v>0</v>
      </c>
      <c r="CD24" s="134">
        <v>171301</v>
      </c>
      <c r="CE24" s="134">
        <v>0</v>
      </c>
      <c r="CF24" s="134">
        <v>0</v>
      </c>
      <c r="CG24" s="134">
        <v>82328</v>
      </c>
      <c r="CH24" s="134">
        <f t="shared" si="26"/>
        <v>307641</v>
      </c>
      <c r="CI24" s="134">
        <f t="shared" si="27"/>
        <v>0</v>
      </c>
      <c r="CJ24" s="134">
        <f aca="true" t="shared" si="55" ref="CJ24:CW24">SUM(AF24,+BH24)</f>
        <v>0</v>
      </c>
      <c r="CK24" s="134">
        <f t="shared" si="55"/>
        <v>0</v>
      </c>
      <c r="CL24" s="134">
        <f t="shared" si="55"/>
        <v>0</v>
      </c>
      <c r="CM24" s="134">
        <f t="shared" si="55"/>
        <v>0</v>
      </c>
      <c r="CN24" s="134">
        <f t="shared" si="55"/>
        <v>0</v>
      </c>
      <c r="CO24" s="134">
        <f t="shared" si="55"/>
        <v>0</v>
      </c>
      <c r="CP24" s="134">
        <f t="shared" si="55"/>
        <v>89144</v>
      </c>
      <c r="CQ24" s="134">
        <f t="shared" si="55"/>
        <v>1095234</v>
      </c>
      <c r="CR24" s="134">
        <f t="shared" si="55"/>
        <v>82298</v>
      </c>
      <c r="CS24" s="134">
        <f t="shared" si="55"/>
        <v>82298</v>
      </c>
      <c r="CT24" s="134">
        <f t="shared" si="55"/>
        <v>0</v>
      </c>
      <c r="CU24" s="134">
        <f t="shared" si="55"/>
        <v>0</v>
      </c>
      <c r="CV24" s="134">
        <f t="shared" si="55"/>
        <v>0</v>
      </c>
      <c r="CW24" s="134">
        <f t="shared" si="55"/>
        <v>0</v>
      </c>
      <c r="CX24" s="134">
        <f t="shared" si="42"/>
        <v>0</v>
      </c>
      <c r="CY24" s="134">
        <f t="shared" si="43"/>
        <v>0</v>
      </c>
      <c r="CZ24" s="134">
        <f t="shared" si="44"/>
        <v>0</v>
      </c>
      <c r="DA24" s="134">
        <f t="shared" si="45"/>
        <v>0</v>
      </c>
      <c r="DB24" s="134">
        <f t="shared" si="46"/>
        <v>1012936</v>
      </c>
      <c r="DC24" s="134">
        <f t="shared" si="47"/>
        <v>757066</v>
      </c>
      <c r="DD24" s="134">
        <f t="shared" si="48"/>
        <v>79794</v>
      </c>
      <c r="DE24" s="134">
        <f t="shared" si="49"/>
        <v>0</v>
      </c>
      <c r="DF24" s="134">
        <f t="shared" si="50"/>
        <v>176076</v>
      </c>
      <c r="DG24" s="134">
        <f t="shared" si="51"/>
        <v>324517</v>
      </c>
      <c r="DH24" s="134">
        <f t="shared" si="52"/>
        <v>0</v>
      </c>
      <c r="DI24" s="134">
        <f t="shared" si="53"/>
        <v>427094</v>
      </c>
      <c r="DJ24" s="134">
        <f t="shared" si="54"/>
        <v>1522328</v>
      </c>
    </row>
    <row r="25" spans="1:114" s="129" customFormat="1" ht="12" customHeight="1">
      <c r="A25" s="125" t="s">
        <v>335</v>
      </c>
      <c r="B25" s="126" t="s">
        <v>371</v>
      </c>
      <c r="C25" s="125" t="s">
        <v>372</v>
      </c>
      <c r="D25" s="134">
        <f t="shared" si="6"/>
        <v>1902829</v>
      </c>
      <c r="E25" s="134">
        <f t="shared" si="7"/>
        <v>154952</v>
      </c>
      <c r="F25" s="134">
        <v>0</v>
      </c>
      <c r="G25" s="134">
        <v>0</v>
      </c>
      <c r="H25" s="134">
        <v>0</v>
      </c>
      <c r="I25" s="134">
        <v>154952</v>
      </c>
      <c r="J25" s="135" t="s">
        <v>332</v>
      </c>
      <c r="K25" s="134">
        <v>0</v>
      </c>
      <c r="L25" s="134">
        <v>1747877</v>
      </c>
      <c r="M25" s="134">
        <f t="shared" si="8"/>
        <v>195813</v>
      </c>
      <c r="N25" s="134">
        <f t="shared" si="9"/>
        <v>390</v>
      </c>
      <c r="O25" s="134">
        <v>0</v>
      </c>
      <c r="P25" s="134">
        <v>0</v>
      </c>
      <c r="Q25" s="134">
        <v>0</v>
      </c>
      <c r="R25" s="134">
        <v>0</v>
      </c>
      <c r="S25" s="135" t="s">
        <v>332</v>
      </c>
      <c r="T25" s="134">
        <v>390</v>
      </c>
      <c r="U25" s="134">
        <v>195423</v>
      </c>
      <c r="V25" s="134">
        <f t="shared" si="10"/>
        <v>2098642</v>
      </c>
      <c r="W25" s="134">
        <f t="shared" si="10"/>
        <v>155342</v>
      </c>
      <c r="X25" s="134">
        <f t="shared" si="10"/>
        <v>0</v>
      </c>
      <c r="Y25" s="134">
        <f t="shared" si="10"/>
        <v>0</v>
      </c>
      <c r="Z25" s="134">
        <f t="shared" si="10"/>
        <v>0</v>
      </c>
      <c r="AA25" s="134">
        <f t="shared" si="10"/>
        <v>154952</v>
      </c>
      <c r="AB25" s="135" t="s">
        <v>332</v>
      </c>
      <c r="AC25" s="134">
        <f t="shared" si="11"/>
        <v>390</v>
      </c>
      <c r="AD25" s="134">
        <f t="shared" si="12"/>
        <v>1943300</v>
      </c>
      <c r="AE25" s="134">
        <f t="shared" si="13"/>
        <v>172</v>
      </c>
      <c r="AF25" s="134">
        <f t="shared" si="14"/>
        <v>172</v>
      </c>
      <c r="AG25" s="134">
        <v>0</v>
      </c>
      <c r="AH25" s="134">
        <v>0</v>
      </c>
      <c r="AI25" s="134">
        <v>172</v>
      </c>
      <c r="AJ25" s="134">
        <v>0</v>
      </c>
      <c r="AK25" s="134">
        <v>0</v>
      </c>
      <c r="AL25" s="134">
        <v>0</v>
      </c>
      <c r="AM25" s="134">
        <f t="shared" si="15"/>
        <v>1881271</v>
      </c>
      <c r="AN25" s="134">
        <f t="shared" si="16"/>
        <v>439466</v>
      </c>
      <c r="AO25" s="134">
        <v>122656</v>
      </c>
      <c r="AP25" s="134">
        <v>316810</v>
      </c>
      <c r="AQ25" s="134">
        <v>0</v>
      </c>
      <c r="AR25" s="134">
        <v>0</v>
      </c>
      <c r="AS25" s="134">
        <f t="shared" si="17"/>
        <v>50540</v>
      </c>
      <c r="AT25" s="134">
        <v>36170</v>
      </c>
      <c r="AU25" s="134">
        <v>12976</v>
      </c>
      <c r="AV25" s="134">
        <v>1394</v>
      </c>
      <c r="AW25" s="134">
        <v>0</v>
      </c>
      <c r="AX25" s="134">
        <f t="shared" si="18"/>
        <v>1391265</v>
      </c>
      <c r="AY25" s="134">
        <v>588017</v>
      </c>
      <c r="AZ25" s="134">
        <v>542303</v>
      </c>
      <c r="BA25" s="134">
        <v>253908</v>
      </c>
      <c r="BB25" s="134">
        <v>7037</v>
      </c>
      <c r="BC25" s="134">
        <v>0</v>
      </c>
      <c r="BD25" s="134">
        <v>0</v>
      </c>
      <c r="BE25" s="134">
        <v>21386</v>
      </c>
      <c r="BF25" s="134">
        <f t="shared" si="19"/>
        <v>1902829</v>
      </c>
      <c r="BG25" s="134">
        <f t="shared" si="20"/>
        <v>0</v>
      </c>
      <c r="BH25" s="134">
        <f t="shared" si="21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2"/>
        <v>195813</v>
      </c>
      <c r="BP25" s="134">
        <f t="shared" si="23"/>
        <v>14965</v>
      </c>
      <c r="BQ25" s="134">
        <v>14965</v>
      </c>
      <c r="BR25" s="134">
        <v>0</v>
      </c>
      <c r="BS25" s="134">
        <v>0</v>
      </c>
      <c r="BT25" s="134">
        <v>0</v>
      </c>
      <c r="BU25" s="134">
        <f t="shared" si="24"/>
        <v>40979</v>
      </c>
      <c r="BV25" s="134">
        <v>18907</v>
      </c>
      <c r="BW25" s="134">
        <v>22017</v>
      </c>
      <c r="BX25" s="134">
        <v>55</v>
      </c>
      <c r="BY25" s="134">
        <v>0</v>
      </c>
      <c r="BZ25" s="134">
        <f t="shared" si="25"/>
        <v>139869</v>
      </c>
      <c r="CA25" s="134">
        <v>1387</v>
      </c>
      <c r="CB25" s="134">
        <v>44237</v>
      </c>
      <c r="CC25" s="134">
        <v>94245</v>
      </c>
      <c r="CD25" s="134">
        <v>0</v>
      </c>
      <c r="CE25" s="134">
        <v>0</v>
      </c>
      <c r="CF25" s="134">
        <v>0</v>
      </c>
      <c r="CG25" s="134">
        <v>0</v>
      </c>
      <c r="CH25" s="134">
        <f t="shared" si="26"/>
        <v>195813</v>
      </c>
      <c r="CI25" s="134">
        <f aca="true" t="shared" si="56" ref="CI25:CW41">SUM(AE25,+BG25)</f>
        <v>172</v>
      </c>
      <c r="CJ25" s="134">
        <f t="shared" si="56"/>
        <v>172</v>
      </c>
      <c r="CK25" s="134">
        <f t="shared" si="56"/>
        <v>0</v>
      </c>
      <c r="CL25" s="134">
        <f t="shared" si="56"/>
        <v>0</v>
      </c>
      <c r="CM25" s="134">
        <f t="shared" si="56"/>
        <v>172</v>
      </c>
      <c r="CN25" s="134">
        <f t="shared" si="56"/>
        <v>0</v>
      </c>
      <c r="CO25" s="134">
        <f t="shared" si="56"/>
        <v>0</v>
      </c>
      <c r="CP25" s="134">
        <f t="shared" si="56"/>
        <v>0</v>
      </c>
      <c r="CQ25" s="134">
        <f t="shared" si="56"/>
        <v>2077084</v>
      </c>
      <c r="CR25" s="134">
        <f t="shared" si="56"/>
        <v>454431</v>
      </c>
      <c r="CS25" s="134">
        <f t="shared" si="56"/>
        <v>137621</v>
      </c>
      <c r="CT25" s="134">
        <f t="shared" si="56"/>
        <v>316810</v>
      </c>
      <c r="CU25" s="134">
        <f t="shared" si="56"/>
        <v>0</v>
      </c>
      <c r="CV25" s="134">
        <f t="shared" si="56"/>
        <v>0</v>
      </c>
      <c r="CW25" s="134">
        <f t="shared" si="56"/>
        <v>91519</v>
      </c>
      <c r="CX25" s="134">
        <f t="shared" si="42"/>
        <v>55077</v>
      </c>
      <c r="CY25" s="134">
        <f t="shared" si="43"/>
        <v>34993</v>
      </c>
      <c r="CZ25" s="134">
        <f t="shared" si="44"/>
        <v>1449</v>
      </c>
      <c r="DA25" s="134">
        <f t="shared" si="45"/>
        <v>0</v>
      </c>
      <c r="DB25" s="134">
        <f t="shared" si="46"/>
        <v>1531134</v>
      </c>
      <c r="DC25" s="134">
        <f t="shared" si="47"/>
        <v>589404</v>
      </c>
      <c r="DD25" s="134">
        <f t="shared" si="48"/>
        <v>586540</v>
      </c>
      <c r="DE25" s="134">
        <f t="shared" si="49"/>
        <v>348153</v>
      </c>
      <c r="DF25" s="134">
        <f t="shared" si="50"/>
        <v>7037</v>
      </c>
      <c r="DG25" s="134">
        <f t="shared" si="51"/>
        <v>0</v>
      </c>
      <c r="DH25" s="134">
        <f t="shared" si="52"/>
        <v>0</v>
      </c>
      <c r="DI25" s="134">
        <f t="shared" si="53"/>
        <v>21386</v>
      </c>
      <c r="DJ25" s="134">
        <f t="shared" si="54"/>
        <v>2098642</v>
      </c>
    </row>
    <row r="26" spans="1:114" s="129" customFormat="1" ht="12" customHeight="1">
      <c r="A26" s="125" t="s">
        <v>335</v>
      </c>
      <c r="B26" s="126" t="s">
        <v>373</v>
      </c>
      <c r="C26" s="125" t="s">
        <v>374</v>
      </c>
      <c r="D26" s="134">
        <f t="shared" si="6"/>
        <v>1747901</v>
      </c>
      <c r="E26" s="134">
        <f t="shared" si="7"/>
        <v>364577</v>
      </c>
      <c r="F26" s="134">
        <v>0</v>
      </c>
      <c r="G26" s="134">
        <v>165</v>
      </c>
      <c r="H26" s="134">
        <v>0</v>
      </c>
      <c r="I26" s="134">
        <v>345904</v>
      </c>
      <c r="J26" s="135" t="s">
        <v>332</v>
      </c>
      <c r="K26" s="134">
        <v>18508</v>
      </c>
      <c r="L26" s="134">
        <v>1383324</v>
      </c>
      <c r="M26" s="134">
        <f t="shared" si="8"/>
        <v>98347</v>
      </c>
      <c r="N26" s="134">
        <f t="shared" si="9"/>
        <v>10982</v>
      </c>
      <c r="O26" s="134">
        <v>0</v>
      </c>
      <c r="P26" s="134">
        <v>0</v>
      </c>
      <c r="Q26" s="134">
        <v>0</v>
      </c>
      <c r="R26" s="134">
        <v>10982</v>
      </c>
      <c r="S26" s="135" t="s">
        <v>332</v>
      </c>
      <c r="T26" s="134">
        <v>0</v>
      </c>
      <c r="U26" s="134">
        <v>87365</v>
      </c>
      <c r="V26" s="134">
        <f t="shared" si="10"/>
        <v>1846248</v>
      </c>
      <c r="W26" s="134">
        <f t="shared" si="10"/>
        <v>375559</v>
      </c>
      <c r="X26" s="134">
        <f t="shared" si="10"/>
        <v>0</v>
      </c>
      <c r="Y26" s="134">
        <f t="shared" si="10"/>
        <v>165</v>
      </c>
      <c r="Z26" s="134">
        <f t="shared" si="10"/>
        <v>0</v>
      </c>
      <c r="AA26" s="134">
        <f t="shared" si="10"/>
        <v>356886</v>
      </c>
      <c r="AB26" s="135" t="s">
        <v>332</v>
      </c>
      <c r="AC26" s="134">
        <f t="shared" si="11"/>
        <v>18508</v>
      </c>
      <c r="AD26" s="134">
        <f t="shared" si="12"/>
        <v>1470689</v>
      </c>
      <c r="AE26" s="134">
        <f t="shared" si="13"/>
        <v>0</v>
      </c>
      <c r="AF26" s="134">
        <f t="shared" si="14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192190</v>
      </c>
      <c r="AM26" s="134">
        <f t="shared" si="15"/>
        <v>1172879</v>
      </c>
      <c r="AN26" s="134">
        <f t="shared" si="16"/>
        <v>38209</v>
      </c>
      <c r="AO26" s="134">
        <v>38209</v>
      </c>
      <c r="AP26" s="134">
        <v>0</v>
      </c>
      <c r="AQ26" s="134">
        <v>0</v>
      </c>
      <c r="AR26" s="134">
        <v>0</v>
      </c>
      <c r="AS26" s="134">
        <f t="shared" si="17"/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f t="shared" si="18"/>
        <v>1134670</v>
      </c>
      <c r="AY26" s="134">
        <v>1112096</v>
      </c>
      <c r="AZ26" s="134">
        <v>0</v>
      </c>
      <c r="BA26" s="134">
        <v>0</v>
      </c>
      <c r="BB26" s="134">
        <v>22574</v>
      </c>
      <c r="BC26" s="134">
        <v>369832</v>
      </c>
      <c r="BD26" s="134">
        <v>0</v>
      </c>
      <c r="BE26" s="134">
        <v>13000</v>
      </c>
      <c r="BF26" s="134">
        <f t="shared" si="19"/>
        <v>1185879</v>
      </c>
      <c r="BG26" s="134">
        <f t="shared" si="20"/>
        <v>0</v>
      </c>
      <c r="BH26" s="134">
        <f t="shared" si="21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2"/>
        <v>61254</v>
      </c>
      <c r="BP26" s="134">
        <f t="shared" si="23"/>
        <v>19104</v>
      </c>
      <c r="BQ26" s="134">
        <v>19104</v>
      </c>
      <c r="BR26" s="134">
        <v>0</v>
      </c>
      <c r="BS26" s="134">
        <v>0</v>
      </c>
      <c r="BT26" s="134">
        <v>0</v>
      </c>
      <c r="BU26" s="134">
        <f t="shared" si="24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25"/>
        <v>42150</v>
      </c>
      <c r="CA26" s="134">
        <v>25200</v>
      </c>
      <c r="CB26" s="134">
        <v>16950</v>
      </c>
      <c r="CC26" s="134">
        <v>0</v>
      </c>
      <c r="CD26" s="134">
        <v>0</v>
      </c>
      <c r="CE26" s="134">
        <v>0</v>
      </c>
      <c r="CF26" s="134">
        <v>0</v>
      </c>
      <c r="CG26" s="134">
        <v>37093</v>
      </c>
      <c r="CH26" s="134">
        <f t="shared" si="26"/>
        <v>98347</v>
      </c>
      <c r="CI26" s="134">
        <f t="shared" si="56"/>
        <v>0</v>
      </c>
      <c r="CJ26" s="134">
        <f t="shared" si="56"/>
        <v>0</v>
      </c>
      <c r="CK26" s="134">
        <f t="shared" si="56"/>
        <v>0</v>
      </c>
      <c r="CL26" s="134">
        <f t="shared" si="56"/>
        <v>0</v>
      </c>
      <c r="CM26" s="134">
        <f t="shared" si="56"/>
        <v>0</v>
      </c>
      <c r="CN26" s="134">
        <f t="shared" si="56"/>
        <v>0</v>
      </c>
      <c r="CO26" s="134">
        <f t="shared" si="56"/>
        <v>0</v>
      </c>
      <c r="CP26" s="134">
        <f t="shared" si="56"/>
        <v>192190</v>
      </c>
      <c r="CQ26" s="134">
        <f t="shared" si="56"/>
        <v>1234133</v>
      </c>
      <c r="CR26" s="134">
        <f t="shared" si="56"/>
        <v>57313</v>
      </c>
      <c r="CS26" s="134">
        <f t="shared" si="56"/>
        <v>57313</v>
      </c>
      <c r="CT26" s="134">
        <f t="shared" si="56"/>
        <v>0</v>
      </c>
      <c r="CU26" s="134">
        <f t="shared" si="56"/>
        <v>0</v>
      </c>
      <c r="CV26" s="134">
        <f t="shared" si="56"/>
        <v>0</v>
      </c>
      <c r="CW26" s="134">
        <f t="shared" si="56"/>
        <v>0</v>
      </c>
      <c r="CX26" s="134">
        <f t="shared" si="42"/>
        <v>0</v>
      </c>
      <c r="CY26" s="134">
        <f t="shared" si="43"/>
        <v>0</v>
      </c>
      <c r="CZ26" s="134">
        <f t="shared" si="44"/>
        <v>0</v>
      </c>
      <c r="DA26" s="134">
        <f t="shared" si="45"/>
        <v>0</v>
      </c>
      <c r="DB26" s="134">
        <f t="shared" si="46"/>
        <v>1176820</v>
      </c>
      <c r="DC26" s="134">
        <f t="shared" si="47"/>
        <v>1137296</v>
      </c>
      <c r="DD26" s="134">
        <f t="shared" si="48"/>
        <v>16950</v>
      </c>
      <c r="DE26" s="134">
        <f t="shared" si="49"/>
        <v>0</v>
      </c>
      <c r="DF26" s="134">
        <f t="shared" si="50"/>
        <v>22574</v>
      </c>
      <c r="DG26" s="134">
        <f t="shared" si="51"/>
        <v>369832</v>
      </c>
      <c r="DH26" s="134">
        <f t="shared" si="52"/>
        <v>0</v>
      </c>
      <c r="DI26" s="134">
        <f t="shared" si="53"/>
        <v>50093</v>
      </c>
      <c r="DJ26" s="134">
        <f t="shared" si="54"/>
        <v>1284226</v>
      </c>
    </row>
    <row r="27" spans="1:114" s="129" customFormat="1" ht="12" customHeight="1">
      <c r="A27" s="125" t="s">
        <v>335</v>
      </c>
      <c r="B27" s="126" t="s">
        <v>375</v>
      </c>
      <c r="C27" s="125" t="s">
        <v>376</v>
      </c>
      <c r="D27" s="134">
        <f t="shared" si="6"/>
        <v>1486380</v>
      </c>
      <c r="E27" s="134">
        <f t="shared" si="7"/>
        <v>15957</v>
      </c>
      <c r="F27" s="134">
        <v>0</v>
      </c>
      <c r="G27" s="134">
        <v>0</v>
      </c>
      <c r="H27" s="134">
        <v>0</v>
      </c>
      <c r="I27" s="134">
        <v>15957</v>
      </c>
      <c r="J27" s="135" t="s">
        <v>332</v>
      </c>
      <c r="K27" s="134">
        <v>0</v>
      </c>
      <c r="L27" s="134">
        <v>1470423</v>
      </c>
      <c r="M27" s="134">
        <f t="shared" si="8"/>
        <v>226749</v>
      </c>
      <c r="N27" s="134">
        <f t="shared" si="9"/>
        <v>4597</v>
      </c>
      <c r="O27" s="134">
        <v>2913</v>
      </c>
      <c r="P27" s="134">
        <v>1684</v>
      </c>
      <c r="Q27" s="134">
        <v>0</v>
      </c>
      <c r="R27" s="134">
        <v>0</v>
      </c>
      <c r="S27" s="135" t="s">
        <v>332</v>
      </c>
      <c r="T27" s="134">
        <v>0</v>
      </c>
      <c r="U27" s="134">
        <v>222152</v>
      </c>
      <c r="V27" s="134">
        <f t="shared" si="10"/>
        <v>1713129</v>
      </c>
      <c r="W27" s="134">
        <f t="shared" si="10"/>
        <v>20554</v>
      </c>
      <c r="X27" s="134">
        <f t="shared" si="10"/>
        <v>2913</v>
      </c>
      <c r="Y27" s="134">
        <f t="shared" si="10"/>
        <v>1684</v>
      </c>
      <c r="Z27" s="134">
        <f t="shared" si="10"/>
        <v>0</v>
      </c>
      <c r="AA27" s="134">
        <f t="shared" si="10"/>
        <v>15957</v>
      </c>
      <c r="AB27" s="135" t="s">
        <v>332</v>
      </c>
      <c r="AC27" s="134">
        <f t="shared" si="11"/>
        <v>0</v>
      </c>
      <c r="AD27" s="134">
        <f t="shared" si="12"/>
        <v>1692575</v>
      </c>
      <c r="AE27" s="134">
        <f t="shared" si="13"/>
        <v>0</v>
      </c>
      <c r="AF27" s="134">
        <f t="shared" si="14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16308</v>
      </c>
      <c r="AM27" s="134">
        <f t="shared" si="15"/>
        <v>1049304</v>
      </c>
      <c r="AN27" s="134">
        <f t="shared" si="16"/>
        <v>61660</v>
      </c>
      <c r="AO27" s="134">
        <v>61660</v>
      </c>
      <c r="AP27" s="134">
        <v>0</v>
      </c>
      <c r="AQ27" s="134">
        <v>0</v>
      </c>
      <c r="AR27" s="134">
        <v>0</v>
      </c>
      <c r="AS27" s="134">
        <f t="shared" si="17"/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f t="shared" si="18"/>
        <v>987644</v>
      </c>
      <c r="AY27" s="134">
        <v>964335</v>
      </c>
      <c r="AZ27" s="134">
        <v>23309</v>
      </c>
      <c r="BA27" s="134">
        <v>0</v>
      </c>
      <c r="BB27" s="134">
        <v>0</v>
      </c>
      <c r="BC27" s="134">
        <v>420768</v>
      </c>
      <c r="BD27" s="134">
        <v>0</v>
      </c>
      <c r="BE27" s="134">
        <v>0</v>
      </c>
      <c r="BF27" s="134">
        <f t="shared" si="19"/>
        <v>1049304</v>
      </c>
      <c r="BG27" s="134">
        <f t="shared" si="20"/>
        <v>5250</v>
      </c>
      <c r="BH27" s="134">
        <f t="shared" si="21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5250</v>
      </c>
      <c r="BN27" s="134">
        <v>3754</v>
      </c>
      <c r="BO27" s="134">
        <f t="shared" si="22"/>
        <v>49697</v>
      </c>
      <c r="BP27" s="134">
        <f t="shared" si="23"/>
        <v>49697</v>
      </c>
      <c r="BQ27" s="134">
        <v>49697</v>
      </c>
      <c r="BR27" s="134">
        <v>0</v>
      </c>
      <c r="BS27" s="134">
        <v>0</v>
      </c>
      <c r="BT27" s="134">
        <v>0</v>
      </c>
      <c r="BU27" s="134">
        <f t="shared" si="24"/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f t="shared" si="25"/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162994</v>
      </c>
      <c r="CF27" s="134">
        <v>0</v>
      </c>
      <c r="CG27" s="134">
        <v>5054</v>
      </c>
      <c r="CH27" s="134">
        <f t="shared" si="26"/>
        <v>60001</v>
      </c>
      <c r="CI27" s="134">
        <f t="shared" si="56"/>
        <v>5250</v>
      </c>
      <c r="CJ27" s="134">
        <f t="shared" si="56"/>
        <v>0</v>
      </c>
      <c r="CK27" s="134">
        <f t="shared" si="56"/>
        <v>0</v>
      </c>
      <c r="CL27" s="134">
        <f t="shared" si="56"/>
        <v>0</v>
      </c>
      <c r="CM27" s="134">
        <f t="shared" si="56"/>
        <v>0</v>
      </c>
      <c r="CN27" s="134">
        <f t="shared" si="56"/>
        <v>0</v>
      </c>
      <c r="CO27" s="134">
        <f t="shared" si="56"/>
        <v>5250</v>
      </c>
      <c r="CP27" s="134">
        <f t="shared" si="56"/>
        <v>20062</v>
      </c>
      <c r="CQ27" s="134">
        <f t="shared" si="56"/>
        <v>1099001</v>
      </c>
      <c r="CR27" s="134">
        <f t="shared" si="56"/>
        <v>111357</v>
      </c>
      <c r="CS27" s="134">
        <f t="shared" si="56"/>
        <v>111357</v>
      </c>
      <c r="CT27" s="134">
        <f t="shared" si="56"/>
        <v>0</v>
      </c>
      <c r="CU27" s="134">
        <f t="shared" si="56"/>
        <v>0</v>
      </c>
      <c r="CV27" s="134">
        <f t="shared" si="56"/>
        <v>0</v>
      </c>
      <c r="CW27" s="134">
        <f t="shared" si="56"/>
        <v>0</v>
      </c>
      <c r="CX27" s="134">
        <f t="shared" si="42"/>
        <v>0</v>
      </c>
      <c r="CY27" s="134">
        <f t="shared" si="43"/>
        <v>0</v>
      </c>
      <c r="CZ27" s="134">
        <f t="shared" si="44"/>
        <v>0</v>
      </c>
      <c r="DA27" s="134">
        <f t="shared" si="45"/>
        <v>0</v>
      </c>
      <c r="DB27" s="134">
        <f t="shared" si="46"/>
        <v>987644</v>
      </c>
      <c r="DC27" s="134">
        <f t="shared" si="47"/>
        <v>964335</v>
      </c>
      <c r="DD27" s="134">
        <f t="shared" si="48"/>
        <v>23309</v>
      </c>
      <c r="DE27" s="134">
        <f t="shared" si="49"/>
        <v>0</v>
      </c>
      <c r="DF27" s="134">
        <f t="shared" si="50"/>
        <v>0</v>
      </c>
      <c r="DG27" s="134">
        <f t="shared" si="51"/>
        <v>583762</v>
      </c>
      <c r="DH27" s="134">
        <f t="shared" si="52"/>
        <v>0</v>
      </c>
      <c r="DI27" s="134">
        <f t="shared" si="53"/>
        <v>5054</v>
      </c>
      <c r="DJ27" s="134">
        <f t="shared" si="54"/>
        <v>1109305</v>
      </c>
    </row>
    <row r="28" spans="1:114" s="129" customFormat="1" ht="12" customHeight="1">
      <c r="A28" s="125" t="s">
        <v>335</v>
      </c>
      <c r="B28" s="126" t="s">
        <v>377</v>
      </c>
      <c r="C28" s="125" t="s">
        <v>378</v>
      </c>
      <c r="D28" s="134">
        <f t="shared" si="6"/>
        <v>2353124</v>
      </c>
      <c r="E28" s="134">
        <f t="shared" si="7"/>
        <v>184217</v>
      </c>
      <c r="F28" s="134">
        <v>0</v>
      </c>
      <c r="G28" s="134">
        <v>0</v>
      </c>
      <c r="H28" s="134">
        <v>0</v>
      </c>
      <c r="I28" s="134">
        <v>157613</v>
      </c>
      <c r="J28" s="135" t="s">
        <v>332</v>
      </c>
      <c r="K28" s="134">
        <v>26604</v>
      </c>
      <c r="L28" s="134">
        <v>2168907</v>
      </c>
      <c r="M28" s="134">
        <f t="shared" si="8"/>
        <v>20874</v>
      </c>
      <c r="N28" s="134">
        <f t="shared" si="9"/>
        <v>6076</v>
      </c>
      <c r="O28" s="134">
        <v>0</v>
      </c>
      <c r="P28" s="134">
        <v>0</v>
      </c>
      <c r="Q28" s="134">
        <v>0</v>
      </c>
      <c r="R28" s="134">
        <v>6065</v>
      </c>
      <c r="S28" s="135" t="s">
        <v>332</v>
      </c>
      <c r="T28" s="134">
        <v>11</v>
      </c>
      <c r="U28" s="134">
        <v>14798</v>
      </c>
      <c r="V28" s="134">
        <f t="shared" si="10"/>
        <v>2373998</v>
      </c>
      <c r="W28" s="134">
        <f t="shared" si="10"/>
        <v>190293</v>
      </c>
      <c r="X28" s="134">
        <f t="shared" si="10"/>
        <v>0</v>
      </c>
      <c r="Y28" s="134">
        <f t="shared" si="10"/>
        <v>0</v>
      </c>
      <c r="Z28" s="134">
        <f t="shared" si="10"/>
        <v>0</v>
      </c>
      <c r="AA28" s="134">
        <f t="shared" si="10"/>
        <v>163678</v>
      </c>
      <c r="AB28" s="135" t="s">
        <v>332</v>
      </c>
      <c r="AC28" s="134">
        <f t="shared" si="11"/>
        <v>26615</v>
      </c>
      <c r="AD28" s="134">
        <f t="shared" si="12"/>
        <v>2183705</v>
      </c>
      <c r="AE28" s="134">
        <f t="shared" si="13"/>
        <v>14103</v>
      </c>
      <c r="AF28" s="134">
        <f t="shared" si="14"/>
        <v>312</v>
      </c>
      <c r="AG28" s="134">
        <v>0</v>
      </c>
      <c r="AH28" s="134">
        <v>0</v>
      </c>
      <c r="AI28" s="134">
        <v>312</v>
      </c>
      <c r="AJ28" s="134">
        <v>0</v>
      </c>
      <c r="AK28" s="134">
        <v>13791</v>
      </c>
      <c r="AL28" s="134">
        <v>0</v>
      </c>
      <c r="AM28" s="134">
        <f t="shared" si="15"/>
        <v>2022312</v>
      </c>
      <c r="AN28" s="134">
        <f t="shared" si="16"/>
        <v>608988</v>
      </c>
      <c r="AO28" s="134">
        <v>125135</v>
      </c>
      <c r="AP28" s="134">
        <v>367061</v>
      </c>
      <c r="AQ28" s="134">
        <v>116792</v>
      </c>
      <c r="AR28" s="134">
        <v>0</v>
      </c>
      <c r="AS28" s="134">
        <f t="shared" si="17"/>
        <v>905702</v>
      </c>
      <c r="AT28" s="134">
        <v>53574</v>
      </c>
      <c r="AU28" s="134">
        <v>848699</v>
      </c>
      <c r="AV28" s="134">
        <v>3429</v>
      </c>
      <c r="AW28" s="134">
        <v>0</v>
      </c>
      <c r="AX28" s="134">
        <f t="shared" si="18"/>
        <v>507622</v>
      </c>
      <c r="AY28" s="134">
        <v>188365</v>
      </c>
      <c r="AZ28" s="134">
        <v>282691</v>
      </c>
      <c r="BA28" s="134">
        <v>36566</v>
      </c>
      <c r="BB28" s="134">
        <v>0</v>
      </c>
      <c r="BC28" s="134">
        <v>0</v>
      </c>
      <c r="BD28" s="134">
        <v>0</v>
      </c>
      <c r="BE28" s="134">
        <v>316709</v>
      </c>
      <c r="BF28" s="134">
        <f t="shared" si="19"/>
        <v>2353124</v>
      </c>
      <c r="BG28" s="134">
        <f t="shared" si="20"/>
        <v>0</v>
      </c>
      <c r="BH28" s="134">
        <f t="shared" si="21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2"/>
        <v>20874</v>
      </c>
      <c r="BP28" s="134">
        <f t="shared" si="23"/>
        <v>16685</v>
      </c>
      <c r="BQ28" s="134">
        <v>0</v>
      </c>
      <c r="BR28" s="134">
        <v>16685</v>
      </c>
      <c r="BS28" s="134">
        <v>0</v>
      </c>
      <c r="BT28" s="134">
        <v>0</v>
      </c>
      <c r="BU28" s="134">
        <f t="shared" si="24"/>
        <v>4189</v>
      </c>
      <c r="BV28" s="134">
        <v>613</v>
      </c>
      <c r="BW28" s="134">
        <v>2873</v>
      </c>
      <c r="BX28" s="134">
        <v>703</v>
      </c>
      <c r="BY28" s="134">
        <v>0</v>
      </c>
      <c r="BZ28" s="134">
        <f t="shared" si="25"/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0</v>
      </c>
      <c r="CF28" s="134">
        <v>0</v>
      </c>
      <c r="CG28" s="134">
        <v>0</v>
      </c>
      <c r="CH28" s="134">
        <f t="shared" si="26"/>
        <v>20874</v>
      </c>
      <c r="CI28" s="134">
        <f t="shared" si="56"/>
        <v>14103</v>
      </c>
      <c r="CJ28" s="134">
        <f t="shared" si="56"/>
        <v>312</v>
      </c>
      <c r="CK28" s="134">
        <f t="shared" si="56"/>
        <v>0</v>
      </c>
      <c r="CL28" s="134">
        <f t="shared" si="56"/>
        <v>0</v>
      </c>
      <c r="CM28" s="134">
        <f t="shared" si="56"/>
        <v>312</v>
      </c>
      <c r="CN28" s="134">
        <f t="shared" si="56"/>
        <v>0</v>
      </c>
      <c r="CO28" s="134">
        <f t="shared" si="56"/>
        <v>13791</v>
      </c>
      <c r="CP28" s="134">
        <f t="shared" si="56"/>
        <v>0</v>
      </c>
      <c r="CQ28" s="134">
        <f t="shared" si="56"/>
        <v>2043186</v>
      </c>
      <c r="CR28" s="134">
        <f t="shared" si="56"/>
        <v>625673</v>
      </c>
      <c r="CS28" s="134">
        <f t="shared" si="56"/>
        <v>125135</v>
      </c>
      <c r="CT28" s="134">
        <f t="shared" si="56"/>
        <v>383746</v>
      </c>
      <c r="CU28" s="134">
        <f t="shared" si="56"/>
        <v>116792</v>
      </c>
      <c r="CV28" s="134">
        <f t="shared" si="56"/>
        <v>0</v>
      </c>
      <c r="CW28" s="134">
        <f t="shared" si="56"/>
        <v>909891</v>
      </c>
      <c r="CX28" s="134">
        <f t="shared" si="42"/>
        <v>54187</v>
      </c>
      <c r="CY28" s="134">
        <f t="shared" si="43"/>
        <v>851572</v>
      </c>
      <c r="CZ28" s="134">
        <f t="shared" si="44"/>
        <v>4132</v>
      </c>
      <c r="DA28" s="134">
        <f t="shared" si="45"/>
        <v>0</v>
      </c>
      <c r="DB28" s="134">
        <f t="shared" si="46"/>
        <v>507622</v>
      </c>
      <c r="DC28" s="134">
        <f t="shared" si="47"/>
        <v>188365</v>
      </c>
      <c r="DD28" s="134">
        <f t="shared" si="48"/>
        <v>282691</v>
      </c>
      <c r="DE28" s="134">
        <f t="shared" si="49"/>
        <v>36566</v>
      </c>
      <c r="DF28" s="134">
        <f t="shared" si="50"/>
        <v>0</v>
      </c>
      <c r="DG28" s="134">
        <f t="shared" si="51"/>
        <v>0</v>
      </c>
      <c r="DH28" s="134">
        <f t="shared" si="52"/>
        <v>0</v>
      </c>
      <c r="DI28" s="134">
        <f t="shared" si="53"/>
        <v>316709</v>
      </c>
      <c r="DJ28" s="134">
        <f t="shared" si="54"/>
        <v>2373998</v>
      </c>
    </row>
    <row r="29" spans="1:114" s="129" customFormat="1" ht="12" customHeight="1">
      <c r="A29" s="125" t="s">
        <v>335</v>
      </c>
      <c r="B29" s="126" t="s">
        <v>379</v>
      </c>
      <c r="C29" s="125" t="s">
        <v>380</v>
      </c>
      <c r="D29" s="134">
        <f t="shared" si="6"/>
        <v>714873</v>
      </c>
      <c r="E29" s="134">
        <f t="shared" si="7"/>
        <v>4818</v>
      </c>
      <c r="F29" s="134">
        <v>0</v>
      </c>
      <c r="G29" s="134">
        <v>119</v>
      </c>
      <c r="H29" s="134">
        <v>0</v>
      </c>
      <c r="I29" s="134">
        <v>4664</v>
      </c>
      <c r="J29" s="135" t="s">
        <v>332</v>
      </c>
      <c r="K29" s="134">
        <v>35</v>
      </c>
      <c r="L29" s="134">
        <v>710055</v>
      </c>
      <c r="M29" s="134">
        <f t="shared" si="8"/>
        <v>116494</v>
      </c>
      <c r="N29" s="134">
        <f t="shared" si="9"/>
        <v>653</v>
      </c>
      <c r="O29" s="134">
        <v>193</v>
      </c>
      <c r="P29" s="134">
        <v>430</v>
      </c>
      <c r="Q29" s="134">
        <v>0</v>
      </c>
      <c r="R29" s="134">
        <v>0</v>
      </c>
      <c r="S29" s="135" t="s">
        <v>332</v>
      </c>
      <c r="T29" s="134">
        <v>30</v>
      </c>
      <c r="U29" s="134">
        <v>115841</v>
      </c>
      <c r="V29" s="134">
        <f t="shared" si="10"/>
        <v>831367</v>
      </c>
      <c r="W29" s="134">
        <f t="shared" si="10"/>
        <v>5471</v>
      </c>
      <c r="X29" s="134">
        <f t="shared" si="10"/>
        <v>193</v>
      </c>
      <c r="Y29" s="134">
        <f t="shared" si="10"/>
        <v>549</v>
      </c>
      <c r="Z29" s="134">
        <f t="shared" si="10"/>
        <v>0</v>
      </c>
      <c r="AA29" s="134">
        <f t="shared" si="10"/>
        <v>4664</v>
      </c>
      <c r="AB29" s="135" t="s">
        <v>332</v>
      </c>
      <c r="AC29" s="134">
        <f t="shared" si="11"/>
        <v>65</v>
      </c>
      <c r="AD29" s="134">
        <f t="shared" si="12"/>
        <v>825896</v>
      </c>
      <c r="AE29" s="134">
        <f t="shared" si="13"/>
        <v>0</v>
      </c>
      <c r="AF29" s="134">
        <f t="shared" si="14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21223</v>
      </c>
      <c r="AM29" s="134">
        <f t="shared" si="15"/>
        <v>299114</v>
      </c>
      <c r="AN29" s="134">
        <f t="shared" si="16"/>
        <v>44100</v>
      </c>
      <c r="AO29" s="134">
        <v>44100</v>
      </c>
      <c r="AP29" s="134">
        <v>0</v>
      </c>
      <c r="AQ29" s="134">
        <v>0</v>
      </c>
      <c r="AR29" s="134">
        <v>0</v>
      </c>
      <c r="AS29" s="134">
        <f t="shared" si="17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18"/>
        <v>255014</v>
      </c>
      <c r="AY29" s="134">
        <v>255014</v>
      </c>
      <c r="AZ29" s="134">
        <v>0</v>
      </c>
      <c r="BA29" s="134">
        <v>0</v>
      </c>
      <c r="BB29" s="134">
        <v>0</v>
      </c>
      <c r="BC29" s="134">
        <v>394536</v>
      </c>
      <c r="BD29" s="134">
        <v>0</v>
      </c>
      <c r="BE29" s="134">
        <v>0</v>
      </c>
      <c r="BF29" s="134">
        <f t="shared" si="19"/>
        <v>299114</v>
      </c>
      <c r="BG29" s="134">
        <f t="shared" si="20"/>
        <v>0</v>
      </c>
      <c r="BH29" s="134">
        <f t="shared" si="21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1152</v>
      </c>
      <c r="BO29" s="134">
        <f t="shared" si="22"/>
        <v>37060</v>
      </c>
      <c r="BP29" s="134">
        <f t="shared" si="23"/>
        <v>3586</v>
      </c>
      <c r="BQ29" s="134">
        <v>3586</v>
      </c>
      <c r="BR29" s="134">
        <v>0</v>
      </c>
      <c r="BS29" s="134">
        <v>0</v>
      </c>
      <c r="BT29" s="134">
        <v>0</v>
      </c>
      <c r="BU29" s="134">
        <f t="shared" si="24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25"/>
        <v>33474</v>
      </c>
      <c r="CA29" s="134">
        <v>33474</v>
      </c>
      <c r="CB29" s="134">
        <v>0</v>
      </c>
      <c r="CC29" s="134">
        <v>0</v>
      </c>
      <c r="CD29" s="134">
        <v>0</v>
      </c>
      <c r="CE29" s="134">
        <v>78282</v>
      </c>
      <c r="CF29" s="134">
        <v>0</v>
      </c>
      <c r="CG29" s="134">
        <v>0</v>
      </c>
      <c r="CH29" s="134">
        <f t="shared" si="26"/>
        <v>37060</v>
      </c>
      <c r="CI29" s="134">
        <f t="shared" si="56"/>
        <v>0</v>
      </c>
      <c r="CJ29" s="134">
        <f t="shared" si="56"/>
        <v>0</v>
      </c>
      <c r="CK29" s="134">
        <f t="shared" si="56"/>
        <v>0</v>
      </c>
      <c r="CL29" s="134">
        <f t="shared" si="56"/>
        <v>0</v>
      </c>
      <c r="CM29" s="134">
        <f t="shared" si="56"/>
        <v>0</v>
      </c>
      <c r="CN29" s="134">
        <f t="shared" si="56"/>
        <v>0</v>
      </c>
      <c r="CO29" s="134">
        <f t="shared" si="56"/>
        <v>0</v>
      </c>
      <c r="CP29" s="134">
        <f t="shared" si="56"/>
        <v>22375</v>
      </c>
      <c r="CQ29" s="134">
        <f t="shared" si="56"/>
        <v>336174</v>
      </c>
      <c r="CR29" s="134">
        <f t="shared" si="56"/>
        <v>47686</v>
      </c>
      <c r="CS29" s="134">
        <f t="shared" si="56"/>
        <v>47686</v>
      </c>
      <c r="CT29" s="134">
        <f t="shared" si="56"/>
        <v>0</v>
      </c>
      <c r="CU29" s="134">
        <f t="shared" si="56"/>
        <v>0</v>
      </c>
      <c r="CV29" s="134">
        <f t="shared" si="56"/>
        <v>0</v>
      </c>
      <c r="CW29" s="134">
        <f t="shared" si="56"/>
        <v>0</v>
      </c>
      <c r="CX29" s="134">
        <f t="shared" si="42"/>
        <v>0</v>
      </c>
      <c r="CY29" s="134">
        <f>SUM(AU29,+BW29)</f>
        <v>0</v>
      </c>
      <c r="CZ29" s="134">
        <f>SUM(AV29,+BX29)</f>
        <v>0</v>
      </c>
      <c r="DA29" s="134">
        <f>SUM(AW29,+BY29)</f>
        <v>0</v>
      </c>
      <c r="DB29" s="134">
        <f t="shared" si="46"/>
        <v>288488</v>
      </c>
      <c r="DC29" s="134">
        <f t="shared" si="47"/>
        <v>288488</v>
      </c>
      <c r="DD29" s="134">
        <f t="shared" si="48"/>
        <v>0</v>
      </c>
      <c r="DE29" s="134">
        <f t="shared" si="49"/>
        <v>0</v>
      </c>
      <c r="DF29" s="134">
        <f t="shared" si="50"/>
        <v>0</v>
      </c>
      <c r="DG29" s="134">
        <f t="shared" si="51"/>
        <v>472818</v>
      </c>
      <c r="DH29" s="134">
        <f t="shared" si="52"/>
        <v>0</v>
      </c>
      <c r="DI29" s="134">
        <f t="shared" si="53"/>
        <v>0</v>
      </c>
      <c r="DJ29" s="134">
        <f t="shared" si="54"/>
        <v>336174</v>
      </c>
    </row>
    <row r="30" spans="1:114" s="129" customFormat="1" ht="12" customHeight="1">
      <c r="A30" s="125" t="s">
        <v>335</v>
      </c>
      <c r="B30" s="126" t="s">
        <v>381</v>
      </c>
      <c r="C30" s="125" t="s">
        <v>382</v>
      </c>
      <c r="D30" s="134">
        <f t="shared" si="6"/>
        <v>1572690</v>
      </c>
      <c r="E30" s="134">
        <f t="shared" si="7"/>
        <v>7837</v>
      </c>
      <c r="F30" s="134">
        <v>0</v>
      </c>
      <c r="G30" s="134">
        <v>159</v>
      </c>
      <c r="H30" s="134">
        <v>0</v>
      </c>
      <c r="I30" s="134">
        <v>7678</v>
      </c>
      <c r="J30" s="135" t="s">
        <v>332</v>
      </c>
      <c r="K30" s="134">
        <v>0</v>
      </c>
      <c r="L30" s="134">
        <v>1564853</v>
      </c>
      <c r="M30" s="134">
        <f t="shared" si="8"/>
        <v>350070</v>
      </c>
      <c r="N30" s="134">
        <f t="shared" si="9"/>
        <v>0</v>
      </c>
      <c r="O30" s="134">
        <v>0</v>
      </c>
      <c r="P30" s="134">
        <v>0</v>
      </c>
      <c r="Q30" s="134">
        <v>0</v>
      </c>
      <c r="R30" s="134">
        <v>0</v>
      </c>
      <c r="S30" s="135" t="s">
        <v>332</v>
      </c>
      <c r="T30" s="134">
        <v>0</v>
      </c>
      <c r="U30" s="134">
        <v>350070</v>
      </c>
      <c r="V30" s="134">
        <f t="shared" si="10"/>
        <v>1922760</v>
      </c>
      <c r="W30" s="134">
        <f t="shared" si="10"/>
        <v>7837</v>
      </c>
      <c r="X30" s="134">
        <f t="shared" si="10"/>
        <v>0</v>
      </c>
      <c r="Y30" s="134">
        <f t="shared" si="10"/>
        <v>159</v>
      </c>
      <c r="Z30" s="134">
        <f t="shared" si="10"/>
        <v>0</v>
      </c>
      <c r="AA30" s="134">
        <f t="shared" si="10"/>
        <v>7678</v>
      </c>
      <c r="AB30" s="135" t="s">
        <v>332</v>
      </c>
      <c r="AC30" s="134">
        <f t="shared" si="11"/>
        <v>0</v>
      </c>
      <c r="AD30" s="134">
        <f t="shared" si="12"/>
        <v>1914923</v>
      </c>
      <c r="AE30" s="134">
        <f t="shared" si="13"/>
        <v>0</v>
      </c>
      <c r="AF30" s="134">
        <f t="shared" si="14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29908</v>
      </c>
      <c r="AM30" s="134">
        <f t="shared" si="15"/>
        <v>690658</v>
      </c>
      <c r="AN30" s="134">
        <f t="shared" si="16"/>
        <v>44654</v>
      </c>
      <c r="AO30" s="134">
        <v>44654</v>
      </c>
      <c r="AP30" s="134">
        <v>0</v>
      </c>
      <c r="AQ30" s="134">
        <v>0</v>
      </c>
      <c r="AR30" s="134">
        <v>0</v>
      </c>
      <c r="AS30" s="134">
        <f t="shared" si="17"/>
        <v>646004</v>
      </c>
      <c r="AT30" s="134">
        <v>646004</v>
      </c>
      <c r="AU30" s="134">
        <v>0</v>
      </c>
      <c r="AV30" s="134">
        <v>0</v>
      </c>
      <c r="AW30" s="134">
        <v>0</v>
      </c>
      <c r="AX30" s="134">
        <f t="shared" si="18"/>
        <v>0</v>
      </c>
      <c r="AY30" s="134">
        <v>0</v>
      </c>
      <c r="AZ30" s="134">
        <v>0</v>
      </c>
      <c r="BA30" s="134">
        <v>0</v>
      </c>
      <c r="BB30" s="134">
        <v>0</v>
      </c>
      <c r="BC30" s="134">
        <v>556021</v>
      </c>
      <c r="BD30" s="134">
        <v>0</v>
      </c>
      <c r="BE30" s="134">
        <v>296103</v>
      </c>
      <c r="BF30" s="134">
        <f t="shared" si="19"/>
        <v>986761</v>
      </c>
      <c r="BG30" s="134">
        <f t="shared" si="20"/>
        <v>0</v>
      </c>
      <c r="BH30" s="134">
        <f t="shared" si="21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1526</v>
      </c>
      <c r="BO30" s="134">
        <f t="shared" si="22"/>
        <v>44614</v>
      </c>
      <c r="BP30" s="134">
        <f t="shared" si="23"/>
        <v>14732</v>
      </c>
      <c r="BQ30" s="134">
        <v>14732</v>
      </c>
      <c r="BR30" s="134">
        <v>0</v>
      </c>
      <c r="BS30" s="134">
        <v>0</v>
      </c>
      <c r="BT30" s="134">
        <v>0</v>
      </c>
      <c r="BU30" s="134">
        <f t="shared" si="24"/>
        <v>29882</v>
      </c>
      <c r="BV30" s="134">
        <v>29882</v>
      </c>
      <c r="BW30" s="134">
        <v>0</v>
      </c>
      <c r="BX30" s="134">
        <v>0</v>
      </c>
      <c r="BY30" s="134">
        <v>0</v>
      </c>
      <c r="BZ30" s="134">
        <f t="shared" si="25"/>
        <v>0</v>
      </c>
      <c r="CA30" s="134">
        <v>0</v>
      </c>
      <c r="CB30" s="134">
        <v>0</v>
      </c>
      <c r="CC30" s="134">
        <v>0</v>
      </c>
      <c r="CD30" s="134">
        <v>0</v>
      </c>
      <c r="CE30" s="134">
        <v>103772</v>
      </c>
      <c r="CF30" s="134">
        <v>0</v>
      </c>
      <c r="CG30" s="134">
        <v>200158</v>
      </c>
      <c r="CH30" s="134">
        <f t="shared" si="26"/>
        <v>244772</v>
      </c>
      <c r="CI30" s="134">
        <f t="shared" si="56"/>
        <v>0</v>
      </c>
      <c r="CJ30" s="134">
        <f t="shared" si="56"/>
        <v>0</v>
      </c>
      <c r="CK30" s="134">
        <f t="shared" si="56"/>
        <v>0</v>
      </c>
      <c r="CL30" s="134">
        <f t="shared" si="56"/>
        <v>0</v>
      </c>
      <c r="CM30" s="134">
        <f t="shared" si="56"/>
        <v>0</v>
      </c>
      <c r="CN30" s="134">
        <f t="shared" si="56"/>
        <v>0</v>
      </c>
      <c r="CO30" s="134">
        <f t="shared" si="56"/>
        <v>0</v>
      </c>
      <c r="CP30" s="134">
        <f t="shared" si="56"/>
        <v>31434</v>
      </c>
      <c r="CQ30" s="134">
        <f t="shared" si="56"/>
        <v>735272</v>
      </c>
      <c r="CR30" s="134">
        <f t="shared" si="56"/>
        <v>59386</v>
      </c>
      <c r="CS30" s="134">
        <f t="shared" si="56"/>
        <v>59386</v>
      </c>
      <c r="CT30" s="134">
        <f t="shared" si="56"/>
        <v>0</v>
      </c>
      <c r="CU30" s="134">
        <f t="shared" si="56"/>
        <v>0</v>
      </c>
      <c r="CV30" s="134">
        <f t="shared" si="56"/>
        <v>0</v>
      </c>
      <c r="CW30" s="134">
        <f t="shared" si="56"/>
        <v>675886</v>
      </c>
      <c r="CX30" s="134">
        <f t="shared" si="42"/>
        <v>675886</v>
      </c>
      <c r="CY30" s="134">
        <f aca="true" t="shared" si="57" ref="CY30:CY50">SUM(AU30,+BW30)</f>
        <v>0</v>
      </c>
      <c r="CZ30" s="134">
        <f aca="true" t="shared" si="58" ref="CZ30:CZ50">SUM(AV30,+BX30)</f>
        <v>0</v>
      </c>
      <c r="DA30" s="134">
        <f aca="true" t="shared" si="59" ref="DA30:DA50">SUM(AW30,+BY30)</f>
        <v>0</v>
      </c>
      <c r="DB30" s="134">
        <f t="shared" si="46"/>
        <v>0</v>
      </c>
      <c r="DC30" s="134">
        <f t="shared" si="47"/>
        <v>0</v>
      </c>
      <c r="DD30" s="134">
        <f t="shared" si="48"/>
        <v>0</v>
      </c>
      <c r="DE30" s="134">
        <f t="shared" si="49"/>
        <v>0</v>
      </c>
      <c r="DF30" s="134">
        <f t="shared" si="50"/>
        <v>0</v>
      </c>
      <c r="DG30" s="134">
        <f t="shared" si="51"/>
        <v>659793</v>
      </c>
      <c r="DH30" s="134">
        <f t="shared" si="52"/>
        <v>0</v>
      </c>
      <c r="DI30" s="134">
        <f t="shared" si="53"/>
        <v>496261</v>
      </c>
      <c r="DJ30" s="134">
        <f t="shared" si="54"/>
        <v>1231533</v>
      </c>
    </row>
    <row r="31" spans="1:114" s="129" customFormat="1" ht="12" customHeight="1">
      <c r="A31" s="125" t="s">
        <v>335</v>
      </c>
      <c r="B31" s="126" t="s">
        <v>383</v>
      </c>
      <c r="C31" s="125" t="s">
        <v>384</v>
      </c>
      <c r="D31" s="134">
        <f t="shared" si="6"/>
        <v>1857090</v>
      </c>
      <c r="E31" s="134">
        <f t="shared" si="7"/>
        <v>314382</v>
      </c>
      <c r="F31" s="134">
        <v>0</v>
      </c>
      <c r="G31" s="134">
        <v>21500</v>
      </c>
      <c r="H31" s="134">
        <v>76400</v>
      </c>
      <c r="I31" s="134">
        <v>107206</v>
      </c>
      <c r="J31" s="135" t="s">
        <v>332</v>
      </c>
      <c r="K31" s="134">
        <v>109276</v>
      </c>
      <c r="L31" s="134">
        <v>1542708</v>
      </c>
      <c r="M31" s="134">
        <f t="shared" si="8"/>
        <v>175793</v>
      </c>
      <c r="N31" s="134">
        <f t="shared" si="9"/>
        <v>20533</v>
      </c>
      <c r="O31" s="134">
        <v>0</v>
      </c>
      <c r="P31" s="134">
        <v>0</v>
      </c>
      <c r="Q31" s="134">
        <v>0</v>
      </c>
      <c r="R31" s="134">
        <v>18175</v>
      </c>
      <c r="S31" s="135" t="s">
        <v>332</v>
      </c>
      <c r="T31" s="134">
        <v>2358</v>
      </c>
      <c r="U31" s="134">
        <v>155260</v>
      </c>
      <c r="V31" s="134">
        <f t="shared" si="10"/>
        <v>2032883</v>
      </c>
      <c r="W31" s="134">
        <f t="shared" si="10"/>
        <v>334915</v>
      </c>
      <c r="X31" s="134">
        <f t="shared" si="10"/>
        <v>0</v>
      </c>
      <c r="Y31" s="134">
        <f t="shared" si="10"/>
        <v>21500</v>
      </c>
      <c r="Z31" s="134">
        <f t="shared" si="10"/>
        <v>76400</v>
      </c>
      <c r="AA31" s="134">
        <f t="shared" si="10"/>
        <v>125381</v>
      </c>
      <c r="AB31" s="135" t="s">
        <v>332</v>
      </c>
      <c r="AC31" s="134">
        <f t="shared" si="11"/>
        <v>111634</v>
      </c>
      <c r="AD31" s="134">
        <f t="shared" si="12"/>
        <v>1697968</v>
      </c>
      <c r="AE31" s="134">
        <f t="shared" si="13"/>
        <v>71070</v>
      </c>
      <c r="AF31" s="134">
        <f t="shared" si="14"/>
        <v>71070</v>
      </c>
      <c r="AG31" s="134">
        <v>0</v>
      </c>
      <c r="AH31" s="134">
        <v>70596</v>
      </c>
      <c r="AI31" s="134">
        <v>474</v>
      </c>
      <c r="AJ31" s="134">
        <v>0</v>
      </c>
      <c r="AK31" s="134">
        <v>0</v>
      </c>
      <c r="AL31" s="134">
        <v>0</v>
      </c>
      <c r="AM31" s="134">
        <f t="shared" si="15"/>
        <v>1786020</v>
      </c>
      <c r="AN31" s="134">
        <f t="shared" si="16"/>
        <v>751519</v>
      </c>
      <c r="AO31" s="134">
        <v>122976</v>
      </c>
      <c r="AP31" s="134">
        <v>423583</v>
      </c>
      <c r="AQ31" s="134">
        <v>204960</v>
      </c>
      <c r="AR31" s="134">
        <v>0</v>
      </c>
      <c r="AS31" s="134">
        <f t="shared" si="17"/>
        <v>302795</v>
      </c>
      <c r="AT31" s="134">
        <v>30370</v>
      </c>
      <c r="AU31" s="134">
        <v>272425</v>
      </c>
      <c r="AV31" s="134">
        <v>0</v>
      </c>
      <c r="AW31" s="134">
        <v>0</v>
      </c>
      <c r="AX31" s="134">
        <f t="shared" si="18"/>
        <v>731706</v>
      </c>
      <c r="AY31" s="134">
        <v>156425</v>
      </c>
      <c r="AZ31" s="134">
        <v>518904</v>
      </c>
      <c r="BA31" s="134">
        <v>56377</v>
      </c>
      <c r="BB31" s="134">
        <v>0</v>
      </c>
      <c r="BC31" s="134">
        <v>0</v>
      </c>
      <c r="BD31" s="134">
        <v>0</v>
      </c>
      <c r="BE31" s="134">
        <v>0</v>
      </c>
      <c r="BF31" s="134">
        <f t="shared" si="19"/>
        <v>1857090</v>
      </c>
      <c r="BG31" s="134">
        <f t="shared" si="20"/>
        <v>0</v>
      </c>
      <c r="BH31" s="134">
        <f t="shared" si="21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0</v>
      </c>
      <c r="BO31" s="134">
        <f t="shared" si="22"/>
        <v>175793</v>
      </c>
      <c r="BP31" s="134">
        <f t="shared" si="23"/>
        <v>40358</v>
      </c>
      <c r="BQ31" s="134">
        <v>38879</v>
      </c>
      <c r="BR31" s="134">
        <v>1479</v>
      </c>
      <c r="BS31" s="134">
        <v>0</v>
      </c>
      <c r="BT31" s="134">
        <v>0</v>
      </c>
      <c r="BU31" s="134">
        <f t="shared" si="24"/>
        <v>49386</v>
      </c>
      <c r="BV31" s="134">
        <v>467</v>
      </c>
      <c r="BW31" s="134">
        <v>48919</v>
      </c>
      <c r="BX31" s="134">
        <v>0</v>
      </c>
      <c r="BY31" s="134">
        <v>0</v>
      </c>
      <c r="BZ31" s="134">
        <f t="shared" si="25"/>
        <v>86049</v>
      </c>
      <c r="CA31" s="134">
        <v>27921</v>
      </c>
      <c r="CB31" s="134">
        <v>58128</v>
      </c>
      <c r="CC31" s="134">
        <v>0</v>
      </c>
      <c r="CD31" s="134">
        <v>0</v>
      </c>
      <c r="CE31" s="134">
        <v>0</v>
      </c>
      <c r="CF31" s="134">
        <v>0</v>
      </c>
      <c r="CG31" s="134">
        <v>0</v>
      </c>
      <c r="CH31" s="134">
        <f t="shared" si="26"/>
        <v>175793</v>
      </c>
      <c r="CI31" s="134">
        <f t="shared" si="56"/>
        <v>71070</v>
      </c>
      <c r="CJ31" s="134">
        <f t="shared" si="56"/>
        <v>71070</v>
      </c>
      <c r="CK31" s="134">
        <f t="shared" si="56"/>
        <v>0</v>
      </c>
      <c r="CL31" s="134">
        <f t="shared" si="56"/>
        <v>70596</v>
      </c>
      <c r="CM31" s="134">
        <f t="shared" si="56"/>
        <v>474</v>
      </c>
      <c r="CN31" s="134">
        <f t="shared" si="56"/>
        <v>0</v>
      </c>
      <c r="CO31" s="134">
        <f t="shared" si="56"/>
        <v>0</v>
      </c>
      <c r="CP31" s="134">
        <f t="shared" si="56"/>
        <v>0</v>
      </c>
      <c r="CQ31" s="134">
        <f t="shared" si="56"/>
        <v>1961813</v>
      </c>
      <c r="CR31" s="134">
        <f t="shared" si="56"/>
        <v>791877</v>
      </c>
      <c r="CS31" s="134">
        <f t="shared" si="56"/>
        <v>161855</v>
      </c>
      <c r="CT31" s="134">
        <f t="shared" si="56"/>
        <v>425062</v>
      </c>
      <c r="CU31" s="134">
        <f t="shared" si="56"/>
        <v>204960</v>
      </c>
      <c r="CV31" s="134">
        <f t="shared" si="56"/>
        <v>0</v>
      </c>
      <c r="CW31" s="134">
        <f t="shared" si="56"/>
        <v>352181</v>
      </c>
      <c r="CX31" s="134">
        <f t="shared" si="42"/>
        <v>30837</v>
      </c>
      <c r="CY31" s="134">
        <f t="shared" si="57"/>
        <v>321344</v>
      </c>
      <c r="CZ31" s="134">
        <f t="shared" si="58"/>
        <v>0</v>
      </c>
      <c r="DA31" s="134">
        <f t="shared" si="59"/>
        <v>0</v>
      </c>
      <c r="DB31" s="134">
        <f t="shared" si="46"/>
        <v>817755</v>
      </c>
      <c r="DC31" s="134">
        <f t="shared" si="47"/>
        <v>184346</v>
      </c>
      <c r="DD31" s="134">
        <f t="shared" si="48"/>
        <v>577032</v>
      </c>
      <c r="DE31" s="134">
        <f t="shared" si="49"/>
        <v>56377</v>
      </c>
      <c r="DF31" s="134">
        <f t="shared" si="50"/>
        <v>0</v>
      </c>
      <c r="DG31" s="134">
        <f t="shared" si="51"/>
        <v>0</v>
      </c>
      <c r="DH31" s="134">
        <f t="shared" si="52"/>
        <v>0</v>
      </c>
      <c r="DI31" s="134">
        <f t="shared" si="53"/>
        <v>0</v>
      </c>
      <c r="DJ31" s="134">
        <f t="shared" si="54"/>
        <v>2032883</v>
      </c>
    </row>
    <row r="32" spans="1:114" s="129" customFormat="1" ht="12" customHeight="1">
      <c r="A32" s="125" t="s">
        <v>335</v>
      </c>
      <c r="B32" s="126" t="s">
        <v>385</v>
      </c>
      <c r="C32" s="125" t="s">
        <v>386</v>
      </c>
      <c r="D32" s="134">
        <f t="shared" si="6"/>
        <v>1203195</v>
      </c>
      <c r="E32" s="134">
        <f t="shared" si="7"/>
        <v>26279</v>
      </c>
      <c r="F32" s="134">
        <v>3867</v>
      </c>
      <c r="G32" s="134">
        <v>0</v>
      </c>
      <c r="H32" s="134">
        <v>0</v>
      </c>
      <c r="I32" s="134">
        <v>5224</v>
      </c>
      <c r="J32" s="135" t="s">
        <v>332</v>
      </c>
      <c r="K32" s="134">
        <v>17188</v>
      </c>
      <c r="L32" s="134">
        <v>1176916</v>
      </c>
      <c r="M32" s="134">
        <f t="shared" si="8"/>
        <v>344189</v>
      </c>
      <c r="N32" s="134">
        <f t="shared" si="9"/>
        <v>7051</v>
      </c>
      <c r="O32" s="134">
        <v>0</v>
      </c>
      <c r="P32" s="134">
        <v>0</v>
      </c>
      <c r="Q32" s="134">
        <v>0</v>
      </c>
      <c r="R32" s="134">
        <v>7039</v>
      </c>
      <c r="S32" s="135" t="s">
        <v>332</v>
      </c>
      <c r="T32" s="134">
        <v>12</v>
      </c>
      <c r="U32" s="134">
        <v>337138</v>
      </c>
      <c r="V32" s="134">
        <f t="shared" si="10"/>
        <v>1547384</v>
      </c>
      <c r="W32" s="134">
        <f t="shared" si="10"/>
        <v>33330</v>
      </c>
      <c r="X32" s="134">
        <f t="shared" si="10"/>
        <v>3867</v>
      </c>
      <c r="Y32" s="134">
        <f t="shared" si="10"/>
        <v>0</v>
      </c>
      <c r="Z32" s="134">
        <f t="shared" si="10"/>
        <v>0</v>
      </c>
      <c r="AA32" s="134">
        <f t="shared" si="10"/>
        <v>12263</v>
      </c>
      <c r="AB32" s="135" t="s">
        <v>332</v>
      </c>
      <c r="AC32" s="134">
        <f t="shared" si="11"/>
        <v>17200</v>
      </c>
      <c r="AD32" s="134">
        <f t="shared" si="12"/>
        <v>1514054</v>
      </c>
      <c r="AE32" s="134">
        <f t="shared" si="13"/>
        <v>0</v>
      </c>
      <c r="AF32" s="134">
        <f t="shared" si="14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f t="shared" si="15"/>
        <v>1203195</v>
      </c>
      <c r="AN32" s="134">
        <f t="shared" si="16"/>
        <v>512876</v>
      </c>
      <c r="AO32" s="134">
        <v>37311</v>
      </c>
      <c r="AP32" s="134">
        <v>284687</v>
      </c>
      <c r="AQ32" s="134">
        <v>190878</v>
      </c>
      <c r="AR32" s="134">
        <v>0</v>
      </c>
      <c r="AS32" s="134">
        <f t="shared" si="17"/>
        <v>366310</v>
      </c>
      <c r="AT32" s="134">
        <v>40320</v>
      </c>
      <c r="AU32" s="134">
        <v>325990</v>
      </c>
      <c r="AV32" s="134">
        <v>0</v>
      </c>
      <c r="AW32" s="134">
        <v>8136</v>
      </c>
      <c r="AX32" s="134">
        <f t="shared" si="18"/>
        <v>315873</v>
      </c>
      <c r="AY32" s="134">
        <v>137013</v>
      </c>
      <c r="AZ32" s="134">
        <v>152617</v>
      </c>
      <c r="BA32" s="134">
        <v>26243</v>
      </c>
      <c r="BB32" s="134">
        <v>0</v>
      </c>
      <c r="BC32" s="134">
        <v>0</v>
      </c>
      <c r="BD32" s="134">
        <v>0</v>
      </c>
      <c r="BE32" s="134">
        <v>0</v>
      </c>
      <c r="BF32" s="134">
        <f t="shared" si="19"/>
        <v>1203195</v>
      </c>
      <c r="BG32" s="134">
        <f t="shared" si="20"/>
        <v>0</v>
      </c>
      <c r="BH32" s="134">
        <f t="shared" si="21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0</v>
      </c>
      <c r="BO32" s="134">
        <f t="shared" si="22"/>
        <v>116730</v>
      </c>
      <c r="BP32" s="134">
        <f t="shared" si="23"/>
        <v>29155</v>
      </c>
      <c r="BQ32" s="134">
        <v>21238</v>
      </c>
      <c r="BR32" s="134">
        <v>0</v>
      </c>
      <c r="BS32" s="134">
        <v>7917</v>
      </c>
      <c r="BT32" s="134">
        <v>0</v>
      </c>
      <c r="BU32" s="134">
        <f t="shared" si="24"/>
        <v>48211</v>
      </c>
      <c r="BV32" s="134">
        <v>0</v>
      </c>
      <c r="BW32" s="134">
        <v>48211</v>
      </c>
      <c r="BX32" s="134">
        <v>0</v>
      </c>
      <c r="BY32" s="134">
        <v>0</v>
      </c>
      <c r="BZ32" s="134">
        <f t="shared" si="25"/>
        <v>39364</v>
      </c>
      <c r="CA32" s="134">
        <v>39364</v>
      </c>
      <c r="CB32" s="134">
        <v>0</v>
      </c>
      <c r="CC32" s="134">
        <v>0</v>
      </c>
      <c r="CD32" s="134">
        <v>0</v>
      </c>
      <c r="CE32" s="134">
        <v>0</v>
      </c>
      <c r="CF32" s="134">
        <v>0</v>
      </c>
      <c r="CG32" s="134">
        <v>227459</v>
      </c>
      <c r="CH32" s="134">
        <f t="shared" si="26"/>
        <v>344189</v>
      </c>
      <c r="CI32" s="134">
        <f t="shared" si="56"/>
        <v>0</v>
      </c>
      <c r="CJ32" s="134">
        <f t="shared" si="56"/>
        <v>0</v>
      </c>
      <c r="CK32" s="134">
        <f t="shared" si="56"/>
        <v>0</v>
      </c>
      <c r="CL32" s="134">
        <f t="shared" si="56"/>
        <v>0</v>
      </c>
      <c r="CM32" s="134">
        <f t="shared" si="56"/>
        <v>0</v>
      </c>
      <c r="CN32" s="134">
        <f t="shared" si="56"/>
        <v>0</v>
      </c>
      <c r="CO32" s="134">
        <f t="shared" si="56"/>
        <v>0</v>
      </c>
      <c r="CP32" s="134">
        <f t="shared" si="56"/>
        <v>0</v>
      </c>
      <c r="CQ32" s="134">
        <f t="shared" si="56"/>
        <v>1319925</v>
      </c>
      <c r="CR32" s="134">
        <f t="shared" si="56"/>
        <v>542031</v>
      </c>
      <c r="CS32" s="134">
        <f t="shared" si="56"/>
        <v>58549</v>
      </c>
      <c r="CT32" s="134">
        <f t="shared" si="56"/>
        <v>284687</v>
      </c>
      <c r="CU32" s="134">
        <f t="shared" si="56"/>
        <v>198795</v>
      </c>
      <c r="CV32" s="134">
        <f t="shared" si="56"/>
        <v>0</v>
      </c>
      <c r="CW32" s="134">
        <f t="shared" si="56"/>
        <v>414521</v>
      </c>
      <c r="CX32" s="134">
        <f t="shared" si="42"/>
        <v>40320</v>
      </c>
      <c r="CY32" s="134">
        <f t="shared" si="57"/>
        <v>374201</v>
      </c>
      <c r="CZ32" s="134">
        <f t="shared" si="58"/>
        <v>0</v>
      </c>
      <c r="DA32" s="134">
        <f t="shared" si="59"/>
        <v>8136</v>
      </c>
      <c r="DB32" s="134">
        <f t="shared" si="46"/>
        <v>355237</v>
      </c>
      <c r="DC32" s="134">
        <f t="shared" si="47"/>
        <v>176377</v>
      </c>
      <c r="DD32" s="134">
        <f t="shared" si="48"/>
        <v>152617</v>
      </c>
      <c r="DE32" s="134">
        <f t="shared" si="49"/>
        <v>26243</v>
      </c>
      <c r="DF32" s="134">
        <f t="shared" si="50"/>
        <v>0</v>
      </c>
      <c r="DG32" s="134">
        <f t="shared" si="51"/>
        <v>0</v>
      </c>
      <c r="DH32" s="134">
        <f t="shared" si="52"/>
        <v>0</v>
      </c>
      <c r="DI32" s="134">
        <f t="shared" si="53"/>
        <v>227459</v>
      </c>
      <c r="DJ32" s="134">
        <f t="shared" si="54"/>
        <v>1547384</v>
      </c>
    </row>
    <row r="33" spans="1:114" s="129" customFormat="1" ht="12" customHeight="1">
      <c r="A33" s="125" t="s">
        <v>335</v>
      </c>
      <c r="B33" s="126" t="s">
        <v>387</v>
      </c>
      <c r="C33" s="125" t="s">
        <v>388</v>
      </c>
      <c r="D33" s="134">
        <f t="shared" si="6"/>
        <v>493090</v>
      </c>
      <c r="E33" s="134">
        <f t="shared" si="7"/>
        <v>29529</v>
      </c>
      <c r="F33" s="134">
        <v>0</v>
      </c>
      <c r="G33" s="134">
        <v>98</v>
      </c>
      <c r="H33" s="134">
        <v>0</v>
      </c>
      <c r="I33" s="134">
        <v>29431</v>
      </c>
      <c r="J33" s="135" t="s">
        <v>332</v>
      </c>
      <c r="K33" s="134">
        <v>0</v>
      </c>
      <c r="L33" s="134">
        <v>463561</v>
      </c>
      <c r="M33" s="134">
        <f t="shared" si="8"/>
        <v>93845</v>
      </c>
      <c r="N33" s="134">
        <f t="shared" si="9"/>
        <v>5267</v>
      </c>
      <c r="O33" s="134">
        <v>0</v>
      </c>
      <c r="P33" s="134">
        <v>0</v>
      </c>
      <c r="Q33" s="134">
        <v>0</v>
      </c>
      <c r="R33" s="134">
        <v>5267</v>
      </c>
      <c r="S33" s="135" t="s">
        <v>332</v>
      </c>
      <c r="T33" s="134">
        <v>0</v>
      </c>
      <c r="U33" s="134">
        <v>88578</v>
      </c>
      <c r="V33" s="134">
        <f t="shared" si="10"/>
        <v>586935</v>
      </c>
      <c r="W33" s="134">
        <f t="shared" si="10"/>
        <v>34796</v>
      </c>
      <c r="X33" s="134">
        <f t="shared" si="10"/>
        <v>0</v>
      </c>
      <c r="Y33" s="134">
        <f t="shared" si="10"/>
        <v>98</v>
      </c>
      <c r="Z33" s="134">
        <f t="shared" si="10"/>
        <v>0</v>
      </c>
      <c r="AA33" s="134">
        <f t="shared" si="10"/>
        <v>34698</v>
      </c>
      <c r="AB33" s="135" t="s">
        <v>332</v>
      </c>
      <c r="AC33" s="134">
        <f t="shared" si="11"/>
        <v>0</v>
      </c>
      <c r="AD33" s="134">
        <f t="shared" si="12"/>
        <v>552139</v>
      </c>
      <c r="AE33" s="134">
        <f t="shared" si="13"/>
        <v>0</v>
      </c>
      <c r="AF33" s="134">
        <f t="shared" si="14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7950</v>
      </c>
      <c r="AM33" s="134">
        <f t="shared" si="15"/>
        <v>332221</v>
      </c>
      <c r="AN33" s="134">
        <f t="shared" si="16"/>
        <v>7988</v>
      </c>
      <c r="AO33" s="134">
        <v>7988</v>
      </c>
      <c r="AP33" s="134">
        <v>0</v>
      </c>
      <c r="AQ33" s="134">
        <v>0</v>
      </c>
      <c r="AR33" s="134">
        <v>0</v>
      </c>
      <c r="AS33" s="134">
        <f t="shared" si="17"/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f t="shared" si="18"/>
        <v>324233</v>
      </c>
      <c r="AY33" s="134">
        <v>315127</v>
      </c>
      <c r="AZ33" s="134">
        <v>0</v>
      </c>
      <c r="BA33" s="134">
        <v>0</v>
      </c>
      <c r="BB33" s="134">
        <v>9106</v>
      </c>
      <c r="BC33" s="134">
        <v>152919</v>
      </c>
      <c r="BD33" s="134">
        <v>0</v>
      </c>
      <c r="BE33" s="134">
        <v>0</v>
      </c>
      <c r="BF33" s="134">
        <f t="shared" si="19"/>
        <v>332221</v>
      </c>
      <c r="BG33" s="134">
        <f t="shared" si="20"/>
        <v>0</v>
      </c>
      <c r="BH33" s="134">
        <f t="shared" si="21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1702</v>
      </c>
      <c r="BO33" s="134">
        <f t="shared" si="22"/>
        <v>45430</v>
      </c>
      <c r="BP33" s="134">
        <f t="shared" si="23"/>
        <v>3423</v>
      </c>
      <c r="BQ33" s="134">
        <v>3423</v>
      </c>
      <c r="BR33" s="134">
        <v>0</v>
      </c>
      <c r="BS33" s="134">
        <v>0</v>
      </c>
      <c r="BT33" s="134">
        <v>0</v>
      </c>
      <c r="BU33" s="134">
        <f t="shared" si="24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25"/>
        <v>42007</v>
      </c>
      <c r="CA33" s="134">
        <v>38407</v>
      </c>
      <c r="CB33" s="134">
        <v>0</v>
      </c>
      <c r="CC33" s="134">
        <v>0</v>
      </c>
      <c r="CD33" s="134">
        <v>3600</v>
      </c>
      <c r="CE33" s="134">
        <v>46713</v>
      </c>
      <c r="CF33" s="134">
        <v>0</v>
      </c>
      <c r="CG33" s="134">
        <v>0</v>
      </c>
      <c r="CH33" s="134">
        <f t="shared" si="26"/>
        <v>45430</v>
      </c>
      <c r="CI33" s="134">
        <f t="shared" si="56"/>
        <v>0</v>
      </c>
      <c r="CJ33" s="134">
        <f t="shared" si="56"/>
        <v>0</v>
      </c>
      <c r="CK33" s="134">
        <f t="shared" si="56"/>
        <v>0</v>
      </c>
      <c r="CL33" s="134">
        <f t="shared" si="56"/>
        <v>0</v>
      </c>
      <c r="CM33" s="134">
        <f t="shared" si="56"/>
        <v>0</v>
      </c>
      <c r="CN33" s="134">
        <f t="shared" si="56"/>
        <v>0</v>
      </c>
      <c r="CO33" s="134">
        <f t="shared" si="56"/>
        <v>0</v>
      </c>
      <c r="CP33" s="134">
        <f t="shared" si="56"/>
        <v>9652</v>
      </c>
      <c r="CQ33" s="134">
        <f t="shared" si="56"/>
        <v>377651</v>
      </c>
      <c r="CR33" s="134">
        <f t="shared" si="56"/>
        <v>11411</v>
      </c>
      <c r="CS33" s="134">
        <f t="shared" si="56"/>
        <v>11411</v>
      </c>
      <c r="CT33" s="134">
        <f t="shared" si="56"/>
        <v>0</v>
      </c>
      <c r="CU33" s="134">
        <f t="shared" si="56"/>
        <v>0</v>
      </c>
      <c r="CV33" s="134">
        <f t="shared" si="56"/>
        <v>0</v>
      </c>
      <c r="CW33" s="134">
        <f t="shared" si="56"/>
        <v>0</v>
      </c>
      <c r="CX33" s="134">
        <f t="shared" si="42"/>
        <v>0</v>
      </c>
      <c r="CY33" s="134">
        <f t="shared" si="57"/>
        <v>0</v>
      </c>
      <c r="CZ33" s="134">
        <f t="shared" si="58"/>
        <v>0</v>
      </c>
      <c r="DA33" s="134">
        <f t="shared" si="59"/>
        <v>0</v>
      </c>
      <c r="DB33" s="134">
        <f t="shared" si="46"/>
        <v>366240</v>
      </c>
      <c r="DC33" s="134">
        <f t="shared" si="47"/>
        <v>353534</v>
      </c>
      <c r="DD33" s="134">
        <f t="shared" si="48"/>
        <v>0</v>
      </c>
      <c r="DE33" s="134">
        <f t="shared" si="49"/>
        <v>0</v>
      </c>
      <c r="DF33" s="134">
        <f t="shared" si="50"/>
        <v>12706</v>
      </c>
      <c r="DG33" s="134">
        <f t="shared" si="51"/>
        <v>199632</v>
      </c>
      <c r="DH33" s="134">
        <f t="shared" si="52"/>
        <v>0</v>
      </c>
      <c r="DI33" s="134">
        <f t="shared" si="53"/>
        <v>0</v>
      </c>
      <c r="DJ33" s="134">
        <f t="shared" si="54"/>
        <v>377651</v>
      </c>
    </row>
    <row r="34" spans="1:114" s="129" customFormat="1" ht="12" customHeight="1">
      <c r="A34" s="125" t="s">
        <v>335</v>
      </c>
      <c r="B34" s="126" t="s">
        <v>389</v>
      </c>
      <c r="C34" s="125" t="s">
        <v>390</v>
      </c>
      <c r="D34" s="134">
        <f t="shared" si="6"/>
        <v>932977</v>
      </c>
      <c r="E34" s="134">
        <f t="shared" si="7"/>
        <v>15710</v>
      </c>
      <c r="F34" s="134">
        <v>0</v>
      </c>
      <c r="G34" s="134">
        <v>107</v>
      </c>
      <c r="H34" s="134">
        <v>0</v>
      </c>
      <c r="I34" s="134">
        <v>3923</v>
      </c>
      <c r="J34" s="135" t="s">
        <v>332</v>
      </c>
      <c r="K34" s="134">
        <v>11680</v>
      </c>
      <c r="L34" s="134">
        <v>917267</v>
      </c>
      <c r="M34" s="134">
        <f t="shared" si="8"/>
        <v>85183</v>
      </c>
      <c r="N34" s="134">
        <f t="shared" si="9"/>
        <v>0</v>
      </c>
      <c r="O34" s="134">
        <v>0</v>
      </c>
      <c r="P34" s="134">
        <v>0</v>
      </c>
      <c r="Q34" s="134">
        <v>0</v>
      </c>
      <c r="R34" s="134">
        <v>0</v>
      </c>
      <c r="S34" s="135" t="s">
        <v>332</v>
      </c>
      <c r="T34" s="134">
        <v>0</v>
      </c>
      <c r="U34" s="134">
        <v>85183</v>
      </c>
      <c r="V34" s="134">
        <f t="shared" si="10"/>
        <v>1018160</v>
      </c>
      <c r="W34" s="134">
        <f t="shared" si="10"/>
        <v>15710</v>
      </c>
      <c r="X34" s="134">
        <f t="shared" si="10"/>
        <v>0</v>
      </c>
      <c r="Y34" s="134">
        <f t="shared" si="10"/>
        <v>107</v>
      </c>
      <c r="Z34" s="134">
        <f t="shared" si="10"/>
        <v>0</v>
      </c>
      <c r="AA34" s="134">
        <f t="shared" si="10"/>
        <v>3923</v>
      </c>
      <c r="AB34" s="135" t="s">
        <v>332</v>
      </c>
      <c r="AC34" s="134">
        <f t="shared" si="11"/>
        <v>11680</v>
      </c>
      <c r="AD34" s="134">
        <f t="shared" si="12"/>
        <v>1002450</v>
      </c>
      <c r="AE34" s="134">
        <f t="shared" si="13"/>
        <v>0</v>
      </c>
      <c r="AF34" s="134">
        <f t="shared" si="14"/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21694</v>
      </c>
      <c r="AM34" s="134">
        <f t="shared" si="15"/>
        <v>491080</v>
      </c>
      <c r="AN34" s="134">
        <f t="shared" si="16"/>
        <v>205871</v>
      </c>
      <c r="AO34" s="134">
        <v>19922</v>
      </c>
      <c r="AP34" s="134">
        <v>158711</v>
      </c>
      <c r="AQ34" s="134">
        <v>27238</v>
      </c>
      <c r="AR34" s="134">
        <v>0</v>
      </c>
      <c r="AS34" s="134">
        <f t="shared" si="17"/>
        <v>5309</v>
      </c>
      <c r="AT34" s="134">
        <v>4038</v>
      </c>
      <c r="AU34" s="134">
        <v>1271</v>
      </c>
      <c r="AV34" s="134">
        <v>0</v>
      </c>
      <c r="AW34" s="134">
        <v>0</v>
      </c>
      <c r="AX34" s="134">
        <f t="shared" si="18"/>
        <v>279900</v>
      </c>
      <c r="AY34" s="134">
        <v>279900</v>
      </c>
      <c r="AZ34" s="134">
        <v>0</v>
      </c>
      <c r="BA34" s="134">
        <v>0</v>
      </c>
      <c r="BB34" s="134">
        <v>0</v>
      </c>
      <c r="BC34" s="134">
        <v>403295</v>
      </c>
      <c r="BD34" s="134">
        <v>0</v>
      </c>
      <c r="BE34" s="134">
        <v>16908</v>
      </c>
      <c r="BF34" s="134">
        <f t="shared" si="19"/>
        <v>507988</v>
      </c>
      <c r="BG34" s="134">
        <f t="shared" si="20"/>
        <v>0</v>
      </c>
      <c r="BH34" s="134">
        <f t="shared" si="21"/>
        <v>0</v>
      </c>
      <c r="BI34" s="134">
        <v>0</v>
      </c>
      <c r="BJ34" s="134">
        <v>0</v>
      </c>
      <c r="BK34" s="134">
        <v>0</v>
      </c>
      <c r="BL34" s="134">
        <v>0</v>
      </c>
      <c r="BM34" s="134">
        <v>0</v>
      </c>
      <c r="BN34" s="134">
        <v>957</v>
      </c>
      <c r="BO34" s="134">
        <f t="shared" si="22"/>
        <v>9216</v>
      </c>
      <c r="BP34" s="134">
        <f t="shared" si="23"/>
        <v>9216</v>
      </c>
      <c r="BQ34" s="134">
        <v>9216</v>
      </c>
      <c r="BR34" s="134">
        <v>0</v>
      </c>
      <c r="BS34" s="134">
        <v>0</v>
      </c>
      <c r="BT34" s="134">
        <v>0</v>
      </c>
      <c r="BU34" s="134">
        <f t="shared" si="24"/>
        <v>0</v>
      </c>
      <c r="BV34" s="134">
        <v>0</v>
      </c>
      <c r="BW34" s="134">
        <v>0</v>
      </c>
      <c r="BX34" s="134">
        <v>0</v>
      </c>
      <c r="BY34" s="134">
        <v>0</v>
      </c>
      <c r="BZ34" s="134">
        <f t="shared" si="25"/>
        <v>0</v>
      </c>
      <c r="CA34" s="134">
        <v>0</v>
      </c>
      <c r="CB34" s="134">
        <v>0</v>
      </c>
      <c r="CC34" s="134">
        <v>0</v>
      </c>
      <c r="CD34" s="134">
        <v>0</v>
      </c>
      <c r="CE34" s="134">
        <v>65088</v>
      </c>
      <c r="CF34" s="134">
        <v>0</v>
      </c>
      <c r="CG34" s="134">
        <v>9922</v>
      </c>
      <c r="CH34" s="134">
        <f t="shared" si="26"/>
        <v>19138</v>
      </c>
      <c r="CI34" s="134">
        <f t="shared" si="56"/>
        <v>0</v>
      </c>
      <c r="CJ34" s="134">
        <f t="shared" si="56"/>
        <v>0</v>
      </c>
      <c r="CK34" s="134">
        <f t="shared" si="56"/>
        <v>0</v>
      </c>
      <c r="CL34" s="134">
        <f t="shared" si="56"/>
        <v>0</v>
      </c>
      <c r="CM34" s="134">
        <f t="shared" si="56"/>
        <v>0</v>
      </c>
      <c r="CN34" s="134">
        <f t="shared" si="56"/>
        <v>0</v>
      </c>
      <c r="CO34" s="134">
        <f t="shared" si="56"/>
        <v>0</v>
      </c>
      <c r="CP34" s="134">
        <f t="shared" si="56"/>
        <v>22651</v>
      </c>
      <c r="CQ34" s="134">
        <f t="shared" si="56"/>
        <v>500296</v>
      </c>
      <c r="CR34" s="134">
        <f t="shared" si="56"/>
        <v>215087</v>
      </c>
      <c r="CS34" s="134">
        <f t="shared" si="56"/>
        <v>29138</v>
      </c>
      <c r="CT34" s="134">
        <f t="shared" si="56"/>
        <v>158711</v>
      </c>
      <c r="CU34" s="134">
        <f t="shared" si="56"/>
        <v>27238</v>
      </c>
      <c r="CV34" s="134">
        <f t="shared" si="56"/>
        <v>0</v>
      </c>
      <c r="CW34" s="134">
        <f t="shared" si="56"/>
        <v>5309</v>
      </c>
      <c r="CX34" s="134">
        <f t="shared" si="42"/>
        <v>4038</v>
      </c>
      <c r="CY34" s="134">
        <f t="shared" si="57"/>
        <v>1271</v>
      </c>
      <c r="CZ34" s="134">
        <f t="shared" si="58"/>
        <v>0</v>
      </c>
      <c r="DA34" s="134">
        <f t="shared" si="59"/>
        <v>0</v>
      </c>
      <c r="DB34" s="134">
        <f t="shared" si="46"/>
        <v>279900</v>
      </c>
      <c r="DC34" s="134">
        <f t="shared" si="47"/>
        <v>279900</v>
      </c>
      <c r="DD34" s="134">
        <f t="shared" si="48"/>
        <v>0</v>
      </c>
      <c r="DE34" s="134">
        <f t="shared" si="49"/>
        <v>0</v>
      </c>
      <c r="DF34" s="134">
        <f t="shared" si="50"/>
        <v>0</v>
      </c>
      <c r="DG34" s="134">
        <f t="shared" si="51"/>
        <v>468383</v>
      </c>
      <c r="DH34" s="134">
        <f t="shared" si="52"/>
        <v>0</v>
      </c>
      <c r="DI34" s="134">
        <f t="shared" si="53"/>
        <v>26830</v>
      </c>
      <c r="DJ34" s="134">
        <f t="shared" si="54"/>
        <v>527126</v>
      </c>
    </row>
    <row r="35" spans="1:114" s="129" customFormat="1" ht="12" customHeight="1">
      <c r="A35" s="125" t="s">
        <v>335</v>
      </c>
      <c r="B35" s="126" t="s">
        <v>391</v>
      </c>
      <c r="C35" s="125" t="s">
        <v>392</v>
      </c>
      <c r="D35" s="134">
        <f t="shared" si="6"/>
        <v>5479379</v>
      </c>
      <c r="E35" s="134">
        <f t="shared" si="7"/>
        <v>150976</v>
      </c>
      <c r="F35" s="134">
        <v>148449</v>
      </c>
      <c r="G35" s="134">
        <v>0</v>
      </c>
      <c r="H35" s="134">
        <v>0</v>
      </c>
      <c r="I35" s="134">
        <v>2527</v>
      </c>
      <c r="J35" s="135" t="s">
        <v>332</v>
      </c>
      <c r="K35" s="134">
        <v>0</v>
      </c>
      <c r="L35" s="134">
        <v>5328403</v>
      </c>
      <c r="M35" s="134">
        <f t="shared" si="8"/>
        <v>364457</v>
      </c>
      <c r="N35" s="134">
        <f t="shared" si="9"/>
        <v>39906</v>
      </c>
      <c r="O35" s="134">
        <v>0</v>
      </c>
      <c r="P35" s="134">
        <v>0</v>
      </c>
      <c r="Q35" s="134">
        <v>0</v>
      </c>
      <c r="R35" s="134">
        <v>39906</v>
      </c>
      <c r="S35" s="135" t="s">
        <v>332</v>
      </c>
      <c r="T35" s="134">
        <v>0</v>
      </c>
      <c r="U35" s="134">
        <v>324551</v>
      </c>
      <c r="V35" s="134">
        <f t="shared" si="10"/>
        <v>5843836</v>
      </c>
      <c r="W35" s="134">
        <f t="shared" si="10"/>
        <v>190882</v>
      </c>
      <c r="X35" s="134">
        <f t="shared" si="10"/>
        <v>148449</v>
      </c>
      <c r="Y35" s="134">
        <f t="shared" si="10"/>
        <v>0</v>
      </c>
      <c r="Z35" s="134">
        <f t="shared" si="10"/>
        <v>0</v>
      </c>
      <c r="AA35" s="134">
        <f t="shared" si="10"/>
        <v>42433</v>
      </c>
      <c r="AB35" s="135" t="s">
        <v>332</v>
      </c>
      <c r="AC35" s="134">
        <f t="shared" si="11"/>
        <v>0</v>
      </c>
      <c r="AD35" s="134">
        <f t="shared" si="12"/>
        <v>5652954</v>
      </c>
      <c r="AE35" s="134">
        <f t="shared" si="13"/>
        <v>0</v>
      </c>
      <c r="AF35" s="134">
        <f t="shared" si="14"/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642692</v>
      </c>
      <c r="AM35" s="134">
        <f t="shared" si="15"/>
        <v>3235857</v>
      </c>
      <c r="AN35" s="134">
        <f t="shared" si="16"/>
        <v>1778119</v>
      </c>
      <c r="AO35" s="134">
        <v>255312</v>
      </c>
      <c r="AP35" s="134">
        <v>1522807</v>
      </c>
      <c r="AQ35" s="134">
        <v>0</v>
      </c>
      <c r="AR35" s="134">
        <v>0</v>
      </c>
      <c r="AS35" s="134">
        <f t="shared" si="17"/>
        <v>832827</v>
      </c>
      <c r="AT35" s="134">
        <v>832827</v>
      </c>
      <c r="AU35" s="134">
        <v>0</v>
      </c>
      <c r="AV35" s="134">
        <v>0</v>
      </c>
      <c r="AW35" s="134">
        <v>148449</v>
      </c>
      <c r="AX35" s="134">
        <f t="shared" si="18"/>
        <v>476462</v>
      </c>
      <c r="AY35" s="134">
        <v>473237</v>
      </c>
      <c r="AZ35" s="134">
        <v>3225</v>
      </c>
      <c r="BA35" s="134">
        <v>0</v>
      </c>
      <c r="BB35" s="134">
        <v>0</v>
      </c>
      <c r="BC35" s="134">
        <v>1600830</v>
      </c>
      <c r="BD35" s="134">
        <v>0</v>
      </c>
      <c r="BE35" s="134">
        <v>0</v>
      </c>
      <c r="BF35" s="134">
        <f t="shared" si="19"/>
        <v>3235857</v>
      </c>
      <c r="BG35" s="134">
        <f t="shared" si="20"/>
        <v>0</v>
      </c>
      <c r="BH35" s="134">
        <f t="shared" si="21"/>
        <v>0</v>
      </c>
      <c r="BI35" s="134">
        <v>0</v>
      </c>
      <c r="BJ35" s="134">
        <v>0</v>
      </c>
      <c r="BK35" s="134">
        <v>0</v>
      </c>
      <c r="BL35" s="134">
        <v>0</v>
      </c>
      <c r="BM35" s="134">
        <v>0</v>
      </c>
      <c r="BN35" s="134">
        <v>0</v>
      </c>
      <c r="BO35" s="134">
        <f t="shared" si="22"/>
        <v>364457</v>
      </c>
      <c r="BP35" s="134">
        <f t="shared" si="23"/>
        <v>45940</v>
      </c>
      <c r="BQ35" s="134">
        <v>45940</v>
      </c>
      <c r="BR35" s="134">
        <v>0</v>
      </c>
      <c r="BS35" s="134">
        <v>0</v>
      </c>
      <c r="BT35" s="134">
        <v>0</v>
      </c>
      <c r="BU35" s="134">
        <f t="shared" si="24"/>
        <v>157704</v>
      </c>
      <c r="BV35" s="134">
        <v>0</v>
      </c>
      <c r="BW35" s="134">
        <v>157704</v>
      </c>
      <c r="BX35" s="134">
        <v>0</v>
      </c>
      <c r="BY35" s="134">
        <v>0</v>
      </c>
      <c r="BZ35" s="134">
        <f t="shared" si="25"/>
        <v>160813</v>
      </c>
      <c r="CA35" s="134">
        <v>147491</v>
      </c>
      <c r="CB35" s="134">
        <v>0</v>
      </c>
      <c r="CC35" s="134">
        <v>0</v>
      </c>
      <c r="CD35" s="134">
        <v>13322</v>
      </c>
      <c r="CE35" s="134">
        <v>0</v>
      </c>
      <c r="CF35" s="134">
        <v>0</v>
      </c>
      <c r="CG35" s="134">
        <v>0</v>
      </c>
      <c r="CH35" s="134">
        <f t="shared" si="26"/>
        <v>364457</v>
      </c>
      <c r="CI35" s="134">
        <f t="shared" si="56"/>
        <v>0</v>
      </c>
      <c r="CJ35" s="134">
        <f t="shared" si="56"/>
        <v>0</v>
      </c>
      <c r="CK35" s="134">
        <f t="shared" si="56"/>
        <v>0</v>
      </c>
      <c r="CL35" s="134">
        <f t="shared" si="56"/>
        <v>0</v>
      </c>
      <c r="CM35" s="134">
        <f t="shared" si="56"/>
        <v>0</v>
      </c>
      <c r="CN35" s="134">
        <f t="shared" si="56"/>
        <v>0</v>
      </c>
      <c r="CO35" s="134">
        <f t="shared" si="56"/>
        <v>0</v>
      </c>
      <c r="CP35" s="134">
        <f t="shared" si="56"/>
        <v>642692</v>
      </c>
      <c r="CQ35" s="134">
        <f t="shared" si="56"/>
        <v>3600314</v>
      </c>
      <c r="CR35" s="134">
        <f t="shared" si="56"/>
        <v>1824059</v>
      </c>
      <c r="CS35" s="134">
        <f t="shared" si="56"/>
        <v>301252</v>
      </c>
      <c r="CT35" s="134">
        <f t="shared" si="56"/>
        <v>1522807</v>
      </c>
      <c r="CU35" s="134">
        <f t="shared" si="56"/>
        <v>0</v>
      </c>
      <c r="CV35" s="134">
        <f t="shared" si="56"/>
        <v>0</v>
      </c>
      <c r="CW35" s="134">
        <f t="shared" si="56"/>
        <v>990531</v>
      </c>
      <c r="CX35" s="134">
        <f t="shared" si="42"/>
        <v>832827</v>
      </c>
      <c r="CY35" s="134">
        <f t="shared" si="57"/>
        <v>157704</v>
      </c>
      <c r="CZ35" s="134">
        <f t="shared" si="58"/>
        <v>0</v>
      </c>
      <c r="DA35" s="134">
        <f t="shared" si="59"/>
        <v>148449</v>
      </c>
      <c r="DB35" s="134">
        <f t="shared" si="46"/>
        <v>637275</v>
      </c>
      <c r="DC35" s="134">
        <f t="shared" si="47"/>
        <v>620728</v>
      </c>
      <c r="DD35" s="134">
        <f t="shared" si="48"/>
        <v>3225</v>
      </c>
      <c r="DE35" s="134">
        <f t="shared" si="49"/>
        <v>0</v>
      </c>
      <c r="DF35" s="134">
        <f t="shared" si="50"/>
        <v>13322</v>
      </c>
      <c r="DG35" s="134">
        <f t="shared" si="51"/>
        <v>1600830</v>
      </c>
      <c r="DH35" s="134">
        <f t="shared" si="52"/>
        <v>0</v>
      </c>
      <c r="DI35" s="134">
        <f t="shared" si="53"/>
        <v>0</v>
      </c>
      <c r="DJ35" s="134">
        <f t="shared" si="54"/>
        <v>3600314</v>
      </c>
    </row>
    <row r="36" spans="1:114" s="129" customFormat="1" ht="12" customHeight="1">
      <c r="A36" s="125" t="s">
        <v>335</v>
      </c>
      <c r="B36" s="126" t="s">
        <v>393</v>
      </c>
      <c r="C36" s="125" t="s">
        <v>394</v>
      </c>
      <c r="D36" s="134">
        <f t="shared" si="6"/>
        <v>744983</v>
      </c>
      <c r="E36" s="134">
        <f t="shared" si="7"/>
        <v>83062</v>
      </c>
      <c r="F36" s="134">
        <v>0</v>
      </c>
      <c r="G36" s="134">
        <v>0</v>
      </c>
      <c r="H36" s="134">
        <v>5867</v>
      </c>
      <c r="I36" s="134">
        <v>73865</v>
      </c>
      <c r="J36" s="135" t="s">
        <v>332</v>
      </c>
      <c r="K36" s="134">
        <v>3330</v>
      </c>
      <c r="L36" s="134">
        <v>661921</v>
      </c>
      <c r="M36" s="134">
        <f t="shared" si="8"/>
        <v>181439</v>
      </c>
      <c r="N36" s="134">
        <f t="shared" si="9"/>
        <v>37594</v>
      </c>
      <c r="O36" s="134">
        <v>1296</v>
      </c>
      <c r="P36" s="134">
        <v>1299</v>
      </c>
      <c r="Q36" s="134">
        <v>0</v>
      </c>
      <c r="R36" s="134">
        <v>34960</v>
      </c>
      <c r="S36" s="135" t="s">
        <v>332</v>
      </c>
      <c r="T36" s="134">
        <v>39</v>
      </c>
      <c r="U36" s="134">
        <v>143845</v>
      </c>
      <c r="V36" s="134">
        <f t="shared" si="10"/>
        <v>926422</v>
      </c>
      <c r="W36" s="134">
        <f t="shared" si="10"/>
        <v>120656</v>
      </c>
      <c r="X36" s="134">
        <f t="shared" si="10"/>
        <v>1296</v>
      </c>
      <c r="Y36" s="134">
        <f t="shared" si="10"/>
        <v>1299</v>
      </c>
      <c r="Z36" s="134">
        <f t="shared" si="10"/>
        <v>5867</v>
      </c>
      <c r="AA36" s="134">
        <f t="shared" si="10"/>
        <v>108825</v>
      </c>
      <c r="AB36" s="135" t="s">
        <v>332</v>
      </c>
      <c r="AC36" s="134">
        <f t="shared" si="11"/>
        <v>3369</v>
      </c>
      <c r="AD36" s="134">
        <f t="shared" si="12"/>
        <v>805766</v>
      </c>
      <c r="AE36" s="134">
        <f t="shared" si="13"/>
        <v>0</v>
      </c>
      <c r="AF36" s="134">
        <f t="shared" si="14"/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f t="shared" si="15"/>
        <v>422152</v>
      </c>
      <c r="AN36" s="134">
        <f t="shared" si="16"/>
        <v>268088</v>
      </c>
      <c r="AO36" s="134">
        <v>22979</v>
      </c>
      <c r="AP36" s="134">
        <v>245109</v>
      </c>
      <c r="AQ36" s="134">
        <v>0</v>
      </c>
      <c r="AR36" s="134">
        <v>0</v>
      </c>
      <c r="AS36" s="134">
        <f t="shared" si="17"/>
        <v>18407</v>
      </c>
      <c r="AT36" s="134">
        <v>18407</v>
      </c>
      <c r="AU36" s="134">
        <v>0</v>
      </c>
      <c r="AV36" s="134">
        <v>0</v>
      </c>
      <c r="AW36" s="134">
        <v>7823</v>
      </c>
      <c r="AX36" s="134">
        <f t="shared" si="18"/>
        <v>127834</v>
      </c>
      <c r="AY36" s="134">
        <v>89659</v>
      </c>
      <c r="AZ36" s="134">
        <v>0</v>
      </c>
      <c r="BA36" s="134">
        <v>0</v>
      </c>
      <c r="BB36" s="134">
        <v>38175</v>
      </c>
      <c r="BC36" s="134">
        <v>322831</v>
      </c>
      <c r="BD36" s="134">
        <v>0</v>
      </c>
      <c r="BE36" s="134">
        <v>0</v>
      </c>
      <c r="BF36" s="134">
        <f t="shared" si="19"/>
        <v>422152</v>
      </c>
      <c r="BG36" s="134">
        <f t="shared" si="20"/>
        <v>0</v>
      </c>
      <c r="BH36" s="134">
        <f t="shared" si="21"/>
        <v>0</v>
      </c>
      <c r="BI36" s="134">
        <v>0</v>
      </c>
      <c r="BJ36" s="134">
        <v>0</v>
      </c>
      <c r="BK36" s="134">
        <v>0</v>
      </c>
      <c r="BL36" s="134">
        <v>0</v>
      </c>
      <c r="BM36" s="134">
        <v>0</v>
      </c>
      <c r="BN36" s="134">
        <v>0</v>
      </c>
      <c r="BO36" s="134">
        <f t="shared" si="22"/>
        <v>178844</v>
      </c>
      <c r="BP36" s="134">
        <f t="shared" si="23"/>
        <v>58337</v>
      </c>
      <c r="BQ36" s="134">
        <v>6839</v>
      </c>
      <c r="BR36" s="134">
        <v>0</v>
      </c>
      <c r="BS36" s="134">
        <v>51498</v>
      </c>
      <c r="BT36" s="134">
        <v>0</v>
      </c>
      <c r="BU36" s="134">
        <f t="shared" si="24"/>
        <v>0</v>
      </c>
      <c r="BV36" s="134">
        <v>0</v>
      </c>
      <c r="BW36" s="134">
        <v>0</v>
      </c>
      <c r="BX36" s="134">
        <v>0</v>
      </c>
      <c r="BY36" s="134">
        <v>0</v>
      </c>
      <c r="BZ36" s="134">
        <f t="shared" si="25"/>
        <v>120507</v>
      </c>
      <c r="CA36" s="134">
        <v>41670</v>
      </c>
      <c r="CB36" s="134">
        <v>63198</v>
      </c>
      <c r="CC36" s="134">
        <v>9422</v>
      </c>
      <c r="CD36" s="134">
        <v>6217</v>
      </c>
      <c r="CE36" s="134">
        <v>0</v>
      </c>
      <c r="CF36" s="134">
        <v>0</v>
      </c>
      <c r="CG36" s="134">
        <v>2595</v>
      </c>
      <c r="CH36" s="134">
        <f t="shared" si="26"/>
        <v>181439</v>
      </c>
      <c r="CI36" s="134">
        <f t="shared" si="56"/>
        <v>0</v>
      </c>
      <c r="CJ36" s="134">
        <f t="shared" si="56"/>
        <v>0</v>
      </c>
      <c r="CK36" s="134">
        <f t="shared" si="56"/>
        <v>0</v>
      </c>
      <c r="CL36" s="134">
        <f t="shared" si="56"/>
        <v>0</v>
      </c>
      <c r="CM36" s="134">
        <f t="shared" si="56"/>
        <v>0</v>
      </c>
      <c r="CN36" s="134">
        <f t="shared" si="56"/>
        <v>0</v>
      </c>
      <c r="CO36" s="134">
        <f t="shared" si="56"/>
        <v>0</v>
      </c>
      <c r="CP36" s="134">
        <f t="shared" si="56"/>
        <v>0</v>
      </c>
      <c r="CQ36" s="134">
        <f t="shared" si="56"/>
        <v>600996</v>
      </c>
      <c r="CR36" s="134">
        <f t="shared" si="56"/>
        <v>326425</v>
      </c>
      <c r="CS36" s="134">
        <f t="shared" si="56"/>
        <v>29818</v>
      </c>
      <c r="CT36" s="134">
        <f t="shared" si="56"/>
        <v>245109</v>
      </c>
      <c r="CU36" s="134">
        <f t="shared" si="56"/>
        <v>51498</v>
      </c>
      <c r="CV36" s="134">
        <f t="shared" si="56"/>
        <v>0</v>
      </c>
      <c r="CW36" s="134">
        <f t="shared" si="56"/>
        <v>18407</v>
      </c>
      <c r="CX36" s="134">
        <f t="shared" si="42"/>
        <v>18407</v>
      </c>
      <c r="CY36" s="134">
        <f t="shared" si="57"/>
        <v>0</v>
      </c>
      <c r="CZ36" s="134">
        <f t="shared" si="58"/>
        <v>0</v>
      </c>
      <c r="DA36" s="134">
        <f t="shared" si="59"/>
        <v>7823</v>
      </c>
      <c r="DB36" s="134">
        <f t="shared" si="46"/>
        <v>248341</v>
      </c>
      <c r="DC36" s="134">
        <f t="shared" si="47"/>
        <v>131329</v>
      </c>
      <c r="DD36" s="134">
        <f t="shared" si="48"/>
        <v>63198</v>
      </c>
      <c r="DE36" s="134">
        <f t="shared" si="49"/>
        <v>9422</v>
      </c>
      <c r="DF36" s="134">
        <f t="shared" si="50"/>
        <v>44392</v>
      </c>
      <c r="DG36" s="134">
        <f t="shared" si="51"/>
        <v>322831</v>
      </c>
      <c r="DH36" s="134">
        <f t="shared" si="52"/>
        <v>0</v>
      </c>
      <c r="DI36" s="134">
        <f t="shared" si="53"/>
        <v>2595</v>
      </c>
      <c r="DJ36" s="134">
        <f t="shared" si="54"/>
        <v>603591</v>
      </c>
    </row>
    <row r="37" spans="1:114" s="129" customFormat="1" ht="12" customHeight="1">
      <c r="A37" s="125" t="s">
        <v>335</v>
      </c>
      <c r="B37" s="126" t="s">
        <v>395</v>
      </c>
      <c r="C37" s="125" t="s">
        <v>396</v>
      </c>
      <c r="D37" s="134">
        <f t="shared" si="6"/>
        <v>946217</v>
      </c>
      <c r="E37" s="134">
        <f t="shared" si="7"/>
        <v>81983</v>
      </c>
      <c r="F37" s="134">
        <v>0</v>
      </c>
      <c r="G37" s="134">
        <v>616</v>
      </c>
      <c r="H37" s="134">
        <v>0</v>
      </c>
      <c r="I37" s="134">
        <v>51740</v>
      </c>
      <c r="J37" s="135" t="s">
        <v>332</v>
      </c>
      <c r="K37" s="134">
        <v>29627</v>
      </c>
      <c r="L37" s="134">
        <v>864234</v>
      </c>
      <c r="M37" s="134">
        <f t="shared" si="8"/>
        <v>87692</v>
      </c>
      <c r="N37" s="134">
        <f t="shared" si="9"/>
        <v>3697</v>
      </c>
      <c r="O37" s="134">
        <v>0</v>
      </c>
      <c r="P37" s="134">
        <v>510</v>
      </c>
      <c r="Q37" s="134">
        <v>0</v>
      </c>
      <c r="R37" s="134">
        <v>3122</v>
      </c>
      <c r="S37" s="135" t="s">
        <v>332</v>
      </c>
      <c r="T37" s="134">
        <v>65</v>
      </c>
      <c r="U37" s="134">
        <v>83995</v>
      </c>
      <c r="V37" s="134">
        <f t="shared" si="10"/>
        <v>1033909</v>
      </c>
      <c r="W37" s="134">
        <f t="shared" si="10"/>
        <v>85680</v>
      </c>
      <c r="X37" s="134">
        <f t="shared" si="10"/>
        <v>0</v>
      </c>
      <c r="Y37" s="134">
        <f t="shared" si="10"/>
        <v>1126</v>
      </c>
      <c r="Z37" s="134">
        <f t="shared" si="10"/>
        <v>0</v>
      </c>
      <c r="AA37" s="134">
        <f t="shared" si="10"/>
        <v>54862</v>
      </c>
      <c r="AB37" s="135" t="s">
        <v>332</v>
      </c>
      <c r="AC37" s="134">
        <f t="shared" si="11"/>
        <v>29692</v>
      </c>
      <c r="AD37" s="134">
        <f t="shared" si="12"/>
        <v>948229</v>
      </c>
      <c r="AE37" s="134">
        <f t="shared" si="13"/>
        <v>0</v>
      </c>
      <c r="AF37" s="134">
        <f t="shared" si="14"/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10741</v>
      </c>
      <c r="AM37" s="134">
        <f t="shared" si="15"/>
        <v>522787</v>
      </c>
      <c r="AN37" s="134">
        <f t="shared" si="16"/>
        <v>36087</v>
      </c>
      <c r="AO37" s="134">
        <v>36087</v>
      </c>
      <c r="AP37" s="134">
        <v>0</v>
      </c>
      <c r="AQ37" s="134">
        <v>0</v>
      </c>
      <c r="AR37" s="134">
        <v>0</v>
      </c>
      <c r="AS37" s="134">
        <f t="shared" si="17"/>
        <v>507</v>
      </c>
      <c r="AT37" s="134">
        <v>507</v>
      </c>
      <c r="AU37" s="134">
        <v>0</v>
      </c>
      <c r="AV37" s="134">
        <v>0</v>
      </c>
      <c r="AW37" s="134">
        <v>0</v>
      </c>
      <c r="AX37" s="134">
        <f t="shared" si="18"/>
        <v>486193</v>
      </c>
      <c r="AY37" s="134">
        <v>404264</v>
      </c>
      <c r="AZ37" s="134">
        <v>81929</v>
      </c>
      <c r="BA37" s="134">
        <v>0</v>
      </c>
      <c r="BB37" s="134">
        <v>0</v>
      </c>
      <c r="BC37" s="134">
        <v>342615</v>
      </c>
      <c r="BD37" s="134">
        <v>0</v>
      </c>
      <c r="BE37" s="134">
        <v>70074</v>
      </c>
      <c r="BF37" s="134">
        <f t="shared" si="19"/>
        <v>592861</v>
      </c>
      <c r="BG37" s="134">
        <f t="shared" si="20"/>
        <v>0</v>
      </c>
      <c r="BH37" s="134">
        <f t="shared" si="21"/>
        <v>0</v>
      </c>
      <c r="BI37" s="134">
        <v>0</v>
      </c>
      <c r="BJ37" s="134">
        <v>0</v>
      </c>
      <c r="BK37" s="134">
        <v>0</v>
      </c>
      <c r="BL37" s="134">
        <v>0</v>
      </c>
      <c r="BM37" s="134">
        <v>0</v>
      </c>
      <c r="BN37" s="134">
        <v>0</v>
      </c>
      <c r="BO37" s="134">
        <f t="shared" si="22"/>
        <v>41459</v>
      </c>
      <c r="BP37" s="134">
        <f t="shared" si="23"/>
        <v>5299</v>
      </c>
      <c r="BQ37" s="134">
        <v>5299</v>
      </c>
      <c r="BR37" s="134">
        <v>0</v>
      </c>
      <c r="BS37" s="134">
        <v>0</v>
      </c>
      <c r="BT37" s="134">
        <v>0</v>
      </c>
      <c r="BU37" s="134">
        <f t="shared" si="24"/>
        <v>14032</v>
      </c>
      <c r="BV37" s="134">
        <v>0</v>
      </c>
      <c r="BW37" s="134">
        <v>0</v>
      </c>
      <c r="BX37" s="134">
        <v>14032</v>
      </c>
      <c r="BY37" s="134">
        <v>0</v>
      </c>
      <c r="BZ37" s="134">
        <f t="shared" si="25"/>
        <v>22128</v>
      </c>
      <c r="CA37" s="134">
        <v>22128</v>
      </c>
      <c r="CB37" s="134">
        <v>0</v>
      </c>
      <c r="CC37" s="134">
        <v>0</v>
      </c>
      <c r="CD37" s="134">
        <v>0</v>
      </c>
      <c r="CE37" s="134">
        <v>0</v>
      </c>
      <c r="CF37" s="134">
        <v>0</v>
      </c>
      <c r="CG37" s="134">
        <v>46233</v>
      </c>
      <c r="CH37" s="134">
        <f t="shared" si="26"/>
        <v>87692</v>
      </c>
      <c r="CI37" s="134">
        <f t="shared" si="56"/>
        <v>0</v>
      </c>
      <c r="CJ37" s="134">
        <f t="shared" si="56"/>
        <v>0</v>
      </c>
      <c r="CK37" s="134">
        <f t="shared" si="56"/>
        <v>0</v>
      </c>
      <c r="CL37" s="134">
        <f t="shared" si="56"/>
        <v>0</v>
      </c>
      <c r="CM37" s="134">
        <f t="shared" si="56"/>
        <v>0</v>
      </c>
      <c r="CN37" s="134">
        <f t="shared" si="56"/>
        <v>0</v>
      </c>
      <c r="CO37" s="134">
        <f t="shared" si="56"/>
        <v>0</v>
      </c>
      <c r="CP37" s="134">
        <f t="shared" si="56"/>
        <v>10741</v>
      </c>
      <c r="CQ37" s="134">
        <f t="shared" si="56"/>
        <v>564246</v>
      </c>
      <c r="CR37" s="134">
        <f t="shared" si="56"/>
        <v>41386</v>
      </c>
      <c r="CS37" s="134">
        <f t="shared" si="56"/>
        <v>41386</v>
      </c>
      <c r="CT37" s="134">
        <f t="shared" si="56"/>
        <v>0</v>
      </c>
      <c r="CU37" s="134">
        <f t="shared" si="56"/>
        <v>0</v>
      </c>
      <c r="CV37" s="134">
        <f t="shared" si="56"/>
        <v>0</v>
      </c>
      <c r="CW37" s="134">
        <f t="shared" si="56"/>
        <v>14539</v>
      </c>
      <c r="CX37" s="134">
        <f t="shared" si="42"/>
        <v>507</v>
      </c>
      <c r="CY37" s="134">
        <f t="shared" si="57"/>
        <v>0</v>
      </c>
      <c r="CZ37" s="134">
        <f t="shared" si="58"/>
        <v>14032</v>
      </c>
      <c r="DA37" s="134">
        <f t="shared" si="59"/>
        <v>0</v>
      </c>
      <c r="DB37" s="134">
        <f t="shared" si="46"/>
        <v>508321</v>
      </c>
      <c r="DC37" s="134">
        <f t="shared" si="47"/>
        <v>426392</v>
      </c>
      <c r="DD37" s="134">
        <f t="shared" si="48"/>
        <v>81929</v>
      </c>
      <c r="DE37" s="134">
        <f t="shared" si="49"/>
        <v>0</v>
      </c>
      <c r="DF37" s="134">
        <f t="shared" si="50"/>
        <v>0</v>
      </c>
      <c r="DG37" s="134">
        <f t="shared" si="51"/>
        <v>342615</v>
      </c>
      <c r="DH37" s="134">
        <f t="shared" si="52"/>
        <v>0</v>
      </c>
      <c r="DI37" s="134">
        <f t="shared" si="53"/>
        <v>116307</v>
      </c>
      <c r="DJ37" s="134">
        <f t="shared" si="54"/>
        <v>680553</v>
      </c>
    </row>
    <row r="38" spans="1:114" s="129" customFormat="1" ht="12" customHeight="1">
      <c r="A38" s="125" t="s">
        <v>335</v>
      </c>
      <c r="B38" s="126" t="s">
        <v>397</v>
      </c>
      <c r="C38" s="125" t="s">
        <v>398</v>
      </c>
      <c r="D38" s="134">
        <f t="shared" si="6"/>
        <v>1055600</v>
      </c>
      <c r="E38" s="134">
        <f t="shared" si="7"/>
        <v>65506</v>
      </c>
      <c r="F38" s="134">
        <v>0</v>
      </c>
      <c r="G38" s="134">
        <v>124</v>
      </c>
      <c r="H38" s="134">
        <v>0</v>
      </c>
      <c r="I38" s="134">
        <v>34846</v>
      </c>
      <c r="J38" s="135" t="s">
        <v>332</v>
      </c>
      <c r="K38" s="134">
        <v>30536</v>
      </c>
      <c r="L38" s="134">
        <v>990094</v>
      </c>
      <c r="M38" s="134">
        <f t="shared" si="8"/>
        <v>176952</v>
      </c>
      <c r="N38" s="134">
        <f t="shared" si="9"/>
        <v>10217</v>
      </c>
      <c r="O38" s="134">
        <v>0</v>
      </c>
      <c r="P38" s="134">
        <v>0</v>
      </c>
      <c r="Q38" s="134">
        <v>0</v>
      </c>
      <c r="R38" s="134">
        <v>10217</v>
      </c>
      <c r="S38" s="135" t="s">
        <v>332</v>
      </c>
      <c r="T38" s="134">
        <v>0</v>
      </c>
      <c r="U38" s="134">
        <v>166735</v>
      </c>
      <c r="V38" s="134">
        <f t="shared" si="10"/>
        <v>1232552</v>
      </c>
      <c r="W38" s="134">
        <f t="shared" si="10"/>
        <v>75723</v>
      </c>
      <c r="X38" s="134">
        <f t="shared" si="10"/>
        <v>0</v>
      </c>
      <c r="Y38" s="134">
        <f t="shared" si="10"/>
        <v>124</v>
      </c>
      <c r="Z38" s="134">
        <f t="shared" si="10"/>
        <v>0</v>
      </c>
      <c r="AA38" s="134">
        <f t="shared" si="10"/>
        <v>45063</v>
      </c>
      <c r="AB38" s="135" t="s">
        <v>332</v>
      </c>
      <c r="AC38" s="134">
        <f t="shared" si="11"/>
        <v>30536</v>
      </c>
      <c r="AD38" s="134">
        <f t="shared" si="12"/>
        <v>1156829</v>
      </c>
      <c r="AE38" s="134">
        <f t="shared" si="13"/>
        <v>15</v>
      </c>
      <c r="AF38" s="134">
        <f t="shared" si="14"/>
        <v>15</v>
      </c>
      <c r="AG38" s="134">
        <v>0</v>
      </c>
      <c r="AH38" s="134">
        <v>0</v>
      </c>
      <c r="AI38" s="134">
        <v>15</v>
      </c>
      <c r="AJ38" s="134">
        <v>0</v>
      </c>
      <c r="AK38" s="134">
        <v>0</v>
      </c>
      <c r="AL38" s="134">
        <v>13809</v>
      </c>
      <c r="AM38" s="134">
        <f t="shared" si="15"/>
        <v>641820</v>
      </c>
      <c r="AN38" s="134">
        <f t="shared" si="16"/>
        <v>427292</v>
      </c>
      <c r="AO38" s="134">
        <v>116766</v>
      </c>
      <c r="AP38" s="134">
        <v>307316</v>
      </c>
      <c r="AQ38" s="134">
        <v>3210</v>
      </c>
      <c r="AR38" s="134">
        <v>0</v>
      </c>
      <c r="AS38" s="134">
        <f t="shared" si="17"/>
        <v>59125</v>
      </c>
      <c r="AT38" s="134">
        <v>45889</v>
      </c>
      <c r="AU38" s="134">
        <v>13236</v>
      </c>
      <c r="AV38" s="134">
        <v>0</v>
      </c>
      <c r="AW38" s="134">
        <v>0</v>
      </c>
      <c r="AX38" s="134">
        <f t="shared" si="18"/>
        <v>155403</v>
      </c>
      <c r="AY38" s="134">
        <v>31091</v>
      </c>
      <c r="AZ38" s="134">
        <v>115399</v>
      </c>
      <c r="BA38" s="134">
        <v>2200</v>
      </c>
      <c r="BB38" s="134">
        <v>6713</v>
      </c>
      <c r="BC38" s="134">
        <v>399956</v>
      </c>
      <c r="BD38" s="134">
        <v>0</v>
      </c>
      <c r="BE38" s="134">
        <v>0</v>
      </c>
      <c r="BF38" s="134">
        <f t="shared" si="19"/>
        <v>641835</v>
      </c>
      <c r="BG38" s="134">
        <f t="shared" si="20"/>
        <v>0</v>
      </c>
      <c r="BH38" s="134">
        <f t="shared" si="21"/>
        <v>0</v>
      </c>
      <c r="BI38" s="134">
        <v>0</v>
      </c>
      <c r="BJ38" s="134">
        <v>0</v>
      </c>
      <c r="BK38" s="134">
        <v>0</v>
      </c>
      <c r="BL38" s="134">
        <v>0</v>
      </c>
      <c r="BM38" s="134">
        <v>0</v>
      </c>
      <c r="BN38" s="134">
        <v>0</v>
      </c>
      <c r="BO38" s="134">
        <f t="shared" si="22"/>
        <v>176952</v>
      </c>
      <c r="BP38" s="134">
        <f t="shared" si="23"/>
        <v>24741</v>
      </c>
      <c r="BQ38" s="134">
        <v>13609</v>
      </c>
      <c r="BR38" s="134">
        <v>0</v>
      </c>
      <c r="BS38" s="134">
        <v>11132</v>
      </c>
      <c r="BT38" s="134">
        <v>0</v>
      </c>
      <c r="BU38" s="134">
        <f t="shared" si="24"/>
        <v>10882</v>
      </c>
      <c r="BV38" s="134">
        <v>0</v>
      </c>
      <c r="BW38" s="134">
        <v>10882</v>
      </c>
      <c r="BX38" s="134">
        <v>0</v>
      </c>
      <c r="BY38" s="134">
        <v>0</v>
      </c>
      <c r="BZ38" s="134">
        <f t="shared" si="25"/>
        <v>141329</v>
      </c>
      <c r="CA38" s="134">
        <v>21726</v>
      </c>
      <c r="CB38" s="134">
        <v>117910</v>
      </c>
      <c r="CC38" s="134">
        <v>814</v>
      </c>
      <c r="CD38" s="134">
        <v>879</v>
      </c>
      <c r="CE38" s="134">
        <v>0</v>
      </c>
      <c r="CF38" s="134">
        <v>0</v>
      </c>
      <c r="CG38" s="134">
        <v>0</v>
      </c>
      <c r="CH38" s="134">
        <f t="shared" si="26"/>
        <v>176952</v>
      </c>
      <c r="CI38" s="134">
        <f t="shared" si="56"/>
        <v>15</v>
      </c>
      <c r="CJ38" s="134">
        <f t="shared" si="56"/>
        <v>15</v>
      </c>
      <c r="CK38" s="134">
        <f t="shared" si="56"/>
        <v>0</v>
      </c>
      <c r="CL38" s="134">
        <f t="shared" si="56"/>
        <v>0</v>
      </c>
      <c r="CM38" s="134">
        <f t="shared" si="56"/>
        <v>15</v>
      </c>
      <c r="CN38" s="134">
        <f t="shared" si="56"/>
        <v>0</v>
      </c>
      <c r="CO38" s="134">
        <f t="shared" si="56"/>
        <v>0</v>
      </c>
      <c r="CP38" s="134">
        <f t="shared" si="56"/>
        <v>13809</v>
      </c>
      <c r="CQ38" s="134">
        <f t="shared" si="56"/>
        <v>818772</v>
      </c>
      <c r="CR38" s="134">
        <f t="shared" si="56"/>
        <v>452033</v>
      </c>
      <c r="CS38" s="134">
        <f t="shared" si="56"/>
        <v>130375</v>
      </c>
      <c r="CT38" s="134">
        <f t="shared" si="56"/>
        <v>307316</v>
      </c>
      <c r="CU38" s="134">
        <f t="shared" si="56"/>
        <v>14342</v>
      </c>
      <c r="CV38" s="134">
        <f t="shared" si="56"/>
        <v>0</v>
      </c>
      <c r="CW38" s="134">
        <f t="shared" si="56"/>
        <v>70007</v>
      </c>
      <c r="CX38" s="134">
        <f t="shared" si="42"/>
        <v>45889</v>
      </c>
      <c r="CY38" s="134">
        <f t="shared" si="57"/>
        <v>24118</v>
      </c>
      <c r="CZ38" s="134">
        <f t="shared" si="58"/>
        <v>0</v>
      </c>
      <c r="DA38" s="134">
        <f t="shared" si="59"/>
        <v>0</v>
      </c>
      <c r="DB38" s="134">
        <f t="shared" si="46"/>
        <v>296732</v>
      </c>
      <c r="DC38" s="134">
        <f t="shared" si="47"/>
        <v>52817</v>
      </c>
      <c r="DD38" s="134">
        <f t="shared" si="48"/>
        <v>233309</v>
      </c>
      <c r="DE38" s="134">
        <f t="shared" si="49"/>
        <v>3014</v>
      </c>
      <c r="DF38" s="134">
        <f t="shared" si="50"/>
        <v>7592</v>
      </c>
      <c r="DG38" s="134">
        <f t="shared" si="51"/>
        <v>399956</v>
      </c>
      <c r="DH38" s="134">
        <f t="shared" si="52"/>
        <v>0</v>
      </c>
      <c r="DI38" s="134">
        <f t="shared" si="53"/>
        <v>0</v>
      </c>
      <c r="DJ38" s="134">
        <f t="shared" si="54"/>
        <v>818787</v>
      </c>
    </row>
    <row r="39" spans="1:114" s="129" customFormat="1" ht="12" customHeight="1">
      <c r="A39" s="125" t="s">
        <v>335</v>
      </c>
      <c r="B39" s="126" t="s">
        <v>399</v>
      </c>
      <c r="C39" s="125" t="s">
        <v>400</v>
      </c>
      <c r="D39" s="134">
        <f t="shared" si="6"/>
        <v>1034362</v>
      </c>
      <c r="E39" s="134">
        <f t="shared" si="7"/>
        <v>19319</v>
      </c>
      <c r="F39" s="134">
        <v>0</v>
      </c>
      <c r="G39" s="134">
        <v>0</v>
      </c>
      <c r="H39" s="134">
        <v>0</v>
      </c>
      <c r="I39" s="134">
        <v>3569</v>
      </c>
      <c r="J39" s="135" t="s">
        <v>332</v>
      </c>
      <c r="K39" s="134">
        <v>15750</v>
      </c>
      <c r="L39" s="134">
        <v>1015043</v>
      </c>
      <c r="M39" s="134">
        <f t="shared" si="8"/>
        <v>31714</v>
      </c>
      <c r="N39" s="134">
        <f t="shared" si="9"/>
        <v>1124</v>
      </c>
      <c r="O39" s="134">
        <v>0</v>
      </c>
      <c r="P39" s="134">
        <v>0</v>
      </c>
      <c r="Q39" s="134">
        <v>0</v>
      </c>
      <c r="R39" s="134">
        <v>1124</v>
      </c>
      <c r="S39" s="135" t="s">
        <v>332</v>
      </c>
      <c r="T39" s="134">
        <v>0</v>
      </c>
      <c r="U39" s="134">
        <v>30590</v>
      </c>
      <c r="V39" s="134">
        <f t="shared" si="10"/>
        <v>1066076</v>
      </c>
      <c r="W39" s="134">
        <f t="shared" si="10"/>
        <v>20443</v>
      </c>
      <c r="X39" s="134">
        <f t="shared" si="10"/>
        <v>0</v>
      </c>
      <c r="Y39" s="134">
        <f t="shared" si="10"/>
        <v>0</v>
      </c>
      <c r="Z39" s="134">
        <f t="shared" si="10"/>
        <v>0</v>
      </c>
      <c r="AA39" s="134">
        <f t="shared" si="10"/>
        <v>4693</v>
      </c>
      <c r="AB39" s="135" t="s">
        <v>332</v>
      </c>
      <c r="AC39" s="134">
        <f t="shared" si="11"/>
        <v>15750</v>
      </c>
      <c r="AD39" s="134">
        <f t="shared" si="12"/>
        <v>1045633</v>
      </c>
      <c r="AE39" s="134">
        <f t="shared" si="13"/>
        <v>354775</v>
      </c>
      <c r="AF39" s="134">
        <f t="shared" si="14"/>
        <v>354775</v>
      </c>
      <c r="AG39" s="134">
        <v>0</v>
      </c>
      <c r="AH39" s="134">
        <v>354001</v>
      </c>
      <c r="AI39" s="134">
        <v>774</v>
      </c>
      <c r="AJ39" s="134">
        <v>0</v>
      </c>
      <c r="AK39" s="134">
        <v>0</v>
      </c>
      <c r="AL39" s="134">
        <v>57401</v>
      </c>
      <c r="AM39" s="134">
        <f t="shared" si="15"/>
        <v>413225</v>
      </c>
      <c r="AN39" s="134">
        <f t="shared" si="16"/>
        <v>82961</v>
      </c>
      <c r="AO39" s="134">
        <v>18764</v>
      </c>
      <c r="AP39" s="134">
        <v>64197</v>
      </c>
      <c r="AQ39" s="134">
        <v>0</v>
      </c>
      <c r="AR39" s="134">
        <v>0</v>
      </c>
      <c r="AS39" s="134">
        <f t="shared" si="17"/>
        <v>0</v>
      </c>
      <c r="AT39" s="134">
        <v>0</v>
      </c>
      <c r="AU39" s="134">
        <v>0</v>
      </c>
      <c r="AV39" s="134">
        <v>0</v>
      </c>
      <c r="AW39" s="134">
        <v>0</v>
      </c>
      <c r="AX39" s="134">
        <f t="shared" si="18"/>
        <v>330264</v>
      </c>
      <c r="AY39" s="134">
        <v>300721</v>
      </c>
      <c r="AZ39" s="134">
        <v>29543</v>
      </c>
      <c r="BA39" s="134">
        <v>0</v>
      </c>
      <c r="BB39" s="134">
        <v>0</v>
      </c>
      <c r="BC39" s="134">
        <v>208961</v>
      </c>
      <c r="BD39" s="134">
        <v>0</v>
      </c>
      <c r="BE39" s="134">
        <v>0</v>
      </c>
      <c r="BF39" s="134">
        <f t="shared" si="19"/>
        <v>768000</v>
      </c>
      <c r="BG39" s="134">
        <f t="shared" si="20"/>
        <v>0</v>
      </c>
      <c r="BH39" s="134">
        <f t="shared" si="21"/>
        <v>0</v>
      </c>
      <c r="BI39" s="134">
        <v>0</v>
      </c>
      <c r="BJ39" s="134">
        <v>0</v>
      </c>
      <c r="BK39" s="134">
        <v>0</v>
      </c>
      <c r="BL39" s="134">
        <v>0</v>
      </c>
      <c r="BM39" s="134">
        <v>0</v>
      </c>
      <c r="BN39" s="134">
        <v>1412</v>
      </c>
      <c r="BO39" s="134">
        <f t="shared" si="22"/>
        <v>20143</v>
      </c>
      <c r="BP39" s="134">
        <f t="shared" si="23"/>
        <v>10565</v>
      </c>
      <c r="BQ39" s="134">
        <v>10565</v>
      </c>
      <c r="BR39" s="134">
        <v>0</v>
      </c>
      <c r="BS39" s="134">
        <v>0</v>
      </c>
      <c r="BT39" s="134">
        <v>0</v>
      </c>
      <c r="BU39" s="134">
        <f t="shared" si="24"/>
        <v>0</v>
      </c>
      <c r="BV39" s="134">
        <v>0</v>
      </c>
      <c r="BW39" s="134">
        <v>0</v>
      </c>
      <c r="BX39" s="134">
        <v>0</v>
      </c>
      <c r="BY39" s="134">
        <v>0</v>
      </c>
      <c r="BZ39" s="134">
        <f t="shared" si="25"/>
        <v>9578</v>
      </c>
      <c r="CA39" s="134">
        <v>9578</v>
      </c>
      <c r="CB39" s="134">
        <v>0</v>
      </c>
      <c r="CC39" s="134">
        <v>0</v>
      </c>
      <c r="CD39" s="134">
        <v>0</v>
      </c>
      <c r="CE39" s="134">
        <v>10159</v>
      </c>
      <c r="CF39" s="134">
        <v>0</v>
      </c>
      <c r="CG39" s="134">
        <v>0</v>
      </c>
      <c r="CH39" s="134">
        <f t="shared" si="26"/>
        <v>20143</v>
      </c>
      <c r="CI39" s="134">
        <f t="shared" si="56"/>
        <v>354775</v>
      </c>
      <c r="CJ39" s="134">
        <f t="shared" si="56"/>
        <v>354775</v>
      </c>
      <c r="CK39" s="134">
        <f t="shared" si="56"/>
        <v>0</v>
      </c>
      <c r="CL39" s="134">
        <f t="shared" si="56"/>
        <v>354001</v>
      </c>
      <c r="CM39" s="134">
        <f t="shared" si="56"/>
        <v>774</v>
      </c>
      <c r="CN39" s="134">
        <f t="shared" si="56"/>
        <v>0</v>
      </c>
      <c r="CO39" s="134">
        <f t="shared" si="56"/>
        <v>0</v>
      </c>
      <c r="CP39" s="134">
        <f t="shared" si="56"/>
        <v>58813</v>
      </c>
      <c r="CQ39" s="134">
        <f t="shared" si="56"/>
        <v>433368</v>
      </c>
      <c r="CR39" s="134">
        <f t="shared" si="56"/>
        <v>93526</v>
      </c>
      <c r="CS39" s="134">
        <f t="shared" si="56"/>
        <v>29329</v>
      </c>
      <c r="CT39" s="134">
        <f t="shared" si="56"/>
        <v>64197</v>
      </c>
      <c r="CU39" s="134">
        <f t="shared" si="56"/>
        <v>0</v>
      </c>
      <c r="CV39" s="134">
        <f t="shared" si="56"/>
        <v>0</v>
      </c>
      <c r="CW39" s="134">
        <f t="shared" si="56"/>
        <v>0</v>
      </c>
      <c r="CX39" s="134">
        <f t="shared" si="42"/>
        <v>0</v>
      </c>
      <c r="CY39" s="134">
        <f t="shared" si="57"/>
        <v>0</v>
      </c>
      <c r="CZ39" s="134">
        <f t="shared" si="58"/>
        <v>0</v>
      </c>
      <c r="DA39" s="134">
        <f t="shared" si="59"/>
        <v>0</v>
      </c>
      <c r="DB39" s="134">
        <f t="shared" si="46"/>
        <v>339842</v>
      </c>
      <c r="DC39" s="134">
        <f t="shared" si="47"/>
        <v>310299</v>
      </c>
      <c r="DD39" s="134">
        <f t="shared" si="48"/>
        <v>29543</v>
      </c>
      <c r="DE39" s="134">
        <f t="shared" si="49"/>
        <v>0</v>
      </c>
      <c r="DF39" s="134">
        <f t="shared" si="50"/>
        <v>0</v>
      </c>
      <c r="DG39" s="134">
        <f t="shared" si="51"/>
        <v>219120</v>
      </c>
      <c r="DH39" s="134">
        <f t="shared" si="52"/>
        <v>0</v>
      </c>
      <c r="DI39" s="134">
        <f t="shared" si="53"/>
        <v>0</v>
      </c>
      <c r="DJ39" s="134">
        <f t="shared" si="54"/>
        <v>788143</v>
      </c>
    </row>
    <row r="40" spans="1:114" s="129" customFormat="1" ht="12" customHeight="1">
      <c r="A40" s="125" t="s">
        <v>335</v>
      </c>
      <c r="B40" s="126" t="s">
        <v>401</v>
      </c>
      <c r="C40" s="125" t="s">
        <v>402</v>
      </c>
      <c r="D40" s="134">
        <f t="shared" si="6"/>
        <v>648213</v>
      </c>
      <c r="E40" s="134">
        <f t="shared" si="7"/>
        <v>73103</v>
      </c>
      <c r="F40" s="134">
        <v>0</v>
      </c>
      <c r="G40" s="134">
        <v>0</v>
      </c>
      <c r="H40" s="134">
        <v>0</v>
      </c>
      <c r="I40" s="134">
        <v>67533</v>
      </c>
      <c r="J40" s="135" t="s">
        <v>332</v>
      </c>
      <c r="K40" s="134">
        <v>5570</v>
      </c>
      <c r="L40" s="134">
        <v>575110</v>
      </c>
      <c r="M40" s="134">
        <f t="shared" si="8"/>
        <v>201610</v>
      </c>
      <c r="N40" s="134">
        <f t="shared" si="9"/>
        <v>0</v>
      </c>
      <c r="O40" s="134">
        <v>0</v>
      </c>
      <c r="P40" s="134">
        <v>0</v>
      </c>
      <c r="Q40" s="134">
        <v>0</v>
      </c>
      <c r="R40" s="134">
        <v>0</v>
      </c>
      <c r="S40" s="135" t="s">
        <v>332</v>
      </c>
      <c r="T40" s="134">
        <v>0</v>
      </c>
      <c r="U40" s="134">
        <v>201610</v>
      </c>
      <c r="V40" s="134">
        <f t="shared" si="10"/>
        <v>849823</v>
      </c>
      <c r="W40" s="134">
        <f t="shared" si="10"/>
        <v>73103</v>
      </c>
      <c r="X40" s="134">
        <f t="shared" si="10"/>
        <v>0</v>
      </c>
      <c r="Y40" s="134">
        <f t="shared" si="10"/>
        <v>0</v>
      </c>
      <c r="Z40" s="134">
        <f t="shared" si="10"/>
        <v>0</v>
      </c>
      <c r="AA40" s="134">
        <f t="shared" si="10"/>
        <v>67533</v>
      </c>
      <c r="AB40" s="135" t="s">
        <v>332</v>
      </c>
      <c r="AC40" s="134">
        <f t="shared" si="11"/>
        <v>5570</v>
      </c>
      <c r="AD40" s="134">
        <f t="shared" si="12"/>
        <v>776720</v>
      </c>
      <c r="AE40" s="134">
        <f t="shared" si="13"/>
        <v>0</v>
      </c>
      <c r="AF40" s="134">
        <f t="shared" si="14"/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262400</v>
      </c>
      <c r="AM40" s="134">
        <f t="shared" si="15"/>
        <v>371765</v>
      </c>
      <c r="AN40" s="134">
        <f t="shared" si="16"/>
        <v>292459</v>
      </c>
      <c r="AO40" s="134">
        <v>28026</v>
      </c>
      <c r="AP40" s="134">
        <v>264433</v>
      </c>
      <c r="AQ40" s="134">
        <v>0</v>
      </c>
      <c r="AR40" s="134">
        <v>0</v>
      </c>
      <c r="AS40" s="134">
        <f t="shared" si="17"/>
        <v>32781</v>
      </c>
      <c r="AT40" s="134">
        <v>32781</v>
      </c>
      <c r="AU40" s="134">
        <v>0</v>
      </c>
      <c r="AV40" s="134">
        <v>0</v>
      </c>
      <c r="AW40" s="134">
        <v>1332</v>
      </c>
      <c r="AX40" s="134">
        <f t="shared" si="18"/>
        <v>45193</v>
      </c>
      <c r="AY40" s="134">
        <v>45193</v>
      </c>
      <c r="AZ40" s="134">
        <v>0</v>
      </c>
      <c r="BA40" s="134">
        <v>0</v>
      </c>
      <c r="BB40" s="134">
        <v>0</v>
      </c>
      <c r="BC40" s="134">
        <v>0</v>
      </c>
      <c r="BD40" s="134">
        <v>0</v>
      </c>
      <c r="BE40" s="134">
        <v>14048</v>
      </c>
      <c r="BF40" s="134">
        <f t="shared" si="19"/>
        <v>385813</v>
      </c>
      <c r="BG40" s="134">
        <f t="shared" si="20"/>
        <v>0</v>
      </c>
      <c r="BH40" s="134">
        <f t="shared" si="21"/>
        <v>0</v>
      </c>
      <c r="BI40" s="134">
        <v>0</v>
      </c>
      <c r="BJ40" s="134">
        <v>0</v>
      </c>
      <c r="BK40" s="134">
        <v>0</v>
      </c>
      <c r="BL40" s="134">
        <v>0</v>
      </c>
      <c r="BM40" s="134">
        <v>0</v>
      </c>
      <c r="BN40" s="134">
        <v>0</v>
      </c>
      <c r="BO40" s="134">
        <f t="shared" si="22"/>
        <v>184160</v>
      </c>
      <c r="BP40" s="134">
        <f t="shared" si="23"/>
        <v>17878</v>
      </c>
      <c r="BQ40" s="134">
        <v>17878</v>
      </c>
      <c r="BR40" s="134">
        <v>0</v>
      </c>
      <c r="BS40" s="134">
        <v>0</v>
      </c>
      <c r="BT40" s="134">
        <v>0</v>
      </c>
      <c r="BU40" s="134">
        <f t="shared" si="24"/>
        <v>24208</v>
      </c>
      <c r="BV40" s="134">
        <v>0</v>
      </c>
      <c r="BW40" s="134">
        <v>23393</v>
      </c>
      <c r="BX40" s="134">
        <v>815</v>
      </c>
      <c r="BY40" s="134">
        <v>0</v>
      </c>
      <c r="BZ40" s="134">
        <f t="shared" si="25"/>
        <v>131471</v>
      </c>
      <c r="CA40" s="134">
        <v>0</v>
      </c>
      <c r="CB40" s="134">
        <v>69930</v>
      </c>
      <c r="CC40" s="134">
        <v>26189</v>
      </c>
      <c r="CD40" s="134">
        <v>35352</v>
      </c>
      <c r="CE40" s="134">
        <v>0</v>
      </c>
      <c r="CF40" s="134">
        <v>10603</v>
      </c>
      <c r="CG40" s="134">
        <v>17450</v>
      </c>
      <c r="CH40" s="134">
        <f t="shared" si="26"/>
        <v>201610</v>
      </c>
      <c r="CI40" s="134">
        <f t="shared" si="56"/>
        <v>0</v>
      </c>
      <c r="CJ40" s="134">
        <f t="shared" si="56"/>
        <v>0</v>
      </c>
      <c r="CK40" s="134">
        <f t="shared" si="56"/>
        <v>0</v>
      </c>
      <c r="CL40" s="134">
        <f t="shared" si="56"/>
        <v>0</v>
      </c>
      <c r="CM40" s="134">
        <f t="shared" si="56"/>
        <v>0</v>
      </c>
      <c r="CN40" s="134">
        <f t="shared" si="56"/>
        <v>0</v>
      </c>
      <c r="CO40" s="134">
        <f t="shared" si="56"/>
        <v>0</v>
      </c>
      <c r="CP40" s="134">
        <f t="shared" si="56"/>
        <v>262400</v>
      </c>
      <c r="CQ40" s="134">
        <f t="shared" si="56"/>
        <v>555925</v>
      </c>
      <c r="CR40" s="134">
        <f t="shared" si="56"/>
        <v>310337</v>
      </c>
      <c r="CS40" s="134">
        <f t="shared" si="56"/>
        <v>45904</v>
      </c>
      <c r="CT40" s="134">
        <f t="shared" si="56"/>
        <v>264433</v>
      </c>
      <c r="CU40" s="134">
        <f t="shared" si="56"/>
        <v>0</v>
      </c>
      <c r="CV40" s="134">
        <f t="shared" si="56"/>
        <v>0</v>
      </c>
      <c r="CW40" s="134">
        <f t="shared" si="56"/>
        <v>56989</v>
      </c>
      <c r="CX40" s="134">
        <f t="shared" si="42"/>
        <v>32781</v>
      </c>
      <c r="CY40" s="134">
        <f t="shared" si="57"/>
        <v>23393</v>
      </c>
      <c r="CZ40" s="134">
        <f t="shared" si="58"/>
        <v>815</v>
      </c>
      <c r="DA40" s="134">
        <f t="shared" si="59"/>
        <v>1332</v>
      </c>
      <c r="DB40" s="134">
        <f t="shared" si="46"/>
        <v>176664</v>
      </c>
      <c r="DC40" s="134">
        <f t="shared" si="47"/>
        <v>45193</v>
      </c>
      <c r="DD40" s="134">
        <f t="shared" si="48"/>
        <v>69930</v>
      </c>
      <c r="DE40" s="134">
        <f t="shared" si="49"/>
        <v>26189</v>
      </c>
      <c r="DF40" s="134">
        <f t="shared" si="50"/>
        <v>35352</v>
      </c>
      <c r="DG40" s="134">
        <f t="shared" si="51"/>
        <v>0</v>
      </c>
      <c r="DH40" s="134">
        <f t="shared" si="52"/>
        <v>10603</v>
      </c>
      <c r="DI40" s="134">
        <f t="shared" si="53"/>
        <v>31498</v>
      </c>
      <c r="DJ40" s="134">
        <f t="shared" si="54"/>
        <v>587423</v>
      </c>
    </row>
    <row r="41" spans="1:114" s="129" customFormat="1" ht="12" customHeight="1">
      <c r="A41" s="125" t="s">
        <v>335</v>
      </c>
      <c r="B41" s="126" t="s">
        <v>403</v>
      </c>
      <c r="C41" s="125" t="s">
        <v>404</v>
      </c>
      <c r="D41" s="134">
        <f t="shared" si="6"/>
        <v>424931</v>
      </c>
      <c r="E41" s="134">
        <f t="shared" si="7"/>
        <v>22229</v>
      </c>
      <c r="F41" s="134">
        <v>0</v>
      </c>
      <c r="G41" s="134">
        <v>0</v>
      </c>
      <c r="H41" s="134">
        <v>0</v>
      </c>
      <c r="I41" s="134">
        <v>20563</v>
      </c>
      <c r="J41" s="135" t="s">
        <v>332</v>
      </c>
      <c r="K41" s="134">
        <v>1666</v>
      </c>
      <c r="L41" s="134">
        <v>402702</v>
      </c>
      <c r="M41" s="134">
        <f t="shared" si="8"/>
        <v>106290</v>
      </c>
      <c r="N41" s="134">
        <f t="shared" si="9"/>
        <v>8407</v>
      </c>
      <c r="O41" s="134">
        <v>360</v>
      </c>
      <c r="P41" s="134">
        <v>359</v>
      </c>
      <c r="Q41" s="134">
        <v>0</v>
      </c>
      <c r="R41" s="134">
        <v>7688</v>
      </c>
      <c r="S41" s="135" t="s">
        <v>332</v>
      </c>
      <c r="T41" s="134">
        <v>0</v>
      </c>
      <c r="U41" s="134">
        <v>97883</v>
      </c>
      <c r="V41" s="134">
        <f t="shared" si="10"/>
        <v>531221</v>
      </c>
      <c r="W41" s="134">
        <f t="shared" si="10"/>
        <v>30636</v>
      </c>
      <c r="X41" s="134">
        <f t="shared" si="10"/>
        <v>360</v>
      </c>
      <c r="Y41" s="134">
        <f t="shared" si="10"/>
        <v>359</v>
      </c>
      <c r="Z41" s="134">
        <f t="shared" si="10"/>
        <v>0</v>
      </c>
      <c r="AA41" s="134">
        <f t="shared" si="10"/>
        <v>28251</v>
      </c>
      <c r="AB41" s="135" t="s">
        <v>332</v>
      </c>
      <c r="AC41" s="134">
        <f t="shared" si="11"/>
        <v>1666</v>
      </c>
      <c r="AD41" s="134">
        <f t="shared" si="12"/>
        <v>500585</v>
      </c>
      <c r="AE41" s="134">
        <f t="shared" si="13"/>
        <v>0</v>
      </c>
      <c r="AF41" s="134">
        <f t="shared" si="14"/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f t="shared" si="15"/>
        <v>424931</v>
      </c>
      <c r="AN41" s="134">
        <f t="shared" si="16"/>
        <v>26788</v>
      </c>
      <c r="AO41" s="134">
        <v>26788</v>
      </c>
      <c r="AP41" s="134">
        <v>0</v>
      </c>
      <c r="AQ41" s="134">
        <v>0</v>
      </c>
      <c r="AR41" s="134">
        <v>0</v>
      </c>
      <c r="AS41" s="134">
        <f t="shared" si="17"/>
        <v>161536</v>
      </c>
      <c r="AT41" s="134">
        <v>485</v>
      </c>
      <c r="AU41" s="134">
        <v>160981</v>
      </c>
      <c r="AV41" s="134">
        <v>70</v>
      </c>
      <c r="AW41" s="134">
        <v>442</v>
      </c>
      <c r="AX41" s="134">
        <f t="shared" si="18"/>
        <v>236165</v>
      </c>
      <c r="AY41" s="134">
        <v>86113</v>
      </c>
      <c r="AZ41" s="134">
        <v>125350</v>
      </c>
      <c r="BA41" s="134">
        <v>18821</v>
      </c>
      <c r="BB41" s="134">
        <v>5881</v>
      </c>
      <c r="BC41" s="134">
        <v>0</v>
      </c>
      <c r="BD41" s="134">
        <v>0</v>
      </c>
      <c r="BE41" s="134">
        <v>0</v>
      </c>
      <c r="BF41" s="134">
        <f t="shared" si="19"/>
        <v>424931</v>
      </c>
      <c r="BG41" s="134">
        <f t="shared" si="20"/>
        <v>0</v>
      </c>
      <c r="BH41" s="134">
        <f t="shared" si="21"/>
        <v>0</v>
      </c>
      <c r="BI41" s="134">
        <v>0</v>
      </c>
      <c r="BJ41" s="134">
        <v>0</v>
      </c>
      <c r="BK41" s="134">
        <v>0</v>
      </c>
      <c r="BL41" s="134">
        <v>0</v>
      </c>
      <c r="BM41" s="134">
        <v>0</v>
      </c>
      <c r="BN41" s="134">
        <v>0</v>
      </c>
      <c r="BO41" s="134">
        <f t="shared" si="22"/>
        <v>106290</v>
      </c>
      <c r="BP41" s="134">
        <f t="shared" si="23"/>
        <v>5531</v>
      </c>
      <c r="BQ41" s="134">
        <v>5531</v>
      </c>
      <c r="BR41" s="134">
        <v>0</v>
      </c>
      <c r="BS41" s="134">
        <v>0</v>
      </c>
      <c r="BT41" s="134">
        <v>0</v>
      </c>
      <c r="BU41" s="134">
        <f t="shared" si="24"/>
        <v>61755</v>
      </c>
      <c r="BV41" s="134">
        <v>0</v>
      </c>
      <c r="BW41" s="134">
        <v>61755</v>
      </c>
      <c r="BX41" s="134">
        <v>0</v>
      </c>
      <c r="BY41" s="134">
        <v>0</v>
      </c>
      <c r="BZ41" s="134">
        <f t="shared" si="25"/>
        <v>39004</v>
      </c>
      <c r="CA41" s="134">
        <v>13440</v>
      </c>
      <c r="CB41" s="134">
        <v>15369</v>
      </c>
      <c r="CC41" s="134">
        <v>696</v>
      </c>
      <c r="CD41" s="134">
        <v>9499</v>
      </c>
      <c r="CE41" s="134">
        <v>0</v>
      </c>
      <c r="CF41" s="134">
        <v>0</v>
      </c>
      <c r="CG41" s="134">
        <v>0</v>
      </c>
      <c r="CH41" s="134">
        <f t="shared" si="26"/>
        <v>106290</v>
      </c>
      <c r="CI41" s="134">
        <f t="shared" si="56"/>
        <v>0</v>
      </c>
      <c r="CJ41" s="134">
        <f t="shared" si="56"/>
        <v>0</v>
      </c>
      <c r="CK41" s="134">
        <f t="shared" si="56"/>
        <v>0</v>
      </c>
      <c r="CL41" s="134">
        <f t="shared" si="56"/>
        <v>0</v>
      </c>
      <c r="CM41" s="134">
        <f t="shared" si="56"/>
        <v>0</v>
      </c>
      <c r="CN41" s="134">
        <f t="shared" si="56"/>
        <v>0</v>
      </c>
      <c r="CO41" s="134">
        <f t="shared" si="56"/>
        <v>0</v>
      </c>
      <c r="CP41" s="134">
        <f t="shared" si="56"/>
        <v>0</v>
      </c>
      <c r="CQ41" s="134">
        <f t="shared" si="56"/>
        <v>531221</v>
      </c>
      <c r="CR41" s="134">
        <f t="shared" si="56"/>
        <v>32319</v>
      </c>
      <c r="CS41" s="134">
        <f t="shared" si="56"/>
        <v>32319</v>
      </c>
      <c r="CT41" s="134">
        <f t="shared" si="56"/>
        <v>0</v>
      </c>
      <c r="CU41" s="134">
        <f t="shared" si="56"/>
        <v>0</v>
      </c>
      <c r="CV41" s="134">
        <f t="shared" si="56"/>
        <v>0</v>
      </c>
      <c r="CW41" s="134">
        <f t="shared" si="56"/>
        <v>223291</v>
      </c>
      <c r="CX41" s="134">
        <f t="shared" si="42"/>
        <v>485</v>
      </c>
      <c r="CY41" s="134">
        <f t="shared" si="57"/>
        <v>222736</v>
      </c>
      <c r="CZ41" s="134">
        <f t="shared" si="58"/>
        <v>70</v>
      </c>
      <c r="DA41" s="134">
        <f t="shared" si="59"/>
        <v>442</v>
      </c>
      <c r="DB41" s="134">
        <f t="shared" si="46"/>
        <v>275169</v>
      </c>
      <c r="DC41" s="134">
        <f t="shared" si="47"/>
        <v>99553</v>
      </c>
      <c r="DD41" s="134">
        <f t="shared" si="48"/>
        <v>140719</v>
      </c>
      <c r="DE41" s="134">
        <f t="shared" si="49"/>
        <v>19517</v>
      </c>
      <c r="DF41" s="134">
        <f t="shared" si="50"/>
        <v>15380</v>
      </c>
      <c r="DG41" s="134">
        <f t="shared" si="51"/>
        <v>0</v>
      </c>
      <c r="DH41" s="134">
        <f t="shared" si="52"/>
        <v>0</v>
      </c>
      <c r="DI41" s="134">
        <f t="shared" si="53"/>
        <v>0</v>
      </c>
      <c r="DJ41" s="134">
        <f t="shared" si="54"/>
        <v>531221</v>
      </c>
    </row>
    <row r="42" spans="1:114" s="129" customFormat="1" ht="12" customHeight="1">
      <c r="A42" s="125" t="s">
        <v>335</v>
      </c>
      <c r="B42" s="126" t="s">
        <v>405</v>
      </c>
      <c r="C42" s="125" t="s">
        <v>406</v>
      </c>
      <c r="D42" s="134">
        <f t="shared" si="6"/>
        <v>345832</v>
      </c>
      <c r="E42" s="134">
        <f t="shared" si="7"/>
        <v>34032</v>
      </c>
      <c r="F42" s="134">
        <v>0</v>
      </c>
      <c r="G42" s="134">
        <v>27534</v>
      </c>
      <c r="H42" s="134">
        <v>0</v>
      </c>
      <c r="I42" s="134">
        <v>1628</v>
      </c>
      <c r="J42" s="135" t="s">
        <v>332</v>
      </c>
      <c r="K42" s="134">
        <v>4870</v>
      </c>
      <c r="L42" s="134">
        <v>311800</v>
      </c>
      <c r="M42" s="134">
        <f t="shared" si="8"/>
        <v>49192</v>
      </c>
      <c r="N42" s="134">
        <f t="shared" si="9"/>
        <v>20085</v>
      </c>
      <c r="O42" s="134">
        <v>0</v>
      </c>
      <c r="P42" s="134">
        <v>0</v>
      </c>
      <c r="Q42" s="134">
        <v>0</v>
      </c>
      <c r="R42" s="134">
        <v>2011</v>
      </c>
      <c r="S42" s="135" t="s">
        <v>332</v>
      </c>
      <c r="T42" s="134">
        <v>18074</v>
      </c>
      <c r="U42" s="134">
        <v>29107</v>
      </c>
      <c r="V42" s="134">
        <f t="shared" si="10"/>
        <v>395024</v>
      </c>
      <c r="W42" s="134">
        <f t="shared" si="10"/>
        <v>54117</v>
      </c>
      <c r="X42" s="134">
        <f t="shared" si="10"/>
        <v>0</v>
      </c>
      <c r="Y42" s="134">
        <f t="shared" si="10"/>
        <v>27534</v>
      </c>
      <c r="Z42" s="134">
        <f t="shared" si="10"/>
        <v>0</v>
      </c>
      <c r="AA42" s="134">
        <f t="shared" si="10"/>
        <v>3639</v>
      </c>
      <c r="AB42" s="135" t="s">
        <v>332</v>
      </c>
      <c r="AC42" s="134">
        <f t="shared" si="11"/>
        <v>22944</v>
      </c>
      <c r="AD42" s="134">
        <f t="shared" si="12"/>
        <v>340907</v>
      </c>
      <c r="AE42" s="134">
        <f t="shared" si="13"/>
        <v>0</v>
      </c>
      <c r="AF42" s="134">
        <f t="shared" si="14"/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33748</v>
      </c>
      <c r="AM42" s="134">
        <f t="shared" si="15"/>
        <v>180524</v>
      </c>
      <c r="AN42" s="134">
        <f t="shared" si="16"/>
        <v>95708</v>
      </c>
      <c r="AO42" s="134">
        <v>22700</v>
      </c>
      <c r="AP42" s="134">
        <v>73008</v>
      </c>
      <c r="AQ42" s="134">
        <v>0</v>
      </c>
      <c r="AR42" s="134">
        <v>0</v>
      </c>
      <c r="AS42" s="134">
        <f t="shared" si="17"/>
        <v>10223</v>
      </c>
      <c r="AT42" s="134">
        <v>10187</v>
      </c>
      <c r="AU42" s="134">
        <v>0</v>
      </c>
      <c r="AV42" s="134">
        <v>36</v>
      </c>
      <c r="AW42" s="134">
        <v>196</v>
      </c>
      <c r="AX42" s="134">
        <f t="shared" si="18"/>
        <v>74397</v>
      </c>
      <c r="AY42" s="134">
        <v>74397</v>
      </c>
      <c r="AZ42" s="134">
        <v>0</v>
      </c>
      <c r="BA42" s="134">
        <v>0</v>
      </c>
      <c r="BB42" s="134">
        <v>0</v>
      </c>
      <c r="BC42" s="134">
        <v>127983</v>
      </c>
      <c r="BD42" s="134">
        <v>0</v>
      </c>
      <c r="BE42" s="134">
        <v>3577</v>
      </c>
      <c r="BF42" s="134">
        <f t="shared" si="19"/>
        <v>184101</v>
      </c>
      <c r="BG42" s="134">
        <f t="shared" si="20"/>
        <v>0</v>
      </c>
      <c r="BH42" s="134">
        <f t="shared" si="21"/>
        <v>0</v>
      </c>
      <c r="BI42" s="134">
        <v>0</v>
      </c>
      <c r="BJ42" s="134">
        <v>0</v>
      </c>
      <c r="BK42" s="134">
        <v>0</v>
      </c>
      <c r="BL42" s="134">
        <v>0</v>
      </c>
      <c r="BM42" s="134">
        <v>0</v>
      </c>
      <c r="BN42" s="134">
        <v>0</v>
      </c>
      <c r="BO42" s="134">
        <f t="shared" si="22"/>
        <v>49192</v>
      </c>
      <c r="BP42" s="134">
        <f t="shared" si="23"/>
        <v>12485</v>
      </c>
      <c r="BQ42" s="134">
        <v>5675</v>
      </c>
      <c r="BR42" s="134">
        <v>6810</v>
      </c>
      <c r="BS42" s="134">
        <v>0</v>
      </c>
      <c r="BT42" s="134">
        <v>0</v>
      </c>
      <c r="BU42" s="134">
        <f t="shared" si="24"/>
        <v>16543</v>
      </c>
      <c r="BV42" s="134">
        <v>478</v>
      </c>
      <c r="BW42" s="134">
        <v>16065</v>
      </c>
      <c r="BX42" s="134">
        <v>0</v>
      </c>
      <c r="BY42" s="134">
        <v>0</v>
      </c>
      <c r="BZ42" s="134">
        <f t="shared" si="25"/>
        <v>20164</v>
      </c>
      <c r="CA42" s="134">
        <v>0</v>
      </c>
      <c r="CB42" s="134">
        <v>20164</v>
      </c>
      <c r="CC42" s="134">
        <v>0</v>
      </c>
      <c r="CD42" s="134">
        <v>0</v>
      </c>
      <c r="CE42" s="134">
        <v>0</v>
      </c>
      <c r="CF42" s="134">
        <v>0</v>
      </c>
      <c r="CG42" s="134">
        <v>0</v>
      </c>
      <c r="CH42" s="134">
        <f t="shared" si="26"/>
        <v>49192</v>
      </c>
      <c r="CI42" s="134">
        <f aca="true" t="shared" si="60" ref="CI42:CI50">SUM(AE42,+BG42)</f>
        <v>0</v>
      </c>
      <c r="CJ42" s="134">
        <f aca="true" t="shared" si="61" ref="CJ42:CJ50">SUM(AF42,+BH42)</f>
        <v>0</v>
      </c>
      <c r="CK42" s="134">
        <f aca="true" t="shared" si="62" ref="CK42:CK50">SUM(AG42,+BI42)</f>
        <v>0</v>
      </c>
      <c r="CL42" s="134">
        <f aca="true" t="shared" si="63" ref="CL42:CL50">SUM(AH42,+BJ42)</f>
        <v>0</v>
      </c>
      <c r="CM42" s="134">
        <f aca="true" t="shared" si="64" ref="CM42:CM50">SUM(AI42,+BK42)</f>
        <v>0</v>
      </c>
      <c r="CN42" s="134">
        <f aca="true" t="shared" si="65" ref="CN42:CN50">SUM(AJ42,+BL42)</f>
        <v>0</v>
      </c>
      <c r="CO42" s="134">
        <f aca="true" t="shared" si="66" ref="CO42:CO50">SUM(AK42,+BM42)</f>
        <v>0</v>
      </c>
      <c r="CP42" s="134">
        <f aca="true" t="shared" si="67" ref="CP42:CP50">SUM(AL42,+BN42)</f>
        <v>33748</v>
      </c>
      <c r="CQ42" s="134">
        <f aca="true" t="shared" si="68" ref="CQ42:CQ50">SUM(AM42,+BO42)</f>
        <v>229716</v>
      </c>
      <c r="CR42" s="134">
        <f aca="true" t="shared" si="69" ref="CR42:CR50">SUM(AN42,+BP42)</f>
        <v>108193</v>
      </c>
      <c r="CS42" s="134">
        <f aca="true" t="shared" si="70" ref="CS42:CS50">SUM(AO42,+BQ42)</f>
        <v>28375</v>
      </c>
      <c r="CT42" s="134">
        <f aca="true" t="shared" si="71" ref="CT42:CT50">SUM(AP42,+BR42)</f>
        <v>79818</v>
      </c>
      <c r="CU42" s="134">
        <f aca="true" t="shared" si="72" ref="CU42:CU50">SUM(AQ42,+BS42)</f>
        <v>0</v>
      </c>
      <c r="CV42" s="134">
        <f aca="true" t="shared" si="73" ref="CV42:CV50">SUM(AR42,+BT42)</f>
        <v>0</v>
      </c>
      <c r="CW42" s="134">
        <f aca="true" t="shared" si="74" ref="CW42:CW50">SUM(AS42,+BU42)</f>
        <v>26766</v>
      </c>
      <c r="CX42" s="134">
        <f t="shared" si="42"/>
        <v>10665</v>
      </c>
      <c r="CY42" s="134">
        <f t="shared" si="57"/>
        <v>16065</v>
      </c>
      <c r="CZ42" s="134">
        <f t="shared" si="58"/>
        <v>36</v>
      </c>
      <c r="DA42" s="134">
        <f t="shared" si="59"/>
        <v>196</v>
      </c>
      <c r="DB42" s="134">
        <f t="shared" si="46"/>
        <v>94561</v>
      </c>
      <c r="DC42" s="134">
        <f t="shared" si="47"/>
        <v>74397</v>
      </c>
      <c r="DD42" s="134">
        <f t="shared" si="48"/>
        <v>20164</v>
      </c>
      <c r="DE42" s="134">
        <f t="shared" si="49"/>
        <v>0</v>
      </c>
      <c r="DF42" s="134">
        <f t="shared" si="50"/>
        <v>0</v>
      </c>
      <c r="DG42" s="134">
        <f t="shared" si="51"/>
        <v>127983</v>
      </c>
      <c r="DH42" s="134">
        <f t="shared" si="52"/>
        <v>0</v>
      </c>
      <c r="DI42" s="134">
        <f t="shared" si="53"/>
        <v>3577</v>
      </c>
      <c r="DJ42" s="134">
        <f t="shared" si="54"/>
        <v>233293</v>
      </c>
    </row>
    <row r="43" spans="1:114" s="129" customFormat="1" ht="12" customHeight="1">
      <c r="A43" s="125" t="s">
        <v>335</v>
      </c>
      <c r="B43" s="126" t="s">
        <v>407</v>
      </c>
      <c r="C43" s="125" t="s">
        <v>408</v>
      </c>
      <c r="D43" s="134">
        <f t="shared" si="6"/>
        <v>195574</v>
      </c>
      <c r="E43" s="134">
        <f t="shared" si="7"/>
        <v>8131</v>
      </c>
      <c r="F43" s="134">
        <v>0</v>
      </c>
      <c r="G43" s="134">
        <v>0</v>
      </c>
      <c r="H43" s="134">
        <v>0</v>
      </c>
      <c r="I43" s="134">
        <v>2291</v>
      </c>
      <c r="J43" s="135" t="s">
        <v>332</v>
      </c>
      <c r="K43" s="134">
        <v>5840</v>
      </c>
      <c r="L43" s="134">
        <v>187443</v>
      </c>
      <c r="M43" s="134">
        <f t="shared" si="8"/>
        <v>90763</v>
      </c>
      <c r="N43" s="134">
        <f t="shared" si="9"/>
        <v>28504</v>
      </c>
      <c r="O43" s="134">
        <v>0</v>
      </c>
      <c r="P43" s="134">
        <v>0</v>
      </c>
      <c r="Q43" s="134">
        <v>0</v>
      </c>
      <c r="R43" s="134">
        <v>28504</v>
      </c>
      <c r="S43" s="135" t="s">
        <v>332</v>
      </c>
      <c r="T43" s="134">
        <v>0</v>
      </c>
      <c r="U43" s="134">
        <v>62259</v>
      </c>
      <c r="V43" s="134">
        <f t="shared" si="10"/>
        <v>286337</v>
      </c>
      <c r="W43" s="134">
        <f t="shared" si="10"/>
        <v>36635</v>
      </c>
      <c r="X43" s="134">
        <f t="shared" si="10"/>
        <v>0</v>
      </c>
      <c r="Y43" s="134">
        <f t="shared" si="10"/>
        <v>0</v>
      </c>
      <c r="Z43" s="134">
        <f t="shared" si="10"/>
        <v>0</v>
      </c>
      <c r="AA43" s="134">
        <f t="shared" si="10"/>
        <v>30795</v>
      </c>
      <c r="AB43" s="135" t="s">
        <v>332</v>
      </c>
      <c r="AC43" s="134">
        <f t="shared" si="11"/>
        <v>5840</v>
      </c>
      <c r="AD43" s="134">
        <f t="shared" si="12"/>
        <v>249702</v>
      </c>
      <c r="AE43" s="134">
        <f t="shared" si="13"/>
        <v>0</v>
      </c>
      <c r="AF43" s="134">
        <f t="shared" si="14"/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10956</v>
      </c>
      <c r="AM43" s="134">
        <f t="shared" si="15"/>
        <v>104702</v>
      </c>
      <c r="AN43" s="134">
        <f t="shared" si="16"/>
        <v>29835</v>
      </c>
      <c r="AO43" s="134">
        <v>22934</v>
      </c>
      <c r="AP43" s="134">
        <v>6901</v>
      </c>
      <c r="AQ43" s="134">
        <v>0</v>
      </c>
      <c r="AR43" s="134">
        <v>0</v>
      </c>
      <c r="AS43" s="134">
        <f t="shared" si="17"/>
        <v>32</v>
      </c>
      <c r="AT43" s="134">
        <v>32</v>
      </c>
      <c r="AU43" s="134">
        <v>0</v>
      </c>
      <c r="AV43" s="134">
        <v>0</v>
      </c>
      <c r="AW43" s="134">
        <v>0</v>
      </c>
      <c r="AX43" s="134">
        <f t="shared" si="18"/>
        <v>74835</v>
      </c>
      <c r="AY43" s="134">
        <v>74835</v>
      </c>
      <c r="AZ43" s="134">
        <v>0</v>
      </c>
      <c r="BA43" s="134">
        <v>0</v>
      </c>
      <c r="BB43" s="134">
        <v>0</v>
      </c>
      <c r="BC43" s="134">
        <v>73490</v>
      </c>
      <c r="BD43" s="134">
        <v>0</v>
      </c>
      <c r="BE43" s="134">
        <v>6426</v>
      </c>
      <c r="BF43" s="134">
        <f t="shared" si="19"/>
        <v>111128</v>
      </c>
      <c r="BG43" s="134">
        <f t="shared" si="20"/>
        <v>0</v>
      </c>
      <c r="BH43" s="134">
        <f t="shared" si="21"/>
        <v>0</v>
      </c>
      <c r="BI43" s="134">
        <v>0</v>
      </c>
      <c r="BJ43" s="134">
        <v>0</v>
      </c>
      <c r="BK43" s="134">
        <v>0</v>
      </c>
      <c r="BL43" s="134">
        <v>0</v>
      </c>
      <c r="BM43" s="134">
        <v>0</v>
      </c>
      <c r="BN43" s="134">
        <v>0</v>
      </c>
      <c r="BO43" s="134">
        <f t="shared" si="22"/>
        <v>90763</v>
      </c>
      <c r="BP43" s="134">
        <f t="shared" si="23"/>
        <v>16398</v>
      </c>
      <c r="BQ43" s="134">
        <v>16398</v>
      </c>
      <c r="BR43" s="134">
        <v>0</v>
      </c>
      <c r="BS43" s="134">
        <v>0</v>
      </c>
      <c r="BT43" s="134">
        <v>0</v>
      </c>
      <c r="BU43" s="134">
        <f t="shared" si="24"/>
        <v>15719</v>
      </c>
      <c r="BV43" s="134">
        <v>84</v>
      </c>
      <c r="BW43" s="134">
        <v>15635</v>
      </c>
      <c r="BX43" s="134">
        <v>0</v>
      </c>
      <c r="BY43" s="134">
        <v>0</v>
      </c>
      <c r="BZ43" s="134">
        <f t="shared" si="25"/>
        <v>58636</v>
      </c>
      <c r="CA43" s="134">
        <v>26869</v>
      </c>
      <c r="CB43" s="134">
        <v>29555</v>
      </c>
      <c r="CC43" s="134">
        <v>2212</v>
      </c>
      <c r="CD43" s="134">
        <v>0</v>
      </c>
      <c r="CE43" s="134">
        <v>0</v>
      </c>
      <c r="CF43" s="134">
        <v>10</v>
      </c>
      <c r="CG43" s="134">
        <v>0</v>
      </c>
      <c r="CH43" s="134">
        <f t="shared" si="26"/>
        <v>90763</v>
      </c>
      <c r="CI43" s="134">
        <f t="shared" si="60"/>
        <v>0</v>
      </c>
      <c r="CJ43" s="134">
        <f t="shared" si="61"/>
        <v>0</v>
      </c>
      <c r="CK43" s="134">
        <f t="shared" si="62"/>
        <v>0</v>
      </c>
      <c r="CL43" s="134">
        <f t="shared" si="63"/>
        <v>0</v>
      </c>
      <c r="CM43" s="134">
        <f t="shared" si="64"/>
        <v>0</v>
      </c>
      <c r="CN43" s="134">
        <f t="shared" si="65"/>
        <v>0</v>
      </c>
      <c r="CO43" s="134">
        <f t="shared" si="66"/>
        <v>0</v>
      </c>
      <c r="CP43" s="134">
        <f t="shared" si="67"/>
        <v>10956</v>
      </c>
      <c r="CQ43" s="134">
        <f t="shared" si="68"/>
        <v>195465</v>
      </c>
      <c r="CR43" s="134">
        <f t="shared" si="69"/>
        <v>46233</v>
      </c>
      <c r="CS43" s="134">
        <f t="shared" si="70"/>
        <v>39332</v>
      </c>
      <c r="CT43" s="134">
        <f t="shared" si="71"/>
        <v>6901</v>
      </c>
      <c r="CU43" s="134">
        <f t="shared" si="72"/>
        <v>0</v>
      </c>
      <c r="CV43" s="134">
        <f t="shared" si="73"/>
        <v>0</v>
      </c>
      <c r="CW43" s="134">
        <f t="shared" si="74"/>
        <v>15751</v>
      </c>
      <c r="CX43" s="134">
        <f t="shared" si="42"/>
        <v>116</v>
      </c>
      <c r="CY43" s="134">
        <f t="shared" si="57"/>
        <v>15635</v>
      </c>
      <c r="CZ43" s="134">
        <f t="shared" si="58"/>
        <v>0</v>
      </c>
      <c r="DA43" s="134">
        <f t="shared" si="59"/>
        <v>0</v>
      </c>
      <c r="DB43" s="134">
        <f t="shared" si="46"/>
        <v>133471</v>
      </c>
      <c r="DC43" s="134">
        <f t="shared" si="47"/>
        <v>101704</v>
      </c>
      <c r="DD43" s="134">
        <f t="shared" si="48"/>
        <v>29555</v>
      </c>
      <c r="DE43" s="134">
        <f t="shared" si="49"/>
        <v>2212</v>
      </c>
      <c r="DF43" s="134">
        <f t="shared" si="50"/>
        <v>0</v>
      </c>
      <c r="DG43" s="134">
        <f t="shared" si="51"/>
        <v>73490</v>
      </c>
      <c r="DH43" s="134">
        <f t="shared" si="52"/>
        <v>10</v>
      </c>
      <c r="DI43" s="134">
        <f t="shared" si="53"/>
        <v>6426</v>
      </c>
      <c r="DJ43" s="134">
        <f t="shared" si="54"/>
        <v>201891</v>
      </c>
    </row>
    <row r="44" spans="1:114" s="129" customFormat="1" ht="12" customHeight="1">
      <c r="A44" s="125" t="s">
        <v>335</v>
      </c>
      <c r="B44" s="126" t="s">
        <v>409</v>
      </c>
      <c r="C44" s="125" t="s">
        <v>410</v>
      </c>
      <c r="D44" s="134">
        <f t="shared" si="6"/>
        <v>348375</v>
      </c>
      <c r="E44" s="134">
        <f t="shared" si="7"/>
        <v>0</v>
      </c>
      <c r="F44" s="134">
        <v>0</v>
      </c>
      <c r="G44" s="134">
        <v>0</v>
      </c>
      <c r="H44" s="134">
        <v>0</v>
      </c>
      <c r="I44" s="134">
        <v>0</v>
      </c>
      <c r="J44" s="135" t="s">
        <v>332</v>
      </c>
      <c r="K44" s="134">
        <v>0</v>
      </c>
      <c r="L44" s="134">
        <v>348375</v>
      </c>
      <c r="M44" s="134">
        <f t="shared" si="8"/>
        <v>25389</v>
      </c>
      <c r="N44" s="134">
        <f t="shared" si="9"/>
        <v>0</v>
      </c>
      <c r="O44" s="134">
        <v>0</v>
      </c>
      <c r="P44" s="134">
        <v>0</v>
      </c>
      <c r="Q44" s="134">
        <v>0</v>
      </c>
      <c r="R44" s="134">
        <v>0</v>
      </c>
      <c r="S44" s="135" t="s">
        <v>332</v>
      </c>
      <c r="T44" s="134">
        <v>0</v>
      </c>
      <c r="U44" s="134">
        <v>25389</v>
      </c>
      <c r="V44" s="134">
        <f t="shared" si="10"/>
        <v>373764</v>
      </c>
      <c r="W44" s="134">
        <f t="shared" si="10"/>
        <v>0</v>
      </c>
      <c r="X44" s="134">
        <f t="shared" si="10"/>
        <v>0</v>
      </c>
      <c r="Y44" s="134">
        <f t="shared" si="10"/>
        <v>0</v>
      </c>
      <c r="Z44" s="134">
        <f t="shared" si="10"/>
        <v>0</v>
      </c>
      <c r="AA44" s="134">
        <f t="shared" si="10"/>
        <v>0</v>
      </c>
      <c r="AB44" s="135" t="s">
        <v>332</v>
      </c>
      <c r="AC44" s="134">
        <f t="shared" si="11"/>
        <v>0</v>
      </c>
      <c r="AD44" s="134">
        <f t="shared" si="12"/>
        <v>373764</v>
      </c>
      <c r="AE44" s="134">
        <f t="shared" si="13"/>
        <v>0</v>
      </c>
      <c r="AF44" s="134">
        <f t="shared" si="14"/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f t="shared" si="15"/>
        <v>348375</v>
      </c>
      <c r="AN44" s="134">
        <f t="shared" si="16"/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f t="shared" si="17"/>
        <v>0</v>
      </c>
      <c r="AT44" s="134">
        <v>0</v>
      </c>
      <c r="AU44" s="134">
        <v>0</v>
      </c>
      <c r="AV44" s="134">
        <v>0</v>
      </c>
      <c r="AW44" s="134">
        <v>0</v>
      </c>
      <c r="AX44" s="134">
        <f t="shared" si="18"/>
        <v>348375</v>
      </c>
      <c r="AY44" s="134">
        <v>0</v>
      </c>
      <c r="AZ44" s="134">
        <v>348375</v>
      </c>
      <c r="BA44" s="134">
        <v>0</v>
      </c>
      <c r="BB44" s="134">
        <v>0</v>
      </c>
      <c r="BC44" s="134">
        <v>0</v>
      </c>
      <c r="BD44" s="134">
        <v>0</v>
      </c>
      <c r="BE44" s="134">
        <v>0</v>
      </c>
      <c r="BF44" s="134">
        <f t="shared" si="19"/>
        <v>348375</v>
      </c>
      <c r="BG44" s="134">
        <f t="shared" si="20"/>
        <v>0</v>
      </c>
      <c r="BH44" s="134">
        <f t="shared" si="21"/>
        <v>0</v>
      </c>
      <c r="BI44" s="134">
        <v>0</v>
      </c>
      <c r="BJ44" s="134">
        <v>0</v>
      </c>
      <c r="BK44" s="134">
        <v>0</v>
      </c>
      <c r="BL44" s="134">
        <v>0</v>
      </c>
      <c r="BM44" s="134">
        <v>0</v>
      </c>
      <c r="BN44" s="134">
        <v>0</v>
      </c>
      <c r="BO44" s="134">
        <f t="shared" si="22"/>
        <v>25389</v>
      </c>
      <c r="BP44" s="134">
        <f t="shared" si="23"/>
        <v>0</v>
      </c>
      <c r="BQ44" s="134">
        <v>0</v>
      </c>
      <c r="BR44" s="134">
        <v>0</v>
      </c>
      <c r="BS44" s="134">
        <v>0</v>
      </c>
      <c r="BT44" s="134">
        <v>0</v>
      </c>
      <c r="BU44" s="134">
        <f t="shared" si="24"/>
        <v>0</v>
      </c>
      <c r="BV44" s="134">
        <v>0</v>
      </c>
      <c r="BW44" s="134">
        <v>0</v>
      </c>
      <c r="BX44" s="134">
        <v>0</v>
      </c>
      <c r="BY44" s="134">
        <v>0</v>
      </c>
      <c r="BZ44" s="134">
        <f t="shared" si="25"/>
        <v>25389</v>
      </c>
      <c r="CA44" s="134">
        <v>0</v>
      </c>
      <c r="CB44" s="134">
        <v>25389</v>
      </c>
      <c r="CC44" s="134">
        <v>0</v>
      </c>
      <c r="CD44" s="134">
        <v>0</v>
      </c>
      <c r="CE44" s="134">
        <v>0</v>
      </c>
      <c r="CF44" s="134">
        <v>0</v>
      </c>
      <c r="CG44" s="134">
        <v>0</v>
      </c>
      <c r="CH44" s="134">
        <f t="shared" si="26"/>
        <v>25389</v>
      </c>
      <c r="CI44" s="134">
        <f t="shared" si="60"/>
        <v>0</v>
      </c>
      <c r="CJ44" s="134">
        <f t="shared" si="61"/>
        <v>0</v>
      </c>
      <c r="CK44" s="134">
        <f t="shared" si="62"/>
        <v>0</v>
      </c>
      <c r="CL44" s="134">
        <f t="shared" si="63"/>
        <v>0</v>
      </c>
      <c r="CM44" s="134">
        <f t="shared" si="64"/>
        <v>0</v>
      </c>
      <c r="CN44" s="134">
        <f t="shared" si="65"/>
        <v>0</v>
      </c>
      <c r="CO44" s="134">
        <f t="shared" si="66"/>
        <v>0</v>
      </c>
      <c r="CP44" s="134">
        <f t="shared" si="67"/>
        <v>0</v>
      </c>
      <c r="CQ44" s="134">
        <f t="shared" si="68"/>
        <v>373764</v>
      </c>
      <c r="CR44" s="134">
        <f t="shared" si="69"/>
        <v>0</v>
      </c>
      <c r="CS44" s="134">
        <f t="shared" si="70"/>
        <v>0</v>
      </c>
      <c r="CT44" s="134">
        <f t="shared" si="71"/>
        <v>0</v>
      </c>
      <c r="CU44" s="134">
        <f t="shared" si="72"/>
        <v>0</v>
      </c>
      <c r="CV44" s="134">
        <f t="shared" si="73"/>
        <v>0</v>
      </c>
      <c r="CW44" s="134">
        <f t="shared" si="74"/>
        <v>0</v>
      </c>
      <c r="CX44" s="134">
        <f t="shared" si="42"/>
        <v>0</v>
      </c>
      <c r="CY44" s="134">
        <f t="shared" si="57"/>
        <v>0</v>
      </c>
      <c r="CZ44" s="134">
        <f t="shared" si="58"/>
        <v>0</v>
      </c>
      <c r="DA44" s="134">
        <f t="shared" si="59"/>
        <v>0</v>
      </c>
      <c r="DB44" s="134">
        <f t="shared" si="46"/>
        <v>373764</v>
      </c>
      <c r="DC44" s="134">
        <f t="shared" si="47"/>
        <v>0</v>
      </c>
      <c r="DD44" s="134">
        <f t="shared" si="48"/>
        <v>373764</v>
      </c>
      <c r="DE44" s="134">
        <f t="shared" si="49"/>
        <v>0</v>
      </c>
      <c r="DF44" s="134">
        <f t="shared" si="50"/>
        <v>0</v>
      </c>
      <c r="DG44" s="134">
        <f t="shared" si="51"/>
        <v>0</v>
      </c>
      <c r="DH44" s="134">
        <f t="shared" si="52"/>
        <v>0</v>
      </c>
      <c r="DI44" s="134">
        <f t="shared" si="53"/>
        <v>0</v>
      </c>
      <c r="DJ44" s="134">
        <f t="shared" si="54"/>
        <v>373764</v>
      </c>
    </row>
    <row r="45" spans="1:114" s="129" customFormat="1" ht="12" customHeight="1">
      <c r="A45" s="125" t="s">
        <v>335</v>
      </c>
      <c r="B45" s="126" t="s">
        <v>411</v>
      </c>
      <c r="C45" s="125" t="s">
        <v>412</v>
      </c>
      <c r="D45" s="134">
        <f t="shared" si="6"/>
        <v>603596</v>
      </c>
      <c r="E45" s="134">
        <f t="shared" si="7"/>
        <v>85080</v>
      </c>
      <c r="F45" s="134">
        <v>0</v>
      </c>
      <c r="G45" s="134">
        <v>100</v>
      </c>
      <c r="H45" s="134">
        <v>0</v>
      </c>
      <c r="I45" s="134">
        <v>72560</v>
      </c>
      <c r="J45" s="135" t="s">
        <v>332</v>
      </c>
      <c r="K45" s="134">
        <v>12420</v>
      </c>
      <c r="L45" s="134">
        <v>518516</v>
      </c>
      <c r="M45" s="134">
        <f t="shared" si="8"/>
        <v>199724</v>
      </c>
      <c r="N45" s="134">
        <f t="shared" si="9"/>
        <v>1235</v>
      </c>
      <c r="O45" s="134">
        <v>482</v>
      </c>
      <c r="P45" s="134">
        <v>497</v>
      </c>
      <c r="Q45" s="134">
        <v>0</v>
      </c>
      <c r="R45" s="134">
        <v>0</v>
      </c>
      <c r="S45" s="135" t="s">
        <v>332</v>
      </c>
      <c r="T45" s="134">
        <v>256</v>
      </c>
      <c r="U45" s="134">
        <v>198489</v>
      </c>
      <c r="V45" s="134">
        <f t="shared" si="10"/>
        <v>803320</v>
      </c>
      <c r="W45" s="134">
        <f t="shared" si="10"/>
        <v>86315</v>
      </c>
      <c r="X45" s="134">
        <f t="shared" si="10"/>
        <v>482</v>
      </c>
      <c r="Y45" s="134">
        <f t="shared" si="10"/>
        <v>597</v>
      </c>
      <c r="Z45" s="134">
        <f t="shared" si="10"/>
        <v>0</v>
      </c>
      <c r="AA45" s="134">
        <f t="shared" si="10"/>
        <v>72560</v>
      </c>
      <c r="AB45" s="135" t="s">
        <v>332</v>
      </c>
      <c r="AC45" s="134">
        <f t="shared" si="11"/>
        <v>12676</v>
      </c>
      <c r="AD45" s="134">
        <f t="shared" si="12"/>
        <v>717005</v>
      </c>
      <c r="AE45" s="134">
        <f t="shared" si="13"/>
        <v>0</v>
      </c>
      <c r="AF45" s="134">
        <f t="shared" si="14"/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f t="shared" si="15"/>
        <v>600796</v>
      </c>
      <c r="AN45" s="134">
        <f t="shared" si="16"/>
        <v>153222</v>
      </c>
      <c r="AO45" s="134">
        <v>119929</v>
      </c>
      <c r="AP45" s="134">
        <v>6288</v>
      </c>
      <c r="AQ45" s="134">
        <v>27005</v>
      </c>
      <c r="AR45" s="134">
        <v>0</v>
      </c>
      <c r="AS45" s="134">
        <f t="shared" si="17"/>
        <v>212475</v>
      </c>
      <c r="AT45" s="134">
        <v>15187</v>
      </c>
      <c r="AU45" s="134">
        <v>197182</v>
      </c>
      <c r="AV45" s="134">
        <v>106</v>
      </c>
      <c r="AW45" s="134">
        <v>0</v>
      </c>
      <c r="AX45" s="134">
        <f t="shared" si="18"/>
        <v>235099</v>
      </c>
      <c r="AY45" s="134">
        <v>177402</v>
      </c>
      <c r="AZ45" s="134">
        <v>47095</v>
      </c>
      <c r="BA45" s="134">
        <v>10602</v>
      </c>
      <c r="BB45" s="134">
        <v>0</v>
      </c>
      <c r="BC45" s="134">
        <v>0</v>
      </c>
      <c r="BD45" s="134">
        <v>0</v>
      </c>
      <c r="BE45" s="134">
        <v>2800</v>
      </c>
      <c r="BF45" s="134">
        <f t="shared" si="19"/>
        <v>603596</v>
      </c>
      <c r="BG45" s="134">
        <f t="shared" si="20"/>
        <v>0</v>
      </c>
      <c r="BH45" s="134">
        <f t="shared" si="21"/>
        <v>0</v>
      </c>
      <c r="BI45" s="134">
        <v>0</v>
      </c>
      <c r="BJ45" s="134">
        <v>0</v>
      </c>
      <c r="BK45" s="134">
        <v>0</v>
      </c>
      <c r="BL45" s="134">
        <v>0</v>
      </c>
      <c r="BM45" s="134">
        <v>0</v>
      </c>
      <c r="BN45" s="134">
        <v>0</v>
      </c>
      <c r="BO45" s="134">
        <f t="shared" si="22"/>
        <v>197559</v>
      </c>
      <c r="BP45" s="134">
        <f t="shared" si="23"/>
        <v>23712</v>
      </c>
      <c r="BQ45" s="134">
        <v>23712</v>
      </c>
      <c r="BR45" s="134">
        <v>0</v>
      </c>
      <c r="BS45" s="134">
        <v>0</v>
      </c>
      <c r="BT45" s="134">
        <v>0</v>
      </c>
      <c r="BU45" s="134">
        <f t="shared" si="24"/>
        <v>110969</v>
      </c>
      <c r="BV45" s="134">
        <v>0</v>
      </c>
      <c r="BW45" s="134">
        <v>110969</v>
      </c>
      <c r="BX45" s="134">
        <v>0</v>
      </c>
      <c r="BY45" s="134">
        <v>0</v>
      </c>
      <c r="BZ45" s="134">
        <f t="shared" si="25"/>
        <v>62878</v>
      </c>
      <c r="CA45" s="134">
        <v>27612</v>
      </c>
      <c r="CB45" s="134">
        <v>33922</v>
      </c>
      <c r="CC45" s="134">
        <v>1344</v>
      </c>
      <c r="CD45" s="134">
        <v>0</v>
      </c>
      <c r="CE45" s="134">
        <v>0</v>
      </c>
      <c r="CF45" s="134">
        <v>0</v>
      </c>
      <c r="CG45" s="134">
        <v>2165</v>
      </c>
      <c r="CH45" s="134">
        <f t="shared" si="26"/>
        <v>199724</v>
      </c>
      <c r="CI45" s="134">
        <f t="shared" si="60"/>
        <v>0</v>
      </c>
      <c r="CJ45" s="134">
        <f t="shared" si="61"/>
        <v>0</v>
      </c>
      <c r="CK45" s="134">
        <f t="shared" si="62"/>
        <v>0</v>
      </c>
      <c r="CL45" s="134">
        <f t="shared" si="63"/>
        <v>0</v>
      </c>
      <c r="CM45" s="134">
        <f t="shared" si="64"/>
        <v>0</v>
      </c>
      <c r="CN45" s="134">
        <f t="shared" si="65"/>
        <v>0</v>
      </c>
      <c r="CO45" s="134">
        <f t="shared" si="66"/>
        <v>0</v>
      </c>
      <c r="CP45" s="134">
        <f t="shared" si="67"/>
        <v>0</v>
      </c>
      <c r="CQ45" s="134">
        <f t="shared" si="68"/>
        <v>798355</v>
      </c>
      <c r="CR45" s="134">
        <f t="shared" si="69"/>
        <v>176934</v>
      </c>
      <c r="CS45" s="134">
        <f t="shared" si="70"/>
        <v>143641</v>
      </c>
      <c r="CT45" s="134">
        <f t="shared" si="71"/>
        <v>6288</v>
      </c>
      <c r="CU45" s="134">
        <f t="shared" si="72"/>
        <v>27005</v>
      </c>
      <c r="CV45" s="134">
        <f t="shared" si="73"/>
        <v>0</v>
      </c>
      <c r="CW45" s="134">
        <f t="shared" si="74"/>
        <v>323444</v>
      </c>
      <c r="CX45" s="134">
        <f t="shared" si="42"/>
        <v>15187</v>
      </c>
      <c r="CY45" s="134">
        <f t="shared" si="57"/>
        <v>308151</v>
      </c>
      <c r="CZ45" s="134">
        <f t="shared" si="58"/>
        <v>106</v>
      </c>
      <c r="DA45" s="134">
        <f t="shared" si="59"/>
        <v>0</v>
      </c>
      <c r="DB45" s="134">
        <f t="shared" si="46"/>
        <v>297977</v>
      </c>
      <c r="DC45" s="134">
        <f t="shared" si="47"/>
        <v>205014</v>
      </c>
      <c r="DD45" s="134">
        <f t="shared" si="48"/>
        <v>81017</v>
      </c>
      <c r="DE45" s="134">
        <f t="shared" si="49"/>
        <v>11946</v>
      </c>
      <c r="DF45" s="134">
        <f t="shared" si="50"/>
        <v>0</v>
      </c>
      <c r="DG45" s="134">
        <f t="shared" si="51"/>
        <v>0</v>
      </c>
      <c r="DH45" s="134">
        <f t="shared" si="52"/>
        <v>0</v>
      </c>
      <c r="DI45" s="134">
        <f t="shared" si="53"/>
        <v>4965</v>
      </c>
      <c r="DJ45" s="134">
        <f t="shared" si="54"/>
        <v>803320</v>
      </c>
    </row>
    <row r="46" spans="1:114" s="129" customFormat="1" ht="12" customHeight="1">
      <c r="A46" s="125" t="s">
        <v>335</v>
      </c>
      <c r="B46" s="126" t="s">
        <v>413</v>
      </c>
      <c r="C46" s="125" t="s">
        <v>414</v>
      </c>
      <c r="D46" s="134">
        <f t="shared" si="6"/>
        <v>153920</v>
      </c>
      <c r="E46" s="134">
        <f t="shared" si="7"/>
        <v>10566</v>
      </c>
      <c r="F46" s="134">
        <v>0</v>
      </c>
      <c r="G46" s="134">
        <v>0</v>
      </c>
      <c r="H46" s="134">
        <v>0</v>
      </c>
      <c r="I46" s="134">
        <v>10566</v>
      </c>
      <c r="J46" s="135" t="s">
        <v>332</v>
      </c>
      <c r="K46" s="134">
        <v>0</v>
      </c>
      <c r="L46" s="134">
        <v>143354</v>
      </c>
      <c r="M46" s="134">
        <f t="shared" si="8"/>
        <v>22737</v>
      </c>
      <c r="N46" s="134">
        <f t="shared" si="9"/>
        <v>0</v>
      </c>
      <c r="O46" s="134">
        <v>0</v>
      </c>
      <c r="P46" s="134">
        <v>0</v>
      </c>
      <c r="Q46" s="134">
        <v>0</v>
      </c>
      <c r="R46" s="134">
        <v>0</v>
      </c>
      <c r="S46" s="135" t="s">
        <v>332</v>
      </c>
      <c r="T46" s="134">
        <v>0</v>
      </c>
      <c r="U46" s="134">
        <v>22737</v>
      </c>
      <c r="V46" s="134">
        <f t="shared" si="10"/>
        <v>176657</v>
      </c>
      <c r="W46" s="134">
        <f t="shared" si="10"/>
        <v>10566</v>
      </c>
      <c r="X46" s="134">
        <f t="shared" si="10"/>
        <v>0</v>
      </c>
      <c r="Y46" s="134">
        <f t="shared" si="10"/>
        <v>0</v>
      </c>
      <c r="Z46" s="134">
        <f t="shared" si="10"/>
        <v>0</v>
      </c>
      <c r="AA46" s="134">
        <f t="shared" si="10"/>
        <v>10566</v>
      </c>
      <c r="AB46" s="135" t="s">
        <v>332</v>
      </c>
      <c r="AC46" s="134">
        <f t="shared" si="11"/>
        <v>0</v>
      </c>
      <c r="AD46" s="134">
        <f t="shared" si="12"/>
        <v>166091</v>
      </c>
      <c r="AE46" s="134">
        <f t="shared" si="13"/>
        <v>0</v>
      </c>
      <c r="AF46" s="134">
        <f t="shared" si="14"/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f t="shared" si="15"/>
        <v>78816</v>
      </c>
      <c r="AN46" s="134">
        <f t="shared" si="16"/>
        <v>57538</v>
      </c>
      <c r="AO46" s="134">
        <v>15902</v>
      </c>
      <c r="AP46" s="134">
        <v>41636</v>
      </c>
      <c r="AQ46" s="134">
        <v>0</v>
      </c>
      <c r="AR46" s="134">
        <v>0</v>
      </c>
      <c r="AS46" s="134">
        <f t="shared" si="17"/>
        <v>2942</v>
      </c>
      <c r="AT46" s="134">
        <v>2795</v>
      </c>
      <c r="AU46" s="134">
        <v>126</v>
      </c>
      <c r="AV46" s="134">
        <v>21</v>
      </c>
      <c r="AW46" s="134">
        <v>1545</v>
      </c>
      <c r="AX46" s="134">
        <f t="shared" si="18"/>
        <v>16791</v>
      </c>
      <c r="AY46" s="134">
        <v>12376</v>
      </c>
      <c r="AZ46" s="134">
        <v>2271</v>
      </c>
      <c r="BA46" s="134">
        <v>0</v>
      </c>
      <c r="BB46" s="134">
        <v>2144</v>
      </c>
      <c r="BC46" s="134">
        <v>74262</v>
      </c>
      <c r="BD46" s="134">
        <v>0</v>
      </c>
      <c r="BE46" s="134">
        <v>842</v>
      </c>
      <c r="BF46" s="134">
        <f t="shared" si="19"/>
        <v>79658</v>
      </c>
      <c r="BG46" s="134">
        <f t="shared" si="20"/>
        <v>0</v>
      </c>
      <c r="BH46" s="134">
        <f t="shared" si="21"/>
        <v>0</v>
      </c>
      <c r="BI46" s="134">
        <v>0</v>
      </c>
      <c r="BJ46" s="134">
        <v>0</v>
      </c>
      <c r="BK46" s="134">
        <v>0</v>
      </c>
      <c r="BL46" s="134">
        <v>0</v>
      </c>
      <c r="BM46" s="134">
        <v>0</v>
      </c>
      <c r="BN46" s="134">
        <v>0</v>
      </c>
      <c r="BO46" s="134">
        <f t="shared" si="22"/>
        <v>0</v>
      </c>
      <c r="BP46" s="134">
        <f t="shared" si="23"/>
        <v>0</v>
      </c>
      <c r="BQ46" s="134">
        <v>0</v>
      </c>
      <c r="BR46" s="134">
        <v>0</v>
      </c>
      <c r="BS46" s="134">
        <v>0</v>
      </c>
      <c r="BT46" s="134">
        <v>0</v>
      </c>
      <c r="BU46" s="134">
        <f t="shared" si="24"/>
        <v>0</v>
      </c>
      <c r="BV46" s="134">
        <v>0</v>
      </c>
      <c r="BW46" s="134">
        <v>0</v>
      </c>
      <c r="BX46" s="134">
        <v>0</v>
      </c>
      <c r="BY46" s="134">
        <v>0</v>
      </c>
      <c r="BZ46" s="134">
        <f t="shared" si="25"/>
        <v>0</v>
      </c>
      <c r="CA46" s="134">
        <v>0</v>
      </c>
      <c r="CB46" s="134">
        <v>0</v>
      </c>
      <c r="CC46" s="134">
        <v>0</v>
      </c>
      <c r="CD46" s="134">
        <v>0</v>
      </c>
      <c r="CE46" s="134">
        <v>18228</v>
      </c>
      <c r="CF46" s="134">
        <v>0</v>
      </c>
      <c r="CG46" s="134">
        <v>4509</v>
      </c>
      <c r="CH46" s="134">
        <f t="shared" si="26"/>
        <v>4509</v>
      </c>
      <c r="CI46" s="134">
        <f t="shared" si="60"/>
        <v>0</v>
      </c>
      <c r="CJ46" s="134">
        <f t="shared" si="61"/>
        <v>0</v>
      </c>
      <c r="CK46" s="134">
        <f t="shared" si="62"/>
        <v>0</v>
      </c>
      <c r="CL46" s="134">
        <f t="shared" si="63"/>
        <v>0</v>
      </c>
      <c r="CM46" s="134">
        <f t="shared" si="64"/>
        <v>0</v>
      </c>
      <c r="CN46" s="134">
        <f t="shared" si="65"/>
        <v>0</v>
      </c>
      <c r="CO46" s="134">
        <f t="shared" si="66"/>
        <v>0</v>
      </c>
      <c r="CP46" s="134">
        <f t="shared" si="67"/>
        <v>0</v>
      </c>
      <c r="CQ46" s="134">
        <f t="shared" si="68"/>
        <v>78816</v>
      </c>
      <c r="CR46" s="134">
        <f t="shared" si="69"/>
        <v>57538</v>
      </c>
      <c r="CS46" s="134">
        <f t="shared" si="70"/>
        <v>15902</v>
      </c>
      <c r="CT46" s="134">
        <f t="shared" si="71"/>
        <v>41636</v>
      </c>
      <c r="CU46" s="134">
        <f t="shared" si="72"/>
        <v>0</v>
      </c>
      <c r="CV46" s="134">
        <f t="shared" si="73"/>
        <v>0</v>
      </c>
      <c r="CW46" s="134">
        <f t="shared" si="74"/>
        <v>2942</v>
      </c>
      <c r="CX46" s="134">
        <f t="shared" si="42"/>
        <v>2795</v>
      </c>
      <c r="CY46" s="134">
        <f t="shared" si="57"/>
        <v>126</v>
      </c>
      <c r="CZ46" s="134">
        <f t="shared" si="58"/>
        <v>21</v>
      </c>
      <c r="DA46" s="134">
        <f t="shared" si="59"/>
        <v>1545</v>
      </c>
      <c r="DB46" s="134">
        <f t="shared" si="46"/>
        <v>16791</v>
      </c>
      <c r="DC46" s="134">
        <f t="shared" si="47"/>
        <v>12376</v>
      </c>
      <c r="DD46" s="134">
        <f t="shared" si="48"/>
        <v>2271</v>
      </c>
      <c r="DE46" s="134">
        <f t="shared" si="49"/>
        <v>0</v>
      </c>
      <c r="DF46" s="134">
        <f t="shared" si="50"/>
        <v>2144</v>
      </c>
      <c r="DG46" s="134">
        <f t="shared" si="51"/>
        <v>92490</v>
      </c>
      <c r="DH46" s="134">
        <f t="shared" si="52"/>
        <v>0</v>
      </c>
      <c r="DI46" s="134">
        <f t="shared" si="53"/>
        <v>5351</v>
      </c>
      <c r="DJ46" s="134">
        <f t="shared" si="54"/>
        <v>84167</v>
      </c>
    </row>
    <row r="47" spans="1:114" s="129" customFormat="1" ht="12" customHeight="1">
      <c r="A47" s="125" t="s">
        <v>335</v>
      </c>
      <c r="B47" s="126" t="s">
        <v>415</v>
      </c>
      <c r="C47" s="125" t="s">
        <v>416</v>
      </c>
      <c r="D47" s="134">
        <f t="shared" si="6"/>
        <v>307218</v>
      </c>
      <c r="E47" s="134">
        <f t="shared" si="7"/>
        <v>15557</v>
      </c>
      <c r="F47" s="134">
        <v>0</v>
      </c>
      <c r="G47" s="134">
        <v>7425</v>
      </c>
      <c r="H47" s="134">
        <v>0</v>
      </c>
      <c r="I47" s="134">
        <v>8132</v>
      </c>
      <c r="J47" s="135" t="s">
        <v>332</v>
      </c>
      <c r="K47" s="134">
        <v>0</v>
      </c>
      <c r="L47" s="134">
        <v>291661</v>
      </c>
      <c r="M47" s="134">
        <f t="shared" si="8"/>
        <v>96121</v>
      </c>
      <c r="N47" s="134">
        <f t="shared" si="9"/>
        <v>945</v>
      </c>
      <c r="O47" s="134">
        <v>559</v>
      </c>
      <c r="P47" s="134">
        <v>386</v>
      </c>
      <c r="Q47" s="134">
        <v>0</v>
      </c>
      <c r="R47" s="134">
        <v>0</v>
      </c>
      <c r="S47" s="135" t="s">
        <v>332</v>
      </c>
      <c r="T47" s="134">
        <v>0</v>
      </c>
      <c r="U47" s="134">
        <v>95176</v>
      </c>
      <c r="V47" s="134">
        <f t="shared" si="10"/>
        <v>403339</v>
      </c>
      <c r="W47" s="134">
        <f t="shared" si="10"/>
        <v>16502</v>
      </c>
      <c r="X47" s="134">
        <f t="shared" si="10"/>
        <v>559</v>
      </c>
      <c r="Y47" s="134">
        <f t="shared" si="10"/>
        <v>7811</v>
      </c>
      <c r="Z47" s="134">
        <f t="shared" si="10"/>
        <v>0</v>
      </c>
      <c r="AA47" s="134">
        <f t="shared" si="10"/>
        <v>8132</v>
      </c>
      <c r="AB47" s="135" t="s">
        <v>332</v>
      </c>
      <c r="AC47" s="134">
        <f t="shared" si="11"/>
        <v>0</v>
      </c>
      <c r="AD47" s="134">
        <f t="shared" si="12"/>
        <v>386837</v>
      </c>
      <c r="AE47" s="134">
        <f t="shared" si="13"/>
        <v>0</v>
      </c>
      <c r="AF47" s="134">
        <f t="shared" si="14"/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f t="shared" si="15"/>
        <v>307218</v>
      </c>
      <c r="AN47" s="134">
        <f t="shared" si="16"/>
        <v>37239</v>
      </c>
      <c r="AO47" s="134">
        <v>7727</v>
      </c>
      <c r="AP47" s="134">
        <v>0</v>
      </c>
      <c r="AQ47" s="134">
        <v>29512</v>
      </c>
      <c r="AR47" s="134">
        <v>0</v>
      </c>
      <c r="AS47" s="134">
        <f t="shared" si="17"/>
        <v>126876</v>
      </c>
      <c r="AT47" s="134">
        <v>19</v>
      </c>
      <c r="AU47" s="134">
        <v>119375</v>
      </c>
      <c r="AV47" s="134">
        <v>7482</v>
      </c>
      <c r="AW47" s="134">
        <v>0</v>
      </c>
      <c r="AX47" s="134">
        <f t="shared" si="18"/>
        <v>143103</v>
      </c>
      <c r="AY47" s="134">
        <v>123668</v>
      </c>
      <c r="AZ47" s="134">
        <v>15442</v>
      </c>
      <c r="BA47" s="134">
        <v>3993</v>
      </c>
      <c r="BB47" s="134">
        <v>0</v>
      </c>
      <c r="BC47" s="134">
        <v>0</v>
      </c>
      <c r="BD47" s="134">
        <v>0</v>
      </c>
      <c r="BE47" s="134">
        <v>0</v>
      </c>
      <c r="BF47" s="134">
        <f t="shared" si="19"/>
        <v>307218</v>
      </c>
      <c r="BG47" s="134">
        <f t="shared" si="20"/>
        <v>0</v>
      </c>
      <c r="BH47" s="134">
        <f t="shared" si="21"/>
        <v>0</v>
      </c>
      <c r="BI47" s="134">
        <v>0</v>
      </c>
      <c r="BJ47" s="134">
        <v>0</v>
      </c>
      <c r="BK47" s="134">
        <v>0</v>
      </c>
      <c r="BL47" s="134">
        <v>0</v>
      </c>
      <c r="BM47" s="134">
        <v>0</v>
      </c>
      <c r="BN47" s="134">
        <v>0</v>
      </c>
      <c r="BO47" s="134">
        <f t="shared" si="22"/>
        <v>96121</v>
      </c>
      <c r="BP47" s="134">
        <f t="shared" si="23"/>
        <v>26001</v>
      </c>
      <c r="BQ47" s="134">
        <v>0</v>
      </c>
      <c r="BR47" s="134">
        <v>0</v>
      </c>
      <c r="BS47" s="134">
        <v>26001</v>
      </c>
      <c r="BT47" s="134">
        <v>0</v>
      </c>
      <c r="BU47" s="134">
        <f t="shared" si="24"/>
        <v>63106</v>
      </c>
      <c r="BV47" s="134">
        <v>0</v>
      </c>
      <c r="BW47" s="134">
        <v>63106</v>
      </c>
      <c r="BX47" s="134">
        <v>0</v>
      </c>
      <c r="BY47" s="134">
        <v>0</v>
      </c>
      <c r="BZ47" s="134">
        <f t="shared" si="25"/>
        <v>7014</v>
      </c>
      <c r="CA47" s="134">
        <v>0</v>
      </c>
      <c r="CB47" s="134">
        <v>2654</v>
      </c>
      <c r="CC47" s="134">
        <v>0</v>
      </c>
      <c r="CD47" s="134">
        <v>4360</v>
      </c>
      <c r="CE47" s="134">
        <v>0</v>
      </c>
      <c r="CF47" s="134">
        <v>0</v>
      </c>
      <c r="CG47" s="134">
        <v>0</v>
      </c>
      <c r="CH47" s="134">
        <f t="shared" si="26"/>
        <v>96121</v>
      </c>
      <c r="CI47" s="134">
        <f t="shared" si="60"/>
        <v>0</v>
      </c>
      <c r="CJ47" s="134">
        <f t="shared" si="61"/>
        <v>0</v>
      </c>
      <c r="CK47" s="134">
        <f t="shared" si="62"/>
        <v>0</v>
      </c>
      <c r="CL47" s="134">
        <f t="shared" si="63"/>
        <v>0</v>
      </c>
      <c r="CM47" s="134">
        <f t="shared" si="64"/>
        <v>0</v>
      </c>
      <c r="CN47" s="134">
        <f t="shared" si="65"/>
        <v>0</v>
      </c>
      <c r="CO47" s="134">
        <f t="shared" si="66"/>
        <v>0</v>
      </c>
      <c r="CP47" s="134">
        <f t="shared" si="67"/>
        <v>0</v>
      </c>
      <c r="CQ47" s="134">
        <f t="shared" si="68"/>
        <v>403339</v>
      </c>
      <c r="CR47" s="134">
        <f t="shared" si="69"/>
        <v>63240</v>
      </c>
      <c r="CS47" s="134">
        <f t="shared" si="70"/>
        <v>7727</v>
      </c>
      <c r="CT47" s="134">
        <f t="shared" si="71"/>
        <v>0</v>
      </c>
      <c r="CU47" s="134">
        <f t="shared" si="72"/>
        <v>55513</v>
      </c>
      <c r="CV47" s="134">
        <f t="shared" si="73"/>
        <v>0</v>
      </c>
      <c r="CW47" s="134">
        <f t="shared" si="74"/>
        <v>189982</v>
      </c>
      <c r="CX47" s="134">
        <f t="shared" si="42"/>
        <v>19</v>
      </c>
      <c r="CY47" s="134">
        <f t="shared" si="57"/>
        <v>182481</v>
      </c>
      <c r="CZ47" s="134">
        <f t="shared" si="58"/>
        <v>7482</v>
      </c>
      <c r="DA47" s="134">
        <f t="shared" si="59"/>
        <v>0</v>
      </c>
      <c r="DB47" s="134">
        <f t="shared" si="46"/>
        <v>150117</v>
      </c>
      <c r="DC47" s="134">
        <f t="shared" si="47"/>
        <v>123668</v>
      </c>
      <c r="DD47" s="134">
        <f t="shared" si="48"/>
        <v>18096</v>
      </c>
      <c r="DE47" s="134">
        <f t="shared" si="49"/>
        <v>3993</v>
      </c>
      <c r="DF47" s="134">
        <f t="shared" si="50"/>
        <v>4360</v>
      </c>
      <c r="DG47" s="134">
        <f t="shared" si="51"/>
        <v>0</v>
      </c>
      <c r="DH47" s="134">
        <f t="shared" si="52"/>
        <v>0</v>
      </c>
      <c r="DI47" s="134">
        <f t="shared" si="53"/>
        <v>0</v>
      </c>
      <c r="DJ47" s="134">
        <f t="shared" si="54"/>
        <v>403339</v>
      </c>
    </row>
    <row r="48" spans="1:114" s="129" customFormat="1" ht="12" customHeight="1">
      <c r="A48" s="125" t="s">
        <v>335</v>
      </c>
      <c r="B48" s="126" t="s">
        <v>417</v>
      </c>
      <c r="C48" s="125" t="s">
        <v>334</v>
      </c>
      <c r="D48" s="134">
        <f t="shared" si="6"/>
        <v>154939</v>
      </c>
      <c r="E48" s="134">
        <f t="shared" si="7"/>
        <v>8177</v>
      </c>
      <c r="F48" s="134">
        <v>0</v>
      </c>
      <c r="G48" s="134">
        <v>0</v>
      </c>
      <c r="H48" s="134">
        <v>0</v>
      </c>
      <c r="I48" s="134">
        <v>8177</v>
      </c>
      <c r="J48" s="135" t="s">
        <v>332</v>
      </c>
      <c r="K48" s="134">
        <v>0</v>
      </c>
      <c r="L48" s="134">
        <v>146762</v>
      </c>
      <c r="M48" s="134">
        <f t="shared" si="8"/>
        <v>25483</v>
      </c>
      <c r="N48" s="134">
        <f t="shared" si="9"/>
        <v>2936</v>
      </c>
      <c r="O48" s="134">
        <v>0</v>
      </c>
      <c r="P48" s="134">
        <v>0</v>
      </c>
      <c r="Q48" s="134">
        <v>0</v>
      </c>
      <c r="R48" s="134">
        <v>2936</v>
      </c>
      <c r="S48" s="135" t="s">
        <v>332</v>
      </c>
      <c r="T48" s="134">
        <v>0</v>
      </c>
      <c r="U48" s="134">
        <v>22547</v>
      </c>
      <c r="V48" s="134">
        <f t="shared" si="10"/>
        <v>180422</v>
      </c>
      <c r="W48" s="134">
        <f t="shared" si="10"/>
        <v>11113</v>
      </c>
      <c r="X48" s="134">
        <f t="shared" si="10"/>
        <v>0</v>
      </c>
      <c r="Y48" s="134">
        <f t="shared" si="10"/>
        <v>0</v>
      </c>
      <c r="Z48" s="134">
        <f t="shared" si="10"/>
        <v>0</v>
      </c>
      <c r="AA48" s="134">
        <f t="shared" si="10"/>
        <v>11113</v>
      </c>
      <c r="AB48" s="135" t="s">
        <v>332</v>
      </c>
      <c r="AC48" s="134">
        <f t="shared" si="11"/>
        <v>0</v>
      </c>
      <c r="AD48" s="134">
        <f t="shared" si="12"/>
        <v>169309</v>
      </c>
      <c r="AE48" s="134">
        <f t="shared" si="13"/>
        <v>0</v>
      </c>
      <c r="AF48" s="134">
        <f t="shared" si="14"/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10160</v>
      </c>
      <c r="AM48" s="134">
        <f t="shared" si="15"/>
        <v>107793</v>
      </c>
      <c r="AN48" s="134">
        <f t="shared" si="16"/>
        <v>9564</v>
      </c>
      <c r="AO48" s="134">
        <v>9564</v>
      </c>
      <c r="AP48" s="134">
        <v>0</v>
      </c>
      <c r="AQ48" s="134">
        <v>0</v>
      </c>
      <c r="AR48" s="134">
        <v>0</v>
      </c>
      <c r="AS48" s="134">
        <f t="shared" si="17"/>
        <v>98229</v>
      </c>
      <c r="AT48" s="134">
        <v>85695</v>
      </c>
      <c r="AU48" s="134">
        <v>12534</v>
      </c>
      <c r="AV48" s="134">
        <v>0</v>
      </c>
      <c r="AW48" s="134">
        <v>0</v>
      </c>
      <c r="AX48" s="134">
        <f t="shared" si="18"/>
        <v>0</v>
      </c>
      <c r="AY48" s="134">
        <v>0</v>
      </c>
      <c r="AZ48" s="134">
        <v>0</v>
      </c>
      <c r="BA48" s="134">
        <v>0</v>
      </c>
      <c r="BB48" s="134">
        <v>0</v>
      </c>
      <c r="BC48" s="134">
        <v>36986</v>
      </c>
      <c r="BD48" s="134">
        <v>0</v>
      </c>
      <c r="BE48" s="134">
        <v>0</v>
      </c>
      <c r="BF48" s="134">
        <f t="shared" si="19"/>
        <v>107793</v>
      </c>
      <c r="BG48" s="134">
        <f t="shared" si="20"/>
        <v>0</v>
      </c>
      <c r="BH48" s="134">
        <f t="shared" si="21"/>
        <v>0</v>
      </c>
      <c r="BI48" s="134">
        <v>0</v>
      </c>
      <c r="BJ48" s="134">
        <v>0</v>
      </c>
      <c r="BK48" s="134">
        <v>0</v>
      </c>
      <c r="BL48" s="134">
        <v>0</v>
      </c>
      <c r="BM48" s="134">
        <v>0</v>
      </c>
      <c r="BN48" s="134">
        <v>1740</v>
      </c>
      <c r="BO48" s="134">
        <f t="shared" si="22"/>
        <v>11223</v>
      </c>
      <c r="BP48" s="134">
        <f t="shared" si="23"/>
        <v>8290</v>
      </c>
      <c r="BQ48" s="134">
        <v>8290</v>
      </c>
      <c r="BR48" s="134">
        <v>0</v>
      </c>
      <c r="BS48" s="134">
        <v>0</v>
      </c>
      <c r="BT48" s="134">
        <v>0</v>
      </c>
      <c r="BU48" s="134">
        <f t="shared" si="24"/>
        <v>2933</v>
      </c>
      <c r="BV48" s="134">
        <v>2933</v>
      </c>
      <c r="BW48" s="134">
        <v>0</v>
      </c>
      <c r="BX48" s="134">
        <v>0</v>
      </c>
      <c r="BY48" s="134">
        <v>0</v>
      </c>
      <c r="BZ48" s="134">
        <f t="shared" si="25"/>
        <v>0</v>
      </c>
      <c r="CA48" s="134">
        <v>0</v>
      </c>
      <c r="CB48" s="134">
        <v>0</v>
      </c>
      <c r="CC48" s="134">
        <v>0</v>
      </c>
      <c r="CD48" s="134">
        <v>0</v>
      </c>
      <c r="CE48" s="134">
        <v>12520</v>
      </c>
      <c r="CF48" s="134">
        <v>0</v>
      </c>
      <c r="CG48" s="134">
        <v>0</v>
      </c>
      <c r="CH48" s="134">
        <f t="shared" si="26"/>
        <v>11223</v>
      </c>
      <c r="CI48" s="134">
        <f t="shared" si="60"/>
        <v>0</v>
      </c>
      <c r="CJ48" s="134">
        <f t="shared" si="61"/>
        <v>0</v>
      </c>
      <c r="CK48" s="134">
        <f t="shared" si="62"/>
        <v>0</v>
      </c>
      <c r="CL48" s="134">
        <f t="shared" si="63"/>
        <v>0</v>
      </c>
      <c r="CM48" s="134">
        <f t="shared" si="64"/>
        <v>0</v>
      </c>
      <c r="CN48" s="134">
        <f t="shared" si="65"/>
        <v>0</v>
      </c>
      <c r="CO48" s="134">
        <f t="shared" si="66"/>
        <v>0</v>
      </c>
      <c r="CP48" s="134">
        <f t="shared" si="67"/>
        <v>11900</v>
      </c>
      <c r="CQ48" s="134">
        <f t="shared" si="68"/>
        <v>119016</v>
      </c>
      <c r="CR48" s="134">
        <f t="shared" si="69"/>
        <v>17854</v>
      </c>
      <c r="CS48" s="134">
        <f t="shared" si="70"/>
        <v>17854</v>
      </c>
      <c r="CT48" s="134">
        <f t="shared" si="71"/>
        <v>0</v>
      </c>
      <c r="CU48" s="134">
        <f t="shared" si="72"/>
        <v>0</v>
      </c>
      <c r="CV48" s="134">
        <f t="shared" si="73"/>
        <v>0</v>
      </c>
      <c r="CW48" s="134">
        <f t="shared" si="74"/>
        <v>101162</v>
      </c>
      <c r="CX48" s="134">
        <f t="shared" si="42"/>
        <v>88628</v>
      </c>
      <c r="CY48" s="134">
        <f t="shared" si="57"/>
        <v>12534</v>
      </c>
      <c r="CZ48" s="134">
        <f t="shared" si="58"/>
        <v>0</v>
      </c>
      <c r="DA48" s="134">
        <f t="shared" si="59"/>
        <v>0</v>
      </c>
      <c r="DB48" s="134">
        <f t="shared" si="46"/>
        <v>0</v>
      </c>
      <c r="DC48" s="134">
        <f t="shared" si="47"/>
        <v>0</v>
      </c>
      <c r="DD48" s="134">
        <f t="shared" si="48"/>
        <v>0</v>
      </c>
      <c r="DE48" s="134">
        <f t="shared" si="49"/>
        <v>0</v>
      </c>
      <c r="DF48" s="134">
        <f t="shared" si="50"/>
        <v>0</v>
      </c>
      <c r="DG48" s="134">
        <f t="shared" si="51"/>
        <v>49506</v>
      </c>
      <c r="DH48" s="134">
        <f t="shared" si="52"/>
        <v>0</v>
      </c>
      <c r="DI48" s="134">
        <f t="shared" si="53"/>
        <v>0</v>
      </c>
      <c r="DJ48" s="134">
        <f t="shared" si="54"/>
        <v>119016</v>
      </c>
    </row>
    <row r="49" spans="1:114" s="129" customFormat="1" ht="12" customHeight="1">
      <c r="A49" s="125" t="s">
        <v>335</v>
      </c>
      <c r="B49" s="126" t="s">
        <v>418</v>
      </c>
      <c r="C49" s="125" t="s">
        <v>419</v>
      </c>
      <c r="D49" s="134">
        <f t="shared" si="6"/>
        <v>192212</v>
      </c>
      <c r="E49" s="134">
        <f t="shared" si="7"/>
        <v>42543</v>
      </c>
      <c r="F49" s="134">
        <v>0</v>
      </c>
      <c r="G49" s="134">
        <v>68</v>
      </c>
      <c r="H49" s="134">
        <v>0</v>
      </c>
      <c r="I49" s="134">
        <v>38344</v>
      </c>
      <c r="J49" s="135" t="s">
        <v>332</v>
      </c>
      <c r="K49" s="134">
        <v>4131</v>
      </c>
      <c r="L49" s="134">
        <v>149669</v>
      </c>
      <c r="M49" s="134">
        <f t="shared" si="8"/>
        <v>30946</v>
      </c>
      <c r="N49" s="134">
        <f t="shared" si="9"/>
        <v>9177</v>
      </c>
      <c r="O49" s="134">
        <v>0</v>
      </c>
      <c r="P49" s="134">
        <v>0</v>
      </c>
      <c r="Q49" s="134">
        <v>0</v>
      </c>
      <c r="R49" s="134">
        <v>9177</v>
      </c>
      <c r="S49" s="135" t="s">
        <v>332</v>
      </c>
      <c r="T49" s="134">
        <v>0</v>
      </c>
      <c r="U49" s="134">
        <v>21769</v>
      </c>
      <c r="V49" s="134">
        <f t="shared" si="10"/>
        <v>223158</v>
      </c>
      <c r="W49" s="134">
        <f t="shared" si="10"/>
        <v>51720</v>
      </c>
      <c r="X49" s="134">
        <f t="shared" si="10"/>
        <v>0</v>
      </c>
      <c r="Y49" s="134">
        <f t="shared" si="10"/>
        <v>68</v>
      </c>
      <c r="Z49" s="134">
        <f t="shared" si="10"/>
        <v>0</v>
      </c>
      <c r="AA49" s="134">
        <f t="shared" si="10"/>
        <v>47521</v>
      </c>
      <c r="AB49" s="135" t="s">
        <v>332</v>
      </c>
      <c r="AC49" s="134">
        <f t="shared" si="11"/>
        <v>4131</v>
      </c>
      <c r="AD49" s="134">
        <f t="shared" si="12"/>
        <v>171438</v>
      </c>
      <c r="AE49" s="134">
        <f t="shared" si="13"/>
        <v>0</v>
      </c>
      <c r="AF49" s="134">
        <f t="shared" si="14"/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14982</v>
      </c>
      <c r="AM49" s="134">
        <f t="shared" si="15"/>
        <v>122691</v>
      </c>
      <c r="AN49" s="134">
        <f t="shared" si="16"/>
        <v>4382</v>
      </c>
      <c r="AO49" s="134">
        <v>4382</v>
      </c>
      <c r="AP49" s="134">
        <v>0</v>
      </c>
      <c r="AQ49" s="134">
        <v>0</v>
      </c>
      <c r="AR49" s="134">
        <v>0</v>
      </c>
      <c r="AS49" s="134">
        <f t="shared" si="17"/>
        <v>0</v>
      </c>
      <c r="AT49" s="134">
        <v>0</v>
      </c>
      <c r="AU49" s="134">
        <v>0</v>
      </c>
      <c r="AV49" s="134">
        <v>0</v>
      </c>
      <c r="AW49" s="134">
        <v>0</v>
      </c>
      <c r="AX49" s="134">
        <f t="shared" si="18"/>
        <v>118309</v>
      </c>
      <c r="AY49" s="134">
        <v>99768</v>
      </c>
      <c r="AZ49" s="134">
        <v>18118</v>
      </c>
      <c r="BA49" s="134">
        <v>0</v>
      </c>
      <c r="BB49" s="134">
        <v>423</v>
      </c>
      <c r="BC49" s="134">
        <v>54539</v>
      </c>
      <c r="BD49" s="134">
        <v>0</v>
      </c>
      <c r="BE49" s="134">
        <v>0</v>
      </c>
      <c r="BF49" s="134">
        <f t="shared" si="19"/>
        <v>122691</v>
      </c>
      <c r="BG49" s="134">
        <f t="shared" si="20"/>
        <v>0</v>
      </c>
      <c r="BH49" s="134">
        <f t="shared" si="21"/>
        <v>0</v>
      </c>
      <c r="BI49" s="134">
        <v>0</v>
      </c>
      <c r="BJ49" s="134">
        <v>0</v>
      </c>
      <c r="BK49" s="134">
        <v>0</v>
      </c>
      <c r="BL49" s="134">
        <v>0</v>
      </c>
      <c r="BM49" s="134">
        <v>0</v>
      </c>
      <c r="BN49" s="134">
        <v>2008</v>
      </c>
      <c r="BO49" s="134">
        <f t="shared" si="22"/>
        <v>14486</v>
      </c>
      <c r="BP49" s="134">
        <f t="shared" si="23"/>
        <v>2921</v>
      </c>
      <c r="BQ49" s="134">
        <v>2921</v>
      </c>
      <c r="BR49" s="134">
        <v>0</v>
      </c>
      <c r="BS49" s="134">
        <v>0</v>
      </c>
      <c r="BT49" s="134">
        <v>0</v>
      </c>
      <c r="BU49" s="134">
        <f t="shared" si="24"/>
        <v>0</v>
      </c>
      <c r="BV49" s="134">
        <v>0</v>
      </c>
      <c r="BW49" s="134">
        <v>0</v>
      </c>
      <c r="BX49" s="134">
        <v>0</v>
      </c>
      <c r="BY49" s="134">
        <v>0</v>
      </c>
      <c r="BZ49" s="134">
        <f t="shared" si="25"/>
        <v>11565</v>
      </c>
      <c r="CA49" s="134">
        <v>11565</v>
      </c>
      <c r="CB49" s="134">
        <v>0</v>
      </c>
      <c r="CC49" s="134">
        <v>0</v>
      </c>
      <c r="CD49" s="134">
        <v>0</v>
      </c>
      <c r="CE49" s="134">
        <v>14452</v>
      </c>
      <c r="CF49" s="134">
        <v>0</v>
      </c>
      <c r="CG49" s="134">
        <v>0</v>
      </c>
      <c r="CH49" s="134">
        <f t="shared" si="26"/>
        <v>14486</v>
      </c>
      <c r="CI49" s="134">
        <f t="shared" si="60"/>
        <v>0</v>
      </c>
      <c r="CJ49" s="134">
        <f t="shared" si="61"/>
        <v>0</v>
      </c>
      <c r="CK49" s="134">
        <f t="shared" si="62"/>
        <v>0</v>
      </c>
      <c r="CL49" s="134">
        <f t="shared" si="63"/>
        <v>0</v>
      </c>
      <c r="CM49" s="134">
        <f t="shared" si="64"/>
        <v>0</v>
      </c>
      <c r="CN49" s="134">
        <f t="shared" si="65"/>
        <v>0</v>
      </c>
      <c r="CO49" s="134">
        <f t="shared" si="66"/>
        <v>0</v>
      </c>
      <c r="CP49" s="134">
        <f t="shared" si="67"/>
        <v>16990</v>
      </c>
      <c r="CQ49" s="134">
        <f t="shared" si="68"/>
        <v>137177</v>
      </c>
      <c r="CR49" s="134">
        <f t="shared" si="69"/>
        <v>7303</v>
      </c>
      <c r="CS49" s="134">
        <f t="shared" si="70"/>
        <v>7303</v>
      </c>
      <c r="CT49" s="134">
        <f t="shared" si="71"/>
        <v>0</v>
      </c>
      <c r="CU49" s="134">
        <f t="shared" si="72"/>
        <v>0</v>
      </c>
      <c r="CV49" s="134">
        <f t="shared" si="73"/>
        <v>0</v>
      </c>
      <c r="CW49" s="134">
        <f t="shared" si="74"/>
        <v>0</v>
      </c>
      <c r="CX49" s="134">
        <f t="shared" si="42"/>
        <v>0</v>
      </c>
      <c r="CY49" s="134">
        <f t="shared" si="57"/>
        <v>0</v>
      </c>
      <c r="CZ49" s="134">
        <f t="shared" si="58"/>
        <v>0</v>
      </c>
      <c r="DA49" s="134">
        <f t="shared" si="59"/>
        <v>0</v>
      </c>
      <c r="DB49" s="134">
        <f t="shared" si="46"/>
        <v>129874</v>
      </c>
      <c r="DC49" s="134">
        <f t="shared" si="47"/>
        <v>111333</v>
      </c>
      <c r="DD49" s="134">
        <f t="shared" si="48"/>
        <v>18118</v>
      </c>
      <c r="DE49" s="134">
        <f t="shared" si="49"/>
        <v>0</v>
      </c>
      <c r="DF49" s="134">
        <f t="shared" si="50"/>
        <v>423</v>
      </c>
      <c r="DG49" s="134">
        <f t="shared" si="51"/>
        <v>68991</v>
      </c>
      <c r="DH49" s="134">
        <f t="shared" si="52"/>
        <v>0</v>
      </c>
      <c r="DI49" s="134">
        <f t="shared" si="53"/>
        <v>0</v>
      </c>
      <c r="DJ49" s="134">
        <f t="shared" si="54"/>
        <v>137177</v>
      </c>
    </row>
    <row r="50" spans="1:114" s="129" customFormat="1" ht="12" customHeight="1">
      <c r="A50" s="125" t="s">
        <v>335</v>
      </c>
      <c r="B50" s="126" t="s">
        <v>420</v>
      </c>
      <c r="C50" s="125" t="s">
        <v>421</v>
      </c>
      <c r="D50" s="134">
        <f t="shared" si="6"/>
        <v>68513</v>
      </c>
      <c r="E50" s="134">
        <f t="shared" si="7"/>
        <v>7464</v>
      </c>
      <c r="F50" s="134">
        <v>0</v>
      </c>
      <c r="G50" s="134">
        <v>54</v>
      </c>
      <c r="H50" s="134">
        <v>0</v>
      </c>
      <c r="I50" s="134">
        <v>5752</v>
      </c>
      <c r="J50" s="135" t="s">
        <v>332</v>
      </c>
      <c r="K50" s="134">
        <v>1658</v>
      </c>
      <c r="L50" s="134">
        <v>61049</v>
      </c>
      <c r="M50" s="134">
        <f t="shared" si="8"/>
        <v>12548</v>
      </c>
      <c r="N50" s="134">
        <f t="shared" si="9"/>
        <v>269</v>
      </c>
      <c r="O50" s="134">
        <v>121</v>
      </c>
      <c r="P50" s="134">
        <v>138</v>
      </c>
      <c r="Q50" s="134">
        <v>0</v>
      </c>
      <c r="R50" s="134">
        <v>0</v>
      </c>
      <c r="S50" s="135" t="s">
        <v>332</v>
      </c>
      <c r="T50" s="134">
        <v>10</v>
      </c>
      <c r="U50" s="134">
        <v>12279</v>
      </c>
      <c r="V50" s="134">
        <f t="shared" si="10"/>
        <v>81061</v>
      </c>
      <c r="W50" s="134">
        <f t="shared" si="10"/>
        <v>7733</v>
      </c>
      <c r="X50" s="134">
        <f t="shared" si="10"/>
        <v>121</v>
      </c>
      <c r="Y50" s="134">
        <f>+SUM(G50,P50)</f>
        <v>192</v>
      </c>
      <c r="Z50" s="134">
        <f>+SUM(H50,Q50)</f>
        <v>0</v>
      </c>
      <c r="AA50" s="134">
        <f>+SUM(I50,R50)</f>
        <v>5752</v>
      </c>
      <c r="AB50" s="135" t="s">
        <v>332</v>
      </c>
      <c r="AC50" s="134">
        <f t="shared" si="11"/>
        <v>1668</v>
      </c>
      <c r="AD50" s="134">
        <f t="shared" si="12"/>
        <v>73328</v>
      </c>
      <c r="AE50" s="134">
        <f t="shared" si="13"/>
        <v>0</v>
      </c>
      <c r="AF50" s="134">
        <f t="shared" si="14"/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5424</v>
      </c>
      <c r="AM50" s="134">
        <f t="shared" si="15"/>
        <v>43342</v>
      </c>
      <c r="AN50" s="134">
        <f t="shared" si="16"/>
        <v>21</v>
      </c>
      <c r="AO50" s="134">
        <v>21</v>
      </c>
      <c r="AP50" s="134">
        <v>0</v>
      </c>
      <c r="AQ50" s="134">
        <v>0</v>
      </c>
      <c r="AR50" s="134">
        <v>0</v>
      </c>
      <c r="AS50" s="134">
        <f t="shared" si="17"/>
        <v>0</v>
      </c>
      <c r="AT50" s="134">
        <v>0</v>
      </c>
      <c r="AU50" s="134">
        <v>0</v>
      </c>
      <c r="AV50" s="134">
        <v>0</v>
      </c>
      <c r="AW50" s="134">
        <v>0</v>
      </c>
      <c r="AX50" s="134">
        <f t="shared" si="18"/>
        <v>43321</v>
      </c>
      <c r="AY50" s="134">
        <v>35698</v>
      </c>
      <c r="AZ50" s="134">
        <v>7495</v>
      </c>
      <c r="BA50" s="134">
        <v>0</v>
      </c>
      <c r="BB50" s="134">
        <v>128</v>
      </c>
      <c r="BC50" s="134">
        <v>19747</v>
      </c>
      <c r="BD50" s="134">
        <v>0</v>
      </c>
      <c r="BE50" s="134">
        <v>0</v>
      </c>
      <c r="BF50" s="134">
        <f t="shared" si="19"/>
        <v>43342</v>
      </c>
      <c r="BG50" s="134">
        <f t="shared" si="20"/>
        <v>0</v>
      </c>
      <c r="BH50" s="134">
        <f t="shared" si="21"/>
        <v>0</v>
      </c>
      <c r="BI50" s="134">
        <v>0</v>
      </c>
      <c r="BJ50" s="134">
        <v>0</v>
      </c>
      <c r="BK50" s="134">
        <v>0</v>
      </c>
      <c r="BL50" s="134">
        <v>0</v>
      </c>
      <c r="BM50" s="134">
        <v>0</v>
      </c>
      <c r="BN50" s="134">
        <v>1416</v>
      </c>
      <c r="BO50" s="134">
        <f t="shared" si="22"/>
        <v>938</v>
      </c>
      <c r="BP50" s="134">
        <f t="shared" si="23"/>
        <v>0</v>
      </c>
      <c r="BQ50" s="134">
        <v>0</v>
      </c>
      <c r="BR50" s="134">
        <v>0</v>
      </c>
      <c r="BS50" s="134">
        <v>0</v>
      </c>
      <c r="BT50" s="134">
        <v>0</v>
      </c>
      <c r="BU50" s="134">
        <f t="shared" si="24"/>
        <v>0</v>
      </c>
      <c r="BV50" s="134">
        <v>0</v>
      </c>
      <c r="BW50" s="134">
        <v>0</v>
      </c>
      <c r="BX50" s="134">
        <v>0</v>
      </c>
      <c r="BY50" s="134">
        <v>0</v>
      </c>
      <c r="BZ50" s="134">
        <f t="shared" si="25"/>
        <v>938</v>
      </c>
      <c r="CA50" s="134">
        <v>0</v>
      </c>
      <c r="CB50" s="134">
        <v>0</v>
      </c>
      <c r="CC50" s="134">
        <v>0</v>
      </c>
      <c r="CD50" s="134">
        <v>938</v>
      </c>
      <c r="CE50" s="134">
        <v>10194</v>
      </c>
      <c r="CF50" s="134">
        <v>0</v>
      </c>
      <c r="CG50" s="134">
        <v>0</v>
      </c>
      <c r="CH50" s="134">
        <f t="shared" si="26"/>
        <v>938</v>
      </c>
      <c r="CI50" s="134">
        <f t="shared" si="60"/>
        <v>0</v>
      </c>
      <c r="CJ50" s="134">
        <f t="shared" si="61"/>
        <v>0</v>
      </c>
      <c r="CK50" s="134">
        <f t="shared" si="62"/>
        <v>0</v>
      </c>
      <c r="CL50" s="134">
        <f t="shared" si="63"/>
        <v>0</v>
      </c>
      <c r="CM50" s="134">
        <f t="shared" si="64"/>
        <v>0</v>
      </c>
      <c r="CN50" s="134">
        <f t="shared" si="65"/>
        <v>0</v>
      </c>
      <c r="CO50" s="134">
        <f t="shared" si="66"/>
        <v>0</v>
      </c>
      <c r="CP50" s="134">
        <f t="shared" si="67"/>
        <v>6840</v>
      </c>
      <c r="CQ50" s="134">
        <f t="shared" si="68"/>
        <v>44280</v>
      </c>
      <c r="CR50" s="134">
        <f t="shared" si="69"/>
        <v>21</v>
      </c>
      <c r="CS50" s="134">
        <f t="shared" si="70"/>
        <v>21</v>
      </c>
      <c r="CT50" s="134">
        <f t="shared" si="71"/>
        <v>0</v>
      </c>
      <c r="CU50" s="134">
        <f t="shared" si="72"/>
        <v>0</v>
      </c>
      <c r="CV50" s="134">
        <f t="shared" si="73"/>
        <v>0</v>
      </c>
      <c r="CW50" s="134">
        <f t="shared" si="74"/>
        <v>0</v>
      </c>
      <c r="CX50" s="134">
        <f t="shared" si="42"/>
        <v>0</v>
      </c>
      <c r="CY50" s="134">
        <f t="shared" si="57"/>
        <v>0</v>
      </c>
      <c r="CZ50" s="134">
        <f t="shared" si="58"/>
        <v>0</v>
      </c>
      <c r="DA50" s="134">
        <f t="shared" si="59"/>
        <v>0</v>
      </c>
      <c r="DB50" s="134">
        <f t="shared" si="46"/>
        <v>44259</v>
      </c>
      <c r="DC50" s="134">
        <f t="shared" si="47"/>
        <v>35698</v>
      </c>
      <c r="DD50" s="134">
        <f t="shared" si="48"/>
        <v>7495</v>
      </c>
      <c r="DE50" s="134">
        <f t="shared" si="49"/>
        <v>0</v>
      </c>
      <c r="DF50" s="134">
        <f t="shared" si="50"/>
        <v>1066</v>
      </c>
      <c r="DG50" s="134">
        <f t="shared" si="51"/>
        <v>29941</v>
      </c>
      <c r="DH50" s="134">
        <f t="shared" si="52"/>
        <v>0</v>
      </c>
      <c r="DI50" s="134">
        <f t="shared" si="53"/>
        <v>0</v>
      </c>
      <c r="DJ50" s="134">
        <f t="shared" si="54"/>
        <v>44280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8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AK7">SUM(D8:D18)</f>
        <v>12078360</v>
      </c>
      <c r="E7" s="123">
        <f t="shared" si="0"/>
        <v>10841966</v>
      </c>
      <c r="F7" s="123">
        <f t="shared" si="0"/>
        <v>2657895</v>
      </c>
      <c r="G7" s="123">
        <f t="shared" si="0"/>
        <v>0</v>
      </c>
      <c r="H7" s="123">
        <f t="shared" si="0"/>
        <v>4858000</v>
      </c>
      <c r="I7" s="123">
        <f t="shared" si="0"/>
        <v>2087028</v>
      </c>
      <c r="J7" s="123">
        <f t="shared" si="0"/>
        <v>12354404</v>
      </c>
      <c r="K7" s="123">
        <f t="shared" si="0"/>
        <v>1239043</v>
      </c>
      <c r="L7" s="123">
        <f t="shared" si="0"/>
        <v>1236394</v>
      </c>
      <c r="M7" s="123">
        <f t="shared" si="0"/>
        <v>102252</v>
      </c>
      <c r="N7" s="123">
        <f t="shared" si="0"/>
        <v>79944</v>
      </c>
      <c r="O7" s="123">
        <f t="shared" si="0"/>
        <v>0</v>
      </c>
      <c r="P7" s="123">
        <f t="shared" si="0"/>
        <v>0</v>
      </c>
      <c r="Q7" s="123">
        <f t="shared" si="0"/>
        <v>30100</v>
      </c>
      <c r="R7" s="123">
        <f t="shared" si="0"/>
        <v>444</v>
      </c>
      <c r="S7" s="123">
        <f t="shared" si="0"/>
        <v>918080</v>
      </c>
      <c r="T7" s="123">
        <f t="shared" si="0"/>
        <v>49400</v>
      </c>
      <c r="U7" s="123">
        <f t="shared" si="0"/>
        <v>22308</v>
      </c>
      <c r="V7" s="123">
        <f t="shared" si="0"/>
        <v>12180612</v>
      </c>
      <c r="W7" s="123">
        <f t="shared" si="0"/>
        <v>10921910</v>
      </c>
      <c r="X7" s="123">
        <f t="shared" si="0"/>
        <v>2657895</v>
      </c>
      <c r="Y7" s="123">
        <f t="shared" si="0"/>
        <v>0</v>
      </c>
      <c r="Z7" s="123">
        <f t="shared" si="0"/>
        <v>4888100</v>
      </c>
      <c r="AA7" s="123">
        <f t="shared" si="0"/>
        <v>2087472</v>
      </c>
      <c r="AB7" s="123">
        <f t="shared" si="0"/>
        <v>13272484</v>
      </c>
      <c r="AC7" s="123">
        <f t="shared" si="0"/>
        <v>1288443</v>
      </c>
      <c r="AD7" s="123">
        <f t="shared" si="0"/>
        <v>1258702</v>
      </c>
      <c r="AE7" s="123">
        <f t="shared" si="0"/>
        <v>9720129</v>
      </c>
      <c r="AF7" s="123">
        <f t="shared" si="0"/>
        <v>9658997</v>
      </c>
      <c r="AG7" s="123">
        <f t="shared" si="0"/>
        <v>0</v>
      </c>
      <c r="AH7" s="123">
        <f t="shared" si="0"/>
        <v>8345070</v>
      </c>
      <c r="AI7" s="123">
        <f t="shared" si="0"/>
        <v>59663</v>
      </c>
      <c r="AJ7" s="123">
        <f t="shared" si="0"/>
        <v>1254264</v>
      </c>
      <c r="AK7" s="123">
        <f t="shared" si="0"/>
        <v>61132</v>
      </c>
      <c r="AL7" s="123" t="s">
        <v>332</v>
      </c>
      <c r="AM7" s="123">
        <f aca="true" t="shared" si="1" ref="AM7:BB7">SUM(AM8:AM18)</f>
        <v>13528269</v>
      </c>
      <c r="AN7" s="123">
        <f t="shared" si="1"/>
        <v>3731707</v>
      </c>
      <c r="AO7" s="123">
        <f t="shared" si="1"/>
        <v>2737341</v>
      </c>
      <c r="AP7" s="123">
        <f t="shared" si="1"/>
        <v>7171</v>
      </c>
      <c r="AQ7" s="123">
        <f t="shared" si="1"/>
        <v>972854</v>
      </c>
      <c r="AR7" s="123">
        <f t="shared" si="1"/>
        <v>14341</v>
      </c>
      <c r="AS7" s="123">
        <f t="shared" si="1"/>
        <v>5638602</v>
      </c>
      <c r="AT7" s="123">
        <f t="shared" si="1"/>
        <v>2759</v>
      </c>
      <c r="AU7" s="123">
        <f t="shared" si="1"/>
        <v>5607463</v>
      </c>
      <c r="AV7" s="123">
        <f t="shared" si="1"/>
        <v>28380</v>
      </c>
      <c r="AW7" s="123">
        <f t="shared" si="1"/>
        <v>0</v>
      </c>
      <c r="AX7" s="123">
        <f t="shared" si="1"/>
        <v>4140124</v>
      </c>
      <c r="AY7" s="123">
        <f t="shared" si="1"/>
        <v>283075</v>
      </c>
      <c r="AZ7" s="123">
        <f t="shared" si="1"/>
        <v>2567993</v>
      </c>
      <c r="BA7" s="123">
        <f t="shared" si="1"/>
        <v>873091</v>
      </c>
      <c r="BB7" s="123">
        <f t="shared" si="1"/>
        <v>415965</v>
      </c>
      <c r="BC7" s="123" t="s">
        <v>332</v>
      </c>
      <c r="BD7" s="123">
        <f aca="true" t="shared" si="2" ref="BD7:BM7">SUM(BD8:BD18)</f>
        <v>17836</v>
      </c>
      <c r="BE7" s="123">
        <f t="shared" si="2"/>
        <v>1184366</v>
      </c>
      <c r="BF7" s="123">
        <f t="shared" si="2"/>
        <v>24432764</v>
      </c>
      <c r="BG7" s="123">
        <f t="shared" si="2"/>
        <v>155203</v>
      </c>
      <c r="BH7" s="123">
        <f t="shared" si="2"/>
        <v>155203</v>
      </c>
      <c r="BI7" s="123">
        <f t="shared" si="2"/>
        <v>0</v>
      </c>
      <c r="BJ7" s="123">
        <f t="shared" si="2"/>
        <v>155203</v>
      </c>
      <c r="BK7" s="123">
        <f t="shared" si="2"/>
        <v>0</v>
      </c>
      <c r="BL7" s="123">
        <f t="shared" si="2"/>
        <v>0</v>
      </c>
      <c r="BM7" s="123">
        <f t="shared" si="2"/>
        <v>0</v>
      </c>
      <c r="BN7" s="123" t="s">
        <v>332</v>
      </c>
      <c r="BO7" s="123">
        <f aca="true" t="shared" si="3" ref="BO7:CD7">SUM(BO8:BO18)</f>
        <v>858698</v>
      </c>
      <c r="BP7" s="123">
        <f t="shared" si="3"/>
        <v>231691</v>
      </c>
      <c r="BQ7" s="123">
        <f t="shared" si="3"/>
        <v>172217</v>
      </c>
      <c r="BR7" s="123">
        <f t="shared" si="3"/>
        <v>0</v>
      </c>
      <c r="BS7" s="123">
        <f t="shared" si="3"/>
        <v>59474</v>
      </c>
      <c r="BT7" s="123">
        <f t="shared" si="3"/>
        <v>0</v>
      </c>
      <c r="BU7" s="123">
        <f t="shared" si="3"/>
        <v>406352</v>
      </c>
      <c r="BV7" s="123">
        <f t="shared" si="3"/>
        <v>0</v>
      </c>
      <c r="BW7" s="123">
        <f t="shared" si="3"/>
        <v>406352</v>
      </c>
      <c r="BX7" s="123">
        <f t="shared" si="3"/>
        <v>0</v>
      </c>
      <c r="BY7" s="123">
        <f t="shared" si="3"/>
        <v>0</v>
      </c>
      <c r="BZ7" s="123">
        <f t="shared" si="3"/>
        <v>220133</v>
      </c>
      <c r="CA7" s="123">
        <f t="shared" si="3"/>
        <v>7617</v>
      </c>
      <c r="CB7" s="123">
        <f t="shared" si="3"/>
        <v>190820</v>
      </c>
      <c r="CC7" s="123">
        <f t="shared" si="3"/>
        <v>21696</v>
      </c>
      <c r="CD7" s="123">
        <f t="shared" si="3"/>
        <v>0</v>
      </c>
      <c r="CE7" s="123" t="s">
        <v>332</v>
      </c>
      <c r="CF7" s="123">
        <f aca="true" t="shared" si="4" ref="CF7:CO7">SUM(CF8:CF18)</f>
        <v>522</v>
      </c>
      <c r="CG7" s="123">
        <f t="shared" si="4"/>
        <v>6431</v>
      </c>
      <c r="CH7" s="123">
        <f t="shared" si="4"/>
        <v>1020332</v>
      </c>
      <c r="CI7" s="123">
        <f t="shared" si="4"/>
        <v>9875332</v>
      </c>
      <c r="CJ7" s="123">
        <f t="shared" si="4"/>
        <v>9814200</v>
      </c>
      <c r="CK7" s="123">
        <f t="shared" si="4"/>
        <v>0</v>
      </c>
      <c r="CL7" s="123">
        <f t="shared" si="4"/>
        <v>8500273</v>
      </c>
      <c r="CM7" s="123">
        <f t="shared" si="4"/>
        <v>59663</v>
      </c>
      <c r="CN7" s="123">
        <f t="shared" si="4"/>
        <v>1254264</v>
      </c>
      <c r="CO7" s="123">
        <f t="shared" si="4"/>
        <v>61132</v>
      </c>
      <c r="CP7" s="123" t="s">
        <v>332</v>
      </c>
      <c r="CQ7" s="123">
        <f aca="true" t="shared" si="5" ref="CQ7:DF7">SUM(CQ8:CQ18)</f>
        <v>14386967</v>
      </c>
      <c r="CR7" s="123">
        <f t="shared" si="5"/>
        <v>3963398</v>
      </c>
      <c r="CS7" s="123">
        <f t="shared" si="5"/>
        <v>2909558</v>
      </c>
      <c r="CT7" s="123">
        <f t="shared" si="5"/>
        <v>7171</v>
      </c>
      <c r="CU7" s="123">
        <f t="shared" si="5"/>
        <v>1032328</v>
      </c>
      <c r="CV7" s="123">
        <f t="shared" si="5"/>
        <v>14341</v>
      </c>
      <c r="CW7" s="123">
        <f t="shared" si="5"/>
        <v>6044954</v>
      </c>
      <c r="CX7" s="123">
        <f t="shared" si="5"/>
        <v>2759</v>
      </c>
      <c r="CY7" s="123">
        <f t="shared" si="5"/>
        <v>6013815</v>
      </c>
      <c r="CZ7" s="123">
        <f t="shared" si="5"/>
        <v>28380</v>
      </c>
      <c r="DA7" s="123">
        <f t="shared" si="5"/>
        <v>0</v>
      </c>
      <c r="DB7" s="123">
        <f t="shared" si="5"/>
        <v>4360257</v>
      </c>
      <c r="DC7" s="123">
        <f t="shared" si="5"/>
        <v>290692</v>
      </c>
      <c r="DD7" s="123">
        <f t="shared" si="5"/>
        <v>2758813</v>
      </c>
      <c r="DE7" s="123">
        <f t="shared" si="5"/>
        <v>894787</v>
      </c>
      <c r="DF7" s="123">
        <f t="shared" si="5"/>
        <v>415965</v>
      </c>
      <c r="DG7" s="123" t="s">
        <v>332</v>
      </c>
      <c r="DH7" s="123">
        <f>SUM(DH8:DH18)</f>
        <v>18358</v>
      </c>
      <c r="DI7" s="123">
        <f>SUM(DI8:DI18)</f>
        <v>1190797</v>
      </c>
      <c r="DJ7" s="123">
        <f>SUM(DJ8:DJ18)</f>
        <v>25453096</v>
      </c>
    </row>
    <row r="8" spans="1:114" s="129" customFormat="1" ht="12" customHeight="1">
      <c r="A8" s="125" t="s">
        <v>335</v>
      </c>
      <c r="B8" s="133" t="s">
        <v>422</v>
      </c>
      <c r="C8" s="125" t="s">
        <v>423</v>
      </c>
      <c r="D8" s="127">
        <f aca="true" t="shared" si="6" ref="D8:D18">SUM(E8,+L8)</f>
        <v>6537586</v>
      </c>
      <c r="E8" s="127">
        <f aca="true" t="shared" si="7" ref="E8:E18">SUM(F8:I8)+K8</f>
        <v>6216906</v>
      </c>
      <c r="F8" s="127">
        <v>2008983</v>
      </c>
      <c r="G8" s="127">
        <v>0</v>
      </c>
      <c r="H8" s="127">
        <v>3261100</v>
      </c>
      <c r="I8" s="127">
        <v>584519</v>
      </c>
      <c r="J8" s="127">
        <v>2487729</v>
      </c>
      <c r="K8" s="127">
        <v>362304</v>
      </c>
      <c r="L8" s="127">
        <v>320680</v>
      </c>
      <c r="M8" s="127">
        <f aca="true" t="shared" si="8" ref="M8:M18">SUM(N8,+U8)</f>
        <v>0</v>
      </c>
      <c r="N8" s="127">
        <f aca="true" t="shared" si="9" ref="N8:N18">SUM(O8:R8)+T8</f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f aca="true" t="shared" si="10" ref="V8:V18">+SUM(D8,M8)</f>
        <v>6537586</v>
      </c>
      <c r="W8" s="127">
        <f aca="true" t="shared" si="11" ref="W8:W18">+SUM(E8,N8)</f>
        <v>6216906</v>
      </c>
      <c r="X8" s="127">
        <f aca="true" t="shared" si="12" ref="X8:X18">+SUM(F8,O8)</f>
        <v>2008983</v>
      </c>
      <c r="Y8" s="127">
        <f aca="true" t="shared" si="13" ref="Y8:Y18">+SUM(G8,P8)</f>
        <v>0</v>
      </c>
      <c r="Z8" s="127">
        <f aca="true" t="shared" si="14" ref="Z8:Z18">+SUM(H8,Q8)</f>
        <v>3261100</v>
      </c>
      <c r="AA8" s="127">
        <f aca="true" t="shared" si="15" ref="AA8:AA18">+SUM(I8,R8)</f>
        <v>584519</v>
      </c>
      <c r="AB8" s="127">
        <f aca="true" t="shared" si="16" ref="AB8:AB18">+SUM(J8,S8)</f>
        <v>2487729</v>
      </c>
      <c r="AC8" s="127">
        <f aca="true" t="shared" si="17" ref="AC8:AC18">+SUM(K8,T8)</f>
        <v>362304</v>
      </c>
      <c r="AD8" s="127">
        <f aca="true" t="shared" si="18" ref="AD8:AD18">+SUM(L8,U8)</f>
        <v>320680</v>
      </c>
      <c r="AE8" s="127">
        <f aca="true" t="shared" si="19" ref="AE8:AE18">SUM(AF8,+AK8)</f>
        <v>5994407</v>
      </c>
      <c r="AF8" s="127">
        <f aca="true" t="shared" si="20" ref="AF8:AF18">SUM(AG8:AJ8)</f>
        <v>5994407</v>
      </c>
      <c r="AG8" s="127">
        <v>0</v>
      </c>
      <c r="AH8" s="127">
        <v>5992440</v>
      </c>
      <c r="AI8" s="127">
        <v>1967</v>
      </c>
      <c r="AJ8" s="127">
        <v>0</v>
      </c>
      <c r="AK8" s="127">
        <v>0</v>
      </c>
      <c r="AL8" s="128" t="s">
        <v>332</v>
      </c>
      <c r="AM8" s="127">
        <f aca="true" t="shared" si="21" ref="AM8:AM18">SUM(AN8,AS8,AW8,AX8,BD8)</f>
        <v>2461517</v>
      </c>
      <c r="AN8" s="127">
        <f aca="true" t="shared" si="22" ref="AN8:AN18">SUM(AO8:AR8)</f>
        <v>726611</v>
      </c>
      <c r="AO8" s="127">
        <v>432631</v>
      </c>
      <c r="AP8" s="127">
        <v>0</v>
      </c>
      <c r="AQ8" s="127">
        <v>293980</v>
      </c>
      <c r="AR8" s="127">
        <v>0</v>
      </c>
      <c r="AS8" s="127">
        <f aca="true" t="shared" si="23" ref="AS8:AS18">SUM(AT8:AV8)</f>
        <v>854715</v>
      </c>
      <c r="AT8" s="127">
        <v>0</v>
      </c>
      <c r="AU8" s="127">
        <v>854715</v>
      </c>
      <c r="AV8" s="127">
        <v>0</v>
      </c>
      <c r="AW8" s="127">
        <v>0</v>
      </c>
      <c r="AX8" s="127">
        <f aca="true" t="shared" si="24" ref="AX8:AX18">SUM(AY8:BB8)</f>
        <v>880191</v>
      </c>
      <c r="AY8" s="127">
        <v>58664</v>
      </c>
      <c r="AZ8" s="127">
        <v>638708</v>
      </c>
      <c r="BA8" s="127">
        <v>182819</v>
      </c>
      <c r="BB8" s="127">
        <v>0</v>
      </c>
      <c r="BC8" s="128" t="s">
        <v>332</v>
      </c>
      <c r="BD8" s="127">
        <v>0</v>
      </c>
      <c r="BE8" s="127">
        <v>569391</v>
      </c>
      <c r="BF8" s="127">
        <f aca="true" t="shared" si="25" ref="BF8:BF18">SUM(AE8,+AM8,+BE8)</f>
        <v>9025315</v>
      </c>
      <c r="BG8" s="127">
        <f aca="true" t="shared" si="26" ref="BG8:BG18">SUM(BH8,+BM8)</f>
        <v>0</v>
      </c>
      <c r="BH8" s="127">
        <f aca="true" t="shared" si="27" ref="BH8:BH18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8">SUM(BP8,BU8,BY8,BZ8,CF8)</f>
        <v>0</v>
      </c>
      <c r="BP8" s="127">
        <f aca="true" t="shared" si="29" ref="BP8:BP18">SUM(BQ8:BT8)</f>
        <v>0</v>
      </c>
      <c r="BQ8" s="127">
        <v>0</v>
      </c>
      <c r="BR8" s="127">
        <v>0</v>
      </c>
      <c r="BS8" s="127">
        <v>0</v>
      </c>
      <c r="BT8" s="127">
        <v>0</v>
      </c>
      <c r="BU8" s="127">
        <f aca="true" t="shared" si="30" ref="BU8:BU18">SUM(BV8:BX8)</f>
        <v>0</v>
      </c>
      <c r="BV8" s="127">
        <v>0</v>
      </c>
      <c r="BW8" s="127">
        <v>0</v>
      </c>
      <c r="BX8" s="127">
        <v>0</v>
      </c>
      <c r="BY8" s="127">
        <v>0</v>
      </c>
      <c r="BZ8" s="127">
        <f aca="true" t="shared" si="31" ref="BZ8:BZ18">SUM(CA8:CD8)</f>
        <v>0</v>
      </c>
      <c r="CA8" s="127">
        <v>0</v>
      </c>
      <c r="CB8" s="127">
        <v>0</v>
      </c>
      <c r="CC8" s="127">
        <v>0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18">SUM(BG8,+BO8,+CG8)</f>
        <v>0</v>
      </c>
      <c r="CI8" s="127">
        <f aca="true" t="shared" si="33" ref="CI8:CI18">SUM(AE8,+BG8)</f>
        <v>5994407</v>
      </c>
      <c r="CJ8" s="127">
        <f aca="true" t="shared" si="34" ref="CJ8:CJ18">SUM(AF8,+BH8)</f>
        <v>5994407</v>
      </c>
      <c r="CK8" s="127">
        <f aca="true" t="shared" si="35" ref="CK8:CK18">SUM(AG8,+BI8)</f>
        <v>0</v>
      </c>
      <c r="CL8" s="127">
        <f aca="true" t="shared" si="36" ref="CL8:CL18">SUM(AH8,+BJ8)</f>
        <v>5992440</v>
      </c>
      <c r="CM8" s="127">
        <f aca="true" t="shared" si="37" ref="CM8:CM18">SUM(AI8,+BK8)</f>
        <v>1967</v>
      </c>
      <c r="CN8" s="127">
        <f aca="true" t="shared" si="38" ref="CN8:CN18">SUM(AJ8,+BL8)</f>
        <v>0</v>
      </c>
      <c r="CO8" s="127">
        <f aca="true" t="shared" si="39" ref="CO8:CO18">SUM(AK8,+BM8)</f>
        <v>0</v>
      </c>
      <c r="CP8" s="128" t="s">
        <v>332</v>
      </c>
      <c r="CQ8" s="127">
        <f aca="true" t="shared" si="40" ref="CQ8:CQ18">SUM(AM8,+BO8)</f>
        <v>2461517</v>
      </c>
      <c r="CR8" s="127">
        <f aca="true" t="shared" si="41" ref="CR8:CR18">SUM(AN8,+BP8)</f>
        <v>726611</v>
      </c>
      <c r="CS8" s="127">
        <f aca="true" t="shared" si="42" ref="CS8:CS18">SUM(AO8,+BQ8)</f>
        <v>432631</v>
      </c>
      <c r="CT8" s="127">
        <f aca="true" t="shared" si="43" ref="CT8:CT18">SUM(AP8,+BR8)</f>
        <v>0</v>
      </c>
      <c r="CU8" s="127">
        <f aca="true" t="shared" si="44" ref="CU8:CU18">SUM(AQ8,+BS8)</f>
        <v>293980</v>
      </c>
      <c r="CV8" s="127">
        <f aca="true" t="shared" si="45" ref="CV8:CV18">SUM(AR8,+BT8)</f>
        <v>0</v>
      </c>
      <c r="CW8" s="127">
        <f aca="true" t="shared" si="46" ref="CW8:CW18">SUM(AS8,+BU8)</f>
        <v>854715</v>
      </c>
      <c r="CX8" s="127">
        <f aca="true" t="shared" si="47" ref="CX8:CX18">SUM(AT8,+BV8)</f>
        <v>0</v>
      </c>
      <c r="CY8" s="127">
        <f aca="true" t="shared" si="48" ref="CY8:CY18">SUM(AU8,+BW8)</f>
        <v>854715</v>
      </c>
      <c r="CZ8" s="127">
        <f aca="true" t="shared" si="49" ref="CZ8:CZ18">SUM(AV8,+BX8)</f>
        <v>0</v>
      </c>
      <c r="DA8" s="127">
        <f aca="true" t="shared" si="50" ref="DA8:DA18">SUM(AW8,+BY8)</f>
        <v>0</v>
      </c>
      <c r="DB8" s="127">
        <f aca="true" t="shared" si="51" ref="DB8:DB18">SUM(AX8,+BZ8)</f>
        <v>880191</v>
      </c>
      <c r="DC8" s="127">
        <f aca="true" t="shared" si="52" ref="DC8:DC18">SUM(AY8,+CA8)</f>
        <v>58664</v>
      </c>
      <c r="DD8" s="127">
        <f aca="true" t="shared" si="53" ref="DD8:DD18">SUM(AZ8,+CB8)</f>
        <v>638708</v>
      </c>
      <c r="DE8" s="127">
        <f aca="true" t="shared" si="54" ref="DE8:DE18">SUM(BA8,+CC8)</f>
        <v>182819</v>
      </c>
      <c r="DF8" s="127">
        <f aca="true" t="shared" si="55" ref="DF8:DF18">SUM(BB8,+CD8)</f>
        <v>0</v>
      </c>
      <c r="DG8" s="128" t="s">
        <v>332</v>
      </c>
      <c r="DH8" s="127">
        <f aca="true" t="shared" si="56" ref="DH8:DH18">SUM(BD8,+CF8)</f>
        <v>0</v>
      </c>
      <c r="DI8" s="127">
        <f aca="true" t="shared" si="57" ref="DI8:DI18">SUM(BE8,+CG8)</f>
        <v>569391</v>
      </c>
      <c r="DJ8" s="127">
        <f aca="true" t="shared" si="58" ref="DJ8:DJ18">SUM(BF8,+CH8)</f>
        <v>9025315</v>
      </c>
    </row>
    <row r="9" spans="1:114" s="129" customFormat="1" ht="12" customHeight="1">
      <c r="A9" s="125" t="s">
        <v>335</v>
      </c>
      <c r="B9" s="133" t="s">
        <v>424</v>
      </c>
      <c r="C9" s="125" t="s">
        <v>425</v>
      </c>
      <c r="D9" s="127">
        <f t="shared" si="6"/>
        <v>1242390</v>
      </c>
      <c r="E9" s="127">
        <f t="shared" si="7"/>
        <v>1242390</v>
      </c>
      <c r="F9" s="127">
        <v>61162</v>
      </c>
      <c r="G9" s="127">
        <v>0</v>
      </c>
      <c r="H9" s="127">
        <v>250600</v>
      </c>
      <c r="I9" s="127">
        <v>394005</v>
      </c>
      <c r="J9" s="127">
        <v>806707</v>
      </c>
      <c r="K9" s="127">
        <v>536623</v>
      </c>
      <c r="L9" s="127">
        <v>0</v>
      </c>
      <c r="M9" s="127">
        <f t="shared" si="8"/>
        <v>34849</v>
      </c>
      <c r="N9" s="127">
        <f t="shared" si="9"/>
        <v>34849</v>
      </c>
      <c r="O9" s="127">
        <v>0</v>
      </c>
      <c r="P9" s="127">
        <v>0</v>
      </c>
      <c r="Q9" s="127">
        <v>22500</v>
      </c>
      <c r="R9" s="127">
        <v>444</v>
      </c>
      <c r="S9" s="127">
        <v>283483</v>
      </c>
      <c r="T9" s="127">
        <v>11905</v>
      </c>
      <c r="U9" s="127">
        <v>0</v>
      </c>
      <c r="V9" s="127">
        <f t="shared" si="10"/>
        <v>1277239</v>
      </c>
      <c r="W9" s="127">
        <f t="shared" si="11"/>
        <v>1277239</v>
      </c>
      <c r="X9" s="127">
        <f t="shared" si="12"/>
        <v>61162</v>
      </c>
      <c r="Y9" s="127">
        <f t="shared" si="13"/>
        <v>0</v>
      </c>
      <c r="Z9" s="127">
        <f t="shared" si="14"/>
        <v>273100</v>
      </c>
      <c r="AA9" s="127">
        <f t="shared" si="15"/>
        <v>394449</v>
      </c>
      <c r="AB9" s="127">
        <f t="shared" si="16"/>
        <v>1090190</v>
      </c>
      <c r="AC9" s="127">
        <f t="shared" si="17"/>
        <v>548528</v>
      </c>
      <c r="AD9" s="127">
        <f t="shared" si="18"/>
        <v>0</v>
      </c>
      <c r="AE9" s="127">
        <f t="shared" si="19"/>
        <v>880160</v>
      </c>
      <c r="AF9" s="127">
        <f t="shared" si="20"/>
        <v>880160</v>
      </c>
      <c r="AG9" s="127">
        <v>0</v>
      </c>
      <c r="AH9" s="127">
        <v>515562</v>
      </c>
      <c r="AI9" s="127">
        <v>1408</v>
      </c>
      <c r="AJ9" s="127">
        <v>363190</v>
      </c>
      <c r="AK9" s="127">
        <v>0</v>
      </c>
      <c r="AL9" s="128" t="s">
        <v>332</v>
      </c>
      <c r="AM9" s="127">
        <f t="shared" si="21"/>
        <v>1100561</v>
      </c>
      <c r="AN9" s="127">
        <f t="shared" si="22"/>
        <v>334857</v>
      </c>
      <c r="AO9" s="127">
        <v>95673</v>
      </c>
      <c r="AP9" s="127">
        <v>0</v>
      </c>
      <c r="AQ9" s="127">
        <v>239184</v>
      </c>
      <c r="AR9" s="127">
        <v>0</v>
      </c>
      <c r="AS9" s="127">
        <f t="shared" si="23"/>
        <v>319734</v>
      </c>
      <c r="AT9" s="127">
        <v>0</v>
      </c>
      <c r="AU9" s="127">
        <v>317617</v>
      </c>
      <c r="AV9" s="127">
        <v>2117</v>
      </c>
      <c r="AW9" s="127">
        <v>0</v>
      </c>
      <c r="AX9" s="127">
        <f t="shared" si="24"/>
        <v>445970</v>
      </c>
      <c r="AY9" s="127">
        <v>0</v>
      </c>
      <c r="AZ9" s="127">
        <v>261387</v>
      </c>
      <c r="BA9" s="127">
        <v>126779</v>
      </c>
      <c r="BB9" s="127">
        <v>57804</v>
      </c>
      <c r="BC9" s="128" t="s">
        <v>332</v>
      </c>
      <c r="BD9" s="127">
        <v>0</v>
      </c>
      <c r="BE9" s="127">
        <v>68376</v>
      </c>
      <c r="BF9" s="127">
        <f t="shared" si="25"/>
        <v>2049097</v>
      </c>
      <c r="BG9" s="127">
        <f t="shared" si="26"/>
        <v>113033</v>
      </c>
      <c r="BH9" s="127">
        <f t="shared" si="27"/>
        <v>113033</v>
      </c>
      <c r="BI9" s="127">
        <v>0</v>
      </c>
      <c r="BJ9" s="127">
        <v>113033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201803</v>
      </c>
      <c r="BP9" s="127">
        <f t="shared" si="29"/>
        <v>26892</v>
      </c>
      <c r="BQ9" s="127">
        <v>26892</v>
      </c>
      <c r="BR9" s="127">
        <v>0</v>
      </c>
      <c r="BS9" s="127">
        <v>0</v>
      </c>
      <c r="BT9" s="127">
        <v>0</v>
      </c>
      <c r="BU9" s="127">
        <f t="shared" si="30"/>
        <v>77850</v>
      </c>
      <c r="BV9" s="127">
        <v>0</v>
      </c>
      <c r="BW9" s="127">
        <v>77850</v>
      </c>
      <c r="BX9" s="127">
        <v>0</v>
      </c>
      <c r="BY9" s="127">
        <v>0</v>
      </c>
      <c r="BZ9" s="127">
        <f t="shared" si="31"/>
        <v>97061</v>
      </c>
      <c r="CA9" s="127">
        <v>0</v>
      </c>
      <c r="CB9" s="127">
        <v>75365</v>
      </c>
      <c r="CC9" s="127">
        <v>21696</v>
      </c>
      <c r="CD9" s="127">
        <v>0</v>
      </c>
      <c r="CE9" s="128" t="s">
        <v>332</v>
      </c>
      <c r="CF9" s="127">
        <v>0</v>
      </c>
      <c r="CG9" s="127">
        <v>3496</v>
      </c>
      <c r="CH9" s="127">
        <f t="shared" si="32"/>
        <v>318332</v>
      </c>
      <c r="CI9" s="127">
        <f t="shared" si="33"/>
        <v>993193</v>
      </c>
      <c r="CJ9" s="127">
        <f t="shared" si="34"/>
        <v>993193</v>
      </c>
      <c r="CK9" s="127">
        <f t="shared" si="35"/>
        <v>0</v>
      </c>
      <c r="CL9" s="127">
        <f t="shared" si="36"/>
        <v>628595</v>
      </c>
      <c r="CM9" s="127">
        <f t="shared" si="37"/>
        <v>1408</v>
      </c>
      <c r="CN9" s="127">
        <f t="shared" si="38"/>
        <v>363190</v>
      </c>
      <c r="CO9" s="127">
        <f t="shared" si="39"/>
        <v>0</v>
      </c>
      <c r="CP9" s="128" t="s">
        <v>332</v>
      </c>
      <c r="CQ9" s="127">
        <f t="shared" si="40"/>
        <v>1302364</v>
      </c>
      <c r="CR9" s="127">
        <f t="shared" si="41"/>
        <v>361749</v>
      </c>
      <c r="CS9" s="127">
        <f t="shared" si="42"/>
        <v>122565</v>
      </c>
      <c r="CT9" s="127">
        <f t="shared" si="43"/>
        <v>0</v>
      </c>
      <c r="CU9" s="127">
        <f t="shared" si="44"/>
        <v>239184</v>
      </c>
      <c r="CV9" s="127">
        <f t="shared" si="45"/>
        <v>0</v>
      </c>
      <c r="CW9" s="127">
        <f t="shared" si="46"/>
        <v>397584</v>
      </c>
      <c r="CX9" s="127">
        <f t="shared" si="47"/>
        <v>0</v>
      </c>
      <c r="CY9" s="127">
        <f t="shared" si="48"/>
        <v>395467</v>
      </c>
      <c r="CZ9" s="127">
        <f t="shared" si="49"/>
        <v>2117</v>
      </c>
      <c r="DA9" s="127">
        <f t="shared" si="50"/>
        <v>0</v>
      </c>
      <c r="DB9" s="127">
        <f t="shared" si="51"/>
        <v>543031</v>
      </c>
      <c r="DC9" s="127">
        <f t="shared" si="52"/>
        <v>0</v>
      </c>
      <c r="DD9" s="127">
        <f t="shared" si="53"/>
        <v>336752</v>
      </c>
      <c r="DE9" s="127">
        <f t="shared" si="54"/>
        <v>148475</v>
      </c>
      <c r="DF9" s="127">
        <f t="shared" si="55"/>
        <v>57804</v>
      </c>
      <c r="DG9" s="128" t="s">
        <v>332</v>
      </c>
      <c r="DH9" s="127">
        <f t="shared" si="56"/>
        <v>0</v>
      </c>
      <c r="DI9" s="127">
        <f t="shared" si="57"/>
        <v>71872</v>
      </c>
      <c r="DJ9" s="127">
        <f t="shared" si="58"/>
        <v>2367429</v>
      </c>
    </row>
    <row r="10" spans="1:114" s="129" customFormat="1" ht="12" customHeight="1">
      <c r="A10" s="125" t="s">
        <v>335</v>
      </c>
      <c r="B10" s="126" t="s">
        <v>426</v>
      </c>
      <c r="C10" s="125" t="s">
        <v>427</v>
      </c>
      <c r="D10" s="127">
        <f t="shared" si="6"/>
        <v>393151</v>
      </c>
      <c r="E10" s="127">
        <f t="shared" si="7"/>
        <v>345293</v>
      </c>
      <c r="F10" s="127">
        <v>0</v>
      </c>
      <c r="G10" s="127">
        <v>0</v>
      </c>
      <c r="H10" s="127">
        <v>121900</v>
      </c>
      <c r="I10" s="127">
        <v>141631</v>
      </c>
      <c r="J10" s="127">
        <v>1426677</v>
      </c>
      <c r="K10" s="127">
        <v>81762</v>
      </c>
      <c r="L10" s="127">
        <v>47858</v>
      </c>
      <c r="M10" s="127">
        <f t="shared" si="8"/>
        <v>7600</v>
      </c>
      <c r="N10" s="127">
        <f t="shared" si="9"/>
        <v>7600</v>
      </c>
      <c r="O10" s="127">
        <v>0</v>
      </c>
      <c r="P10" s="127">
        <v>0</v>
      </c>
      <c r="Q10" s="127">
        <v>7600</v>
      </c>
      <c r="R10" s="127">
        <v>0</v>
      </c>
      <c r="S10" s="127">
        <v>250777</v>
      </c>
      <c r="T10" s="127">
        <v>0</v>
      </c>
      <c r="U10" s="127">
        <v>0</v>
      </c>
      <c r="V10" s="127">
        <f t="shared" si="10"/>
        <v>400751</v>
      </c>
      <c r="W10" s="127">
        <f t="shared" si="11"/>
        <v>352893</v>
      </c>
      <c r="X10" s="127">
        <f t="shared" si="12"/>
        <v>0</v>
      </c>
      <c r="Y10" s="127">
        <f t="shared" si="13"/>
        <v>0</v>
      </c>
      <c r="Z10" s="127">
        <f t="shared" si="14"/>
        <v>129500</v>
      </c>
      <c r="AA10" s="127">
        <f t="shared" si="15"/>
        <v>141631</v>
      </c>
      <c r="AB10" s="127">
        <f t="shared" si="16"/>
        <v>1677454</v>
      </c>
      <c r="AC10" s="127">
        <f t="shared" si="17"/>
        <v>81762</v>
      </c>
      <c r="AD10" s="127">
        <f t="shared" si="18"/>
        <v>47858</v>
      </c>
      <c r="AE10" s="127">
        <f t="shared" si="19"/>
        <v>194725</v>
      </c>
      <c r="AF10" s="127">
        <f t="shared" si="20"/>
        <v>194725</v>
      </c>
      <c r="AG10" s="127">
        <v>0</v>
      </c>
      <c r="AH10" s="127">
        <v>147735</v>
      </c>
      <c r="AI10" s="127">
        <v>46990</v>
      </c>
      <c r="AJ10" s="127">
        <v>0</v>
      </c>
      <c r="AK10" s="127">
        <v>0</v>
      </c>
      <c r="AL10" s="128" t="s">
        <v>332</v>
      </c>
      <c r="AM10" s="127">
        <f t="shared" si="21"/>
        <v>1625103</v>
      </c>
      <c r="AN10" s="127">
        <f t="shared" si="22"/>
        <v>691373</v>
      </c>
      <c r="AO10" s="127">
        <v>272647</v>
      </c>
      <c r="AP10" s="127">
        <v>7171</v>
      </c>
      <c r="AQ10" s="127">
        <v>397214</v>
      </c>
      <c r="AR10" s="127">
        <v>14341</v>
      </c>
      <c r="AS10" s="127">
        <f t="shared" si="23"/>
        <v>839342</v>
      </c>
      <c r="AT10" s="127">
        <v>2759</v>
      </c>
      <c r="AU10" s="127">
        <v>810320</v>
      </c>
      <c r="AV10" s="127">
        <v>26263</v>
      </c>
      <c r="AW10" s="127">
        <v>0</v>
      </c>
      <c r="AX10" s="127">
        <f t="shared" si="24"/>
        <v>94388</v>
      </c>
      <c r="AY10" s="127">
        <v>6288</v>
      </c>
      <c r="AZ10" s="127">
        <v>75865</v>
      </c>
      <c r="BA10" s="127">
        <v>12235</v>
      </c>
      <c r="BB10" s="127">
        <v>0</v>
      </c>
      <c r="BC10" s="128" t="s">
        <v>332</v>
      </c>
      <c r="BD10" s="127">
        <v>0</v>
      </c>
      <c r="BE10" s="127">
        <v>0</v>
      </c>
      <c r="BF10" s="127">
        <f t="shared" si="25"/>
        <v>1819828</v>
      </c>
      <c r="BG10" s="127">
        <f t="shared" si="26"/>
        <v>11235</v>
      </c>
      <c r="BH10" s="127">
        <f t="shared" si="27"/>
        <v>11235</v>
      </c>
      <c r="BI10" s="127">
        <v>0</v>
      </c>
      <c r="BJ10" s="127">
        <v>11235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244684</v>
      </c>
      <c r="BP10" s="127">
        <f t="shared" si="29"/>
        <v>84226</v>
      </c>
      <c r="BQ10" s="127">
        <v>42296</v>
      </c>
      <c r="BR10" s="127">
        <v>0</v>
      </c>
      <c r="BS10" s="127">
        <v>41930</v>
      </c>
      <c r="BT10" s="127">
        <v>0</v>
      </c>
      <c r="BU10" s="127">
        <f t="shared" si="30"/>
        <v>122081</v>
      </c>
      <c r="BV10" s="127">
        <v>0</v>
      </c>
      <c r="BW10" s="127">
        <v>122081</v>
      </c>
      <c r="BX10" s="127">
        <v>0</v>
      </c>
      <c r="BY10" s="127">
        <v>0</v>
      </c>
      <c r="BZ10" s="127">
        <f t="shared" si="31"/>
        <v>38377</v>
      </c>
      <c r="CA10" s="127">
        <v>7617</v>
      </c>
      <c r="CB10" s="127">
        <v>30760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2458</v>
      </c>
      <c r="CH10" s="127">
        <f t="shared" si="32"/>
        <v>258377</v>
      </c>
      <c r="CI10" s="127">
        <f t="shared" si="33"/>
        <v>205960</v>
      </c>
      <c r="CJ10" s="127">
        <f t="shared" si="34"/>
        <v>205960</v>
      </c>
      <c r="CK10" s="127">
        <f t="shared" si="35"/>
        <v>0</v>
      </c>
      <c r="CL10" s="127">
        <f t="shared" si="36"/>
        <v>158970</v>
      </c>
      <c r="CM10" s="127">
        <f t="shared" si="37"/>
        <v>46990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1869787</v>
      </c>
      <c r="CR10" s="127">
        <f t="shared" si="41"/>
        <v>775599</v>
      </c>
      <c r="CS10" s="127">
        <f t="shared" si="42"/>
        <v>314943</v>
      </c>
      <c r="CT10" s="127">
        <f t="shared" si="43"/>
        <v>7171</v>
      </c>
      <c r="CU10" s="127">
        <f t="shared" si="44"/>
        <v>439144</v>
      </c>
      <c r="CV10" s="127">
        <f t="shared" si="45"/>
        <v>14341</v>
      </c>
      <c r="CW10" s="127">
        <f t="shared" si="46"/>
        <v>961423</v>
      </c>
      <c r="CX10" s="127">
        <f t="shared" si="47"/>
        <v>2759</v>
      </c>
      <c r="CY10" s="127">
        <f t="shared" si="48"/>
        <v>932401</v>
      </c>
      <c r="CZ10" s="127">
        <f t="shared" si="49"/>
        <v>26263</v>
      </c>
      <c r="DA10" s="127">
        <f t="shared" si="50"/>
        <v>0</v>
      </c>
      <c r="DB10" s="127">
        <f t="shared" si="51"/>
        <v>132765</v>
      </c>
      <c r="DC10" s="127">
        <f t="shared" si="52"/>
        <v>13905</v>
      </c>
      <c r="DD10" s="127">
        <f t="shared" si="53"/>
        <v>106625</v>
      </c>
      <c r="DE10" s="127">
        <f t="shared" si="54"/>
        <v>12235</v>
      </c>
      <c r="DF10" s="127">
        <f t="shared" si="55"/>
        <v>0</v>
      </c>
      <c r="DG10" s="128" t="s">
        <v>332</v>
      </c>
      <c r="DH10" s="127">
        <f t="shared" si="56"/>
        <v>0</v>
      </c>
      <c r="DI10" s="127">
        <f t="shared" si="57"/>
        <v>2458</v>
      </c>
      <c r="DJ10" s="127">
        <f t="shared" si="58"/>
        <v>2078205</v>
      </c>
    </row>
    <row r="11" spans="1:114" s="129" customFormat="1" ht="12" customHeight="1">
      <c r="A11" s="125" t="s">
        <v>335</v>
      </c>
      <c r="B11" s="133" t="s">
        <v>428</v>
      </c>
      <c r="C11" s="125" t="s">
        <v>429</v>
      </c>
      <c r="D11" s="127">
        <f t="shared" si="6"/>
        <v>94544</v>
      </c>
      <c r="E11" s="127">
        <f t="shared" si="7"/>
        <v>94544</v>
      </c>
      <c r="F11" s="127">
        <v>0</v>
      </c>
      <c r="G11" s="127">
        <v>0</v>
      </c>
      <c r="H11" s="127">
        <v>0</v>
      </c>
      <c r="I11" s="127">
        <v>90103</v>
      </c>
      <c r="J11" s="127">
        <v>770096</v>
      </c>
      <c r="K11" s="127">
        <v>4441</v>
      </c>
      <c r="L11" s="127">
        <v>0</v>
      </c>
      <c r="M11" s="127">
        <f t="shared" si="8"/>
        <v>1090</v>
      </c>
      <c r="N11" s="127">
        <f t="shared" si="9"/>
        <v>1090</v>
      </c>
      <c r="O11" s="127">
        <v>0</v>
      </c>
      <c r="P11" s="127">
        <v>0</v>
      </c>
      <c r="Q11" s="127">
        <v>0</v>
      </c>
      <c r="R11" s="127">
        <v>0</v>
      </c>
      <c r="S11" s="127">
        <v>189021</v>
      </c>
      <c r="T11" s="127">
        <v>1090</v>
      </c>
      <c r="U11" s="127">
        <v>0</v>
      </c>
      <c r="V11" s="127">
        <f t="shared" si="10"/>
        <v>95634</v>
      </c>
      <c r="W11" s="127">
        <f t="shared" si="11"/>
        <v>95634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90103</v>
      </c>
      <c r="AB11" s="127">
        <f t="shared" si="16"/>
        <v>959117</v>
      </c>
      <c r="AC11" s="127">
        <f t="shared" si="17"/>
        <v>5531</v>
      </c>
      <c r="AD11" s="127">
        <f t="shared" si="18"/>
        <v>0</v>
      </c>
      <c r="AE11" s="127">
        <f t="shared" si="19"/>
        <v>0</v>
      </c>
      <c r="AF11" s="127">
        <f t="shared" si="20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864640</v>
      </c>
      <c r="AN11" s="127">
        <f t="shared" si="22"/>
        <v>26963</v>
      </c>
      <c r="AO11" s="127">
        <v>26963</v>
      </c>
      <c r="AP11" s="127">
        <v>0</v>
      </c>
      <c r="AQ11" s="127">
        <v>0</v>
      </c>
      <c r="AR11" s="127">
        <v>0</v>
      </c>
      <c r="AS11" s="127">
        <f t="shared" si="23"/>
        <v>516464</v>
      </c>
      <c r="AT11" s="127">
        <v>0</v>
      </c>
      <c r="AU11" s="127">
        <v>516464</v>
      </c>
      <c r="AV11" s="127">
        <v>0</v>
      </c>
      <c r="AW11" s="127">
        <v>0</v>
      </c>
      <c r="AX11" s="127">
        <f t="shared" si="24"/>
        <v>321213</v>
      </c>
      <c r="AY11" s="127">
        <v>0</v>
      </c>
      <c r="AZ11" s="127">
        <v>321213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864640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190111</v>
      </c>
      <c r="BP11" s="127">
        <f t="shared" si="29"/>
        <v>15310</v>
      </c>
      <c r="BQ11" s="127">
        <v>15310</v>
      </c>
      <c r="BR11" s="127">
        <v>0</v>
      </c>
      <c r="BS11" s="127">
        <v>0</v>
      </c>
      <c r="BT11" s="127">
        <v>0</v>
      </c>
      <c r="BU11" s="127">
        <f t="shared" si="30"/>
        <v>97993</v>
      </c>
      <c r="BV11" s="127">
        <v>0</v>
      </c>
      <c r="BW11" s="127">
        <v>97993</v>
      </c>
      <c r="BX11" s="127">
        <v>0</v>
      </c>
      <c r="BY11" s="127">
        <v>0</v>
      </c>
      <c r="BZ11" s="127">
        <f t="shared" si="31"/>
        <v>76808</v>
      </c>
      <c r="CA11" s="127">
        <v>0</v>
      </c>
      <c r="CB11" s="127">
        <v>76808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190111</v>
      </c>
      <c r="CI11" s="127">
        <f t="shared" si="33"/>
        <v>0</v>
      </c>
      <c r="CJ11" s="127">
        <f t="shared" si="34"/>
        <v>0</v>
      </c>
      <c r="CK11" s="127">
        <f t="shared" si="35"/>
        <v>0</v>
      </c>
      <c r="CL11" s="127">
        <f t="shared" si="36"/>
        <v>0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1054751</v>
      </c>
      <c r="CR11" s="127">
        <f t="shared" si="41"/>
        <v>42273</v>
      </c>
      <c r="CS11" s="127">
        <f t="shared" si="42"/>
        <v>42273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614457</v>
      </c>
      <c r="CX11" s="127">
        <f t="shared" si="47"/>
        <v>0</v>
      </c>
      <c r="CY11" s="127">
        <f t="shared" si="48"/>
        <v>614457</v>
      </c>
      <c r="CZ11" s="127">
        <f t="shared" si="49"/>
        <v>0</v>
      </c>
      <c r="DA11" s="127">
        <f t="shared" si="50"/>
        <v>0</v>
      </c>
      <c r="DB11" s="127">
        <f t="shared" si="51"/>
        <v>398021</v>
      </c>
      <c r="DC11" s="127">
        <f t="shared" si="52"/>
        <v>0</v>
      </c>
      <c r="DD11" s="127">
        <f t="shared" si="53"/>
        <v>398021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0</v>
      </c>
      <c r="DJ11" s="127">
        <f t="shared" si="58"/>
        <v>1054751</v>
      </c>
    </row>
    <row r="12" spans="1:114" s="129" customFormat="1" ht="12" customHeight="1">
      <c r="A12" s="125" t="s">
        <v>335</v>
      </c>
      <c r="B12" s="126" t="s">
        <v>430</v>
      </c>
      <c r="C12" s="125" t="s">
        <v>431</v>
      </c>
      <c r="D12" s="134">
        <f t="shared" si="6"/>
        <v>1066150</v>
      </c>
      <c r="E12" s="134">
        <f t="shared" si="7"/>
        <v>956332</v>
      </c>
      <c r="F12" s="134">
        <v>51450</v>
      </c>
      <c r="G12" s="134">
        <v>0</v>
      </c>
      <c r="H12" s="134">
        <v>363500</v>
      </c>
      <c r="I12" s="134">
        <v>436479</v>
      </c>
      <c r="J12" s="134">
        <v>2805544</v>
      </c>
      <c r="K12" s="134">
        <v>104903</v>
      </c>
      <c r="L12" s="134">
        <v>109818</v>
      </c>
      <c r="M12" s="134">
        <f t="shared" si="8"/>
        <v>0</v>
      </c>
      <c r="N12" s="134">
        <f t="shared" si="9"/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34">
        <f t="shared" si="10"/>
        <v>1066150</v>
      </c>
      <c r="W12" s="134">
        <f t="shared" si="11"/>
        <v>956332</v>
      </c>
      <c r="X12" s="134">
        <f t="shared" si="12"/>
        <v>51450</v>
      </c>
      <c r="Y12" s="134">
        <f t="shared" si="13"/>
        <v>0</v>
      </c>
      <c r="Z12" s="134">
        <f t="shared" si="14"/>
        <v>363500</v>
      </c>
      <c r="AA12" s="134">
        <f t="shared" si="15"/>
        <v>436479</v>
      </c>
      <c r="AB12" s="134">
        <f t="shared" si="16"/>
        <v>2805544</v>
      </c>
      <c r="AC12" s="134">
        <f t="shared" si="17"/>
        <v>104903</v>
      </c>
      <c r="AD12" s="134">
        <f t="shared" si="18"/>
        <v>109818</v>
      </c>
      <c r="AE12" s="134">
        <f t="shared" si="19"/>
        <v>834882</v>
      </c>
      <c r="AF12" s="134">
        <f t="shared" si="20"/>
        <v>801132</v>
      </c>
      <c r="AG12" s="134">
        <v>0</v>
      </c>
      <c r="AH12" s="134">
        <v>782646</v>
      </c>
      <c r="AI12" s="134">
        <v>2662</v>
      </c>
      <c r="AJ12" s="134">
        <v>15824</v>
      </c>
      <c r="AK12" s="134">
        <v>33750</v>
      </c>
      <c r="AL12" s="135" t="s">
        <v>332</v>
      </c>
      <c r="AM12" s="134">
        <f t="shared" si="21"/>
        <v>2873961</v>
      </c>
      <c r="AN12" s="134">
        <f t="shared" si="22"/>
        <v>1128704</v>
      </c>
      <c r="AO12" s="134">
        <v>1128704</v>
      </c>
      <c r="AP12" s="134">
        <v>0</v>
      </c>
      <c r="AQ12" s="134">
        <v>0</v>
      </c>
      <c r="AR12" s="134">
        <v>0</v>
      </c>
      <c r="AS12" s="134">
        <f t="shared" si="23"/>
        <v>1164769</v>
      </c>
      <c r="AT12" s="134">
        <v>0</v>
      </c>
      <c r="AU12" s="134">
        <v>1164769</v>
      </c>
      <c r="AV12" s="134">
        <v>0</v>
      </c>
      <c r="AW12" s="134">
        <v>0</v>
      </c>
      <c r="AX12" s="134">
        <f t="shared" si="24"/>
        <v>580488</v>
      </c>
      <c r="AY12" s="134">
        <v>146608</v>
      </c>
      <c r="AZ12" s="134">
        <v>0</v>
      </c>
      <c r="BA12" s="134">
        <v>292178</v>
      </c>
      <c r="BB12" s="134">
        <v>141702</v>
      </c>
      <c r="BC12" s="135" t="s">
        <v>332</v>
      </c>
      <c r="BD12" s="134">
        <v>0</v>
      </c>
      <c r="BE12" s="134">
        <v>162851</v>
      </c>
      <c r="BF12" s="134">
        <f t="shared" si="25"/>
        <v>3871694</v>
      </c>
      <c r="BG12" s="134">
        <f t="shared" si="26"/>
        <v>0</v>
      </c>
      <c r="BH12" s="134">
        <f t="shared" si="27"/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5" t="s">
        <v>332</v>
      </c>
      <c r="BO12" s="134">
        <f t="shared" si="28"/>
        <v>0</v>
      </c>
      <c r="BP12" s="134">
        <f t="shared" si="29"/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f t="shared" si="30"/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f t="shared" si="31"/>
        <v>0</v>
      </c>
      <c r="CA12" s="134">
        <v>0</v>
      </c>
      <c r="CB12" s="134">
        <v>0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0</v>
      </c>
      <c r="CH12" s="134">
        <f t="shared" si="32"/>
        <v>0</v>
      </c>
      <c r="CI12" s="134">
        <f t="shared" si="33"/>
        <v>834882</v>
      </c>
      <c r="CJ12" s="134">
        <f t="shared" si="34"/>
        <v>801132</v>
      </c>
      <c r="CK12" s="134">
        <f t="shared" si="35"/>
        <v>0</v>
      </c>
      <c r="CL12" s="134">
        <f t="shared" si="36"/>
        <v>782646</v>
      </c>
      <c r="CM12" s="134">
        <f t="shared" si="37"/>
        <v>2662</v>
      </c>
      <c r="CN12" s="134">
        <f t="shared" si="38"/>
        <v>15824</v>
      </c>
      <c r="CO12" s="134">
        <f t="shared" si="39"/>
        <v>33750</v>
      </c>
      <c r="CP12" s="135" t="s">
        <v>332</v>
      </c>
      <c r="CQ12" s="134">
        <f t="shared" si="40"/>
        <v>2873961</v>
      </c>
      <c r="CR12" s="134">
        <f t="shared" si="41"/>
        <v>1128704</v>
      </c>
      <c r="CS12" s="134">
        <f t="shared" si="42"/>
        <v>1128704</v>
      </c>
      <c r="CT12" s="134">
        <f t="shared" si="43"/>
        <v>0</v>
      </c>
      <c r="CU12" s="134">
        <f t="shared" si="44"/>
        <v>0</v>
      </c>
      <c r="CV12" s="134">
        <f t="shared" si="45"/>
        <v>0</v>
      </c>
      <c r="CW12" s="134">
        <f t="shared" si="46"/>
        <v>1164769</v>
      </c>
      <c r="CX12" s="134">
        <f t="shared" si="47"/>
        <v>0</v>
      </c>
      <c r="CY12" s="134">
        <f t="shared" si="48"/>
        <v>1164769</v>
      </c>
      <c r="CZ12" s="134">
        <f t="shared" si="49"/>
        <v>0</v>
      </c>
      <c r="DA12" s="134">
        <f t="shared" si="50"/>
        <v>0</v>
      </c>
      <c r="DB12" s="134">
        <f t="shared" si="51"/>
        <v>580488</v>
      </c>
      <c r="DC12" s="134">
        <f t="shared" si="52"/>
        <v>146608</v>
      </c>
      <c r="DD12" s="134">
        <f t="shared" si="53"/>
        <v>0</v>
      </c>
      <c r="DE12" s="134">
        <f t="shared" si="54"/>
        <v>292178</v>
      </c>
      <c r="DF12" s="134">
        <f t="shared" si="55"/>
        <v>141702</v>
      </c>
      <c r="DG12" s="135" t="s">
        <v>332</v>
      </c>
      <c r="DH12" s="134">
        <f t="shared" si="56"/>
        <v>0</v>
      </c>
      <c r="DI12" s="134">
        <f t="shared" si="57"/>
        <v>162851</v>
      </c>
      <c r="DJ12" s="134">
        <f t="shared" si="58"/>
        <v>3871694</v>
      </c>
    </row>
    <row r="13" spans="1:114" s="129" customFormat="1" ht="12" customHeight="1">
      <c r="A13" s="125" t="s">
        <v>335</v>
      </c>
      <c r="B13" s="126" t="s">
        <v>432</v>
      </c>
      <c r="C13" s="125" t="s">
        <v>433</v>
      </c>
      <c r="D13" s="134">
        <f t="shared" si="6"/>
        <v>12213</v>
      </c>
      <c r="E13" s="134">
        <f t="shared" si="7"/>
        <v>10400</v>
      </c>
      <c r="F13" s="134">
        <v>0</v>
      </c>
      <c r="G13" s="134">
        <v>0</v>
      </c>
      <c r="H13" s="134">
        <v>10400</v>
      </c>
      <c r="I13" s="134">
        <v>0</v>
      </c>
      <c r="J13" s="134">
        <v>677843</v>
      </c>
      <c r="K13" s="134">
        <v>0</v>
      </c>
      <c r="L13" s="134">
        <v>1813</v>
      </c>
      <c r="M13" s="134">
        <f t="shared" si="8"/>
        <v>0</v>
      </c>
      <c r="N13" s="134">
        <f t="shared" si="9"/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34">
        <f t="shared" si="10"/>
        <v>12213</v>
      </c>
      <c r="W13" s="134">
        <f t="shared" si="11"/>
        <v>10400</v>
      </c>
      <c r="X13" s="134">
        <f t="shared" si="12"/>
        <v>0</v>
      </c>
      <c r="Y13" s="134">
        <f t="shared" si="13"/>
        <v>0</v>
      </c>
      <c r="Z13" s="134">
        <f t="shared" si="14"/>
        <v>10400</v>
      </c>
      <c r="AA13" s="134">
        <f t="shared" si="15"/>
        <v>0</v>
      </c>
      <c r="AB13" s="134">
        <f t="shared" si="16"/>
        <v>677843</v>
      </c>
      <c r="AC13" s="134">
        <f t="shared" si="17"/>
        <v>0</v>
      </c>
      <c r="AD13" s="134">
        <f t="shared" si="18"/>
        <v>1813</v>
      </c>
      <c r="AE13" s="134">
        <f t="shared" si="19"/>
        <v>40936</v>
      </c>
      <c r="AF13" s="134">
        <f t="shared" si="20"/>
        <v>16386</v>
      </c>
      <c r="AG13" s="134">
        <v>0</v>
      </c>
      <c r="AH13" s="134">
        <v>16386</v>
      </c>
      <c r="AI13" s="134">
        <v>0</v>
      </c>
      <c r="AJ13" s="134">
        <v>0</v>
      </c>
      <c r="AK13" s="134">
        <v>24550</v>
      </c>
      <c r="AL13" s="135" t="s">
        <v>332</v>
      </c>
      <c r="AM13" s="134">
        <f t="shared" si="21"/>
        <v>532098</v>
      </c>
      <c r="AN13" s="134">
        <f t="shared" si="22"/>
        <v>211137</v>
      </c>
      <c r="AO13" s="134">
        <v>204531</v>
      </c>
      <c r="AP13" s="134">
        <v>0</v>
      </c>
      <c r="AQ13" s="134">
        <v>6606</v>
      </c>
      <c r="AR13" s="134">
        <v>0</v>
      </c>
      <c r="AS13" s="134">
        <f t="shared" si="23"/>
        <v>245563</v>
      </c>
      <c r="AT13" s="134">
        <v>0</v>
      </c>
      <c r="AU13" s="134">
        <v>245563</v>
      </c>
      <c r="AV13" s="134">
        <v>0</v>
      </c>
      <c r="AW13" s="134">
        <v>0</v>
      </c>
      <c r="AX13" s="134">
        <f t="shared" si="24"/>
        <v>75398</v>
      </c>
      <c r="AY13" s="134">
        <v>0</v>
      </c>
      <c r="AZ13" s="134">
        <v>34670</v>
      </c>
      <c r="BA13" s="134">
        <v>40728</v>
      </c>
      <c r="BB13" s="134">
        <v>0</v>
      </c>
      <c r="BC13" s="135" t="s">
        <v>332</v>
      </c>
      <c r="BD13" s="134">
        <v>0</v>
      </c>
      <c r="BE13" s="134">
        <v>117022</v>
      </c>
      <c r="BF13" s="134">
        <f t="shared" si="25"/>
        <v>690056</v>
      </c>
      <c r="BG13" s="134">
        <f t="shared" si="26"/>
        <v>0</v>
      </c>
      <c r="BH13" s="134">
        <f t="shared" si="27"/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5" t="s">
        <v>332</v>
      </c>
      <c r="BO13" s="134">
        <f t="shared" si="28"/>
        <v>0</v>
      </c>
      <c r="BP13" s="134">
        <f t="shared" si="29"/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f t="shared" si="30"/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f t="shared" si="31"/>
        <v>0</v>
      </c>
      <c r="CA13" s="134">
        <v>0</v>
      </c>
      <c r="CB13" s="134">
        <v>0</v>
      </c>
      <c r="CC13" s="134">
        <v>0</v>
      </c>
      <c r="CD13" s="134">
        <v>0</v>
      </c>
      <c r="CE13" s="135" t="s">
        <v>332</v>
      </c>
      <c r="CF13" s="134">
        <v>0</v>
      </c>
      <c r="CG13" s="134">
        <v>0</v>
      </c>
      <c r="CH13" s="134">
        <f t="shared" si="32"/>
        <v>0</v>
      </c>
      <c r="CI13" s="134">
        <f t="shared" si="33"/>
        <v>40936</v>
      </c>
      <c r="CJ13" s="134">
        <f t="shared" si="34"/>
        <v>16386</v>
      </c>
      <c r="CK13" s="134">
        <f t="shared" si="35"/>
        <v>0</v>
      </c>
      <c r="CL13" s="134">
        <f t="shared" si="36"/>
        <v>16386</v>
      </c>
      <c r="CM13" s="134">
        <f t="shared" si="37"/>
        <v>0</v>
      </c>
      <c r="CN13" s="134">
        <f t="shared" si="38"/>
        <v>0</v>
      </c>
      <c r="CO13" s="134">
        <f t="shared" si="39"/>
        <v>24550</v>
      </c>
      <c r="CP13" s="135" t="s">
        <v>332</v>
      </c>
      <c r="CQ13" s="134">
        <f t="shared" si="40"/>
        <v>532098</v>
      </c>
      <c r="CR13" s="134">
        <f t="shared" si="41"/>
        <v>211137</v>
      </c>
      <c r="CS13" s="134">
        <f t="shared" si="42"/>
        <v>204531</v>
      </c>
      <c r="CT13" s="134">
        <f t="shared" si="43"/>
        <v>0</v>
      </c>
      <c r="CU13" s="134">
        <f t="shared" si="44"/>
        <v>6606</v>
      </c>
      <c r="CV13" s="134">
        <f t="shared" si="45"/>
        <v>0</v>
      </c>
      <c r="CW13" s="134">
        <f t="shared" si="46"/>
        <v>245563</v>
      </c>
      <c r="CX13" s="134">
        <f t="shared" si="47"/>
        <v>0</v>
      </c>
      <c r="CY13" s="134">
        <f t="shared" si="48"/>
        <v>245563</v>
      </c>
      <c r="CZ13" s="134">
        <f t="shared" si="49"/>
        <v>0</v>
      </c>
      <c r="DA13" s="134">
        <f t="shared" si="50"/>
        <v>0</v>
      </c>
      <c r="DB13" s="134">
        <f t="shared" si="51"/>
        <v>75398</v>
      </c>
      <c r="DC13" s="134">
        <f t="shared" si="52"/>
        <v>0</v>
      </c>
      <c r="DD13" s="134">
        <f t="shared" si="53"/>
        <v>34670</v>
      </c>
      <c r="DE13" s="134">
        <f t="shared" si="54"/>
        <v>40728</v>
      </c>
      <c r="DF13" s="134">
        <f t="shared" si="55"/>
        <v>0</v>
      </c>
      <c r="DG13" s="135" t="s">
        <v>332</v>
      </c>
      <c r="DH13" s="134">
        <f t="shared" si="56"/>
        <v>0</v>
      </c>
      <c r="DI13" s="134">
        <f t="shared" si="57"/>
        <v>117022</v>
      </c>
      <c r="DJ13" s="134">
        <f t="shared" si="58"/>
        <v>690056</v>
      </c>
    </row>
    <row r="14" spans="1:114" s="129" customFormat="1" ht="12" customHeight="1">
      <c r="A14" s="125" t="s">
        <v>335</v>
      </c>
      <c r="B14" s="126" t="s">
        <v>434</v>
      </c>
      <c r="C14" s="125" t="s">
        <v>435</v>
      </c>
      <c r="D14" s="134">
        <f t="shared" si="6"/>
        <v>756575</v>
      </c>
      <c r="E14" s="134">
        <f t="shared" si="7"/>
        <v>234894</v>
      </c>
      <c r="F14" s="134">
        <v>0</v>
      </c>
      <c r="G14" s="134">
        <v>0</v>
      </c>
      <c r="H14" s="134">
        <v>4900</v>
      </c>
      <c r="I14" s="134">
        <v>229953</v>
      </c>
      <c r="J14" s="134">
        <v>1028030</v>
      </c>
      <c r="K14" s="134">
        <v>41</v>
      </c>
      <c r="L14" s="134">
        <v>521681</v>
      </c>
      <c r="M14" s="134">
        <f t="shared" si="8"/>
        <v>0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f t="shared" si="10"/>
        <v>756575</v>
      </c>
      <c r="W14" s="134">
        <f t="shared" si="11"/>
        <v>234894</v>
      </c>
      <c r="X14" s="134">
        <f t="shared" si="12"/>
        <v>0</v>
      </c>
      <c r="Y14" s="134">
        <f t="shared" si="13"/>
        <v>0</v>
      </c>
      <c r="Z14" s="134">
        <f t="shared" si="14"/>
        <v>4900</v>
      </c>
      <c r="AA14" s="134">
        <f t="shared" si="15"/>
        <v>229953</v>
      </c>
      <c r="AB14" s="134">
        <f t="shared" si="16"/>
        <v>1028030</v>
      </c>
      <c r="AC14" s="134">
        <f t="shared" si="17"/>
        <v>41</v>
      </c>
      <c r="AD14" s="134">
        <f t="shared" si="18"/>
        <v>521681</v>
      </c>
      <c r="AE14" s="134">
        <f t="shared" si="19"/>
        <v>5445</v>
      </c>
      <c r="AF14" s="134">
        <f t="shared" si="20"/>
        <v>5445</v>
      </c>
      <c r="AG14" s="134">
        <v>0</v>
      </c>
      <c r="AH14" s="134">
        <v>0</v>
      </c>
      <c r="AI14" s="134">
        <v>5445</v>
      </c>
      <c r="AJ14" s="134">
        <v>0</v>
      </c>
      <c r="AK14" s="134">
        <v>0</v>
      </c>
      <c r="AL14" s="135" t="s">
        <v>332</v>
      </c>
      <c r="AM14" s="134">
        <f t="shared" si="21"/>
        <v>1760219</v>
      </c>
      <c r="AN14" s="134">
        <f t="shared" si="22"/>
        <v>158422</v>
      </c>
      <c r="AO14" s="134">
        <v>158422</v>
      </c>
      <c r="AP14" s="134">
        <v>0</v>
      </c>
      <c r="AQ14" s="134">
        <v>0</v>
      </c>
      <c r="AR14" s="134">
        <v>0</v>
      </c>
      <c r="AS14" s="134">
        <f t="shared" si="23"/>
        <v>995173</v>
      </c>
      <c r="AT14" s="134">
        <v>0</v>
      </c>
      <c r="AU14" s="134">
        <v>995173</v>
      </c>
      <c r="AV14" s="134">
        <v>0</v>
      </c>
      <c r="AW14" s="134">
        <v>0</v>
      </c>
      <c r="AX14" s="134">
        <f t="shared" si="24"/>
        <v>606624</v>
      </c>
      <c r="AY14" s="134">
        <v>22401</v>
      </c>
      <c r="AZ14" s="134">
        <v>495040</v>
      </c>
      <c r="BA14" s="134">
        <v>89183</v>
      </c>
      <c r="BB14" s="134">
        <v>0</v>
      </c>
      <c r="BC14" s="135" t="s">
        <v>332</v>
      </c>
      <c r="BD14" s="134">
        <v>0</v>
      </c>
      <c r="BE14" s="134">
        <v>18941</v>
      </c>
      <c r="BF14" s="134">
        <f t="shared" si="25"/>
        <v>1784605</v>
      </c>
      <c r="BG14" s="134">
        <f t="shared" si="26"/>
        <v>0</v>
      </c>
      <c r="BH14" s="134">
        <f t="shared" si="27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0</v>
      </c>
      <c r="BP14" s="134">
        <f t="shared" si="29"/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f t="shared" si="30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1"/>
        <v>0</v>
      </c>
      <c r="CA14" s="134">
        <v>0</v>
      </c>
      <c r="CB14" s="134">
        <v>0</v>
      </c>
      <c r="CC14" s="134">
        <v>0</v>
      </c>
      <c r="CD14" s="134">
        <v>0</v>
      </c>
      <c r="CE14" s="135" t="s">
        <v>332</v>
      </c>
      <c r="CF14" s="134">
        <v>0</v>
      </c>
      <c r="CG14" s="134">
        <v>0</v>
      </c>
      <c r="CH14" s="134">
        <f t="shared" si="32"/>
        <v>0</v>
      </c>
      <c r="CI14" s="134">
        <f t="shared" si="33"/>
        <v>5445</v>
      </c>
      <c r="CJ14" s="134">
        <f t="shared" si="34"/>
        <v>5445</v>
      </c>
      <c r="CK14" s="134">
        <f t="shared" si="35"/>
        <v>0</v>
      </c>
      <c r="CL14" s="134">
        <f t="shared" si="36"/>
        <v>0</v>
      </c>
      <c r="CM14" s="134">
        <f t="shared" si="37"/>
        <v>5445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1760219</v>
      </c>
      <c r="CR14" s="134">
        <f t="shared" si="41"/>
        <v>158422</v>
      </c>
      <c r="CS14" s="134">
        <f t="shared" si="42"/>
        <v>158422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995173</v>
      </c>
      <c r="CX14" s="134">
        <f t="shared" si="47"/>
        <v>0</v>
      </c>
      <c r="CY14" s="134">
        <f t="shared" si="48"/>
        <v>995173</v>
      </c>
      <c r="CZ14" s="134">
        <f t="shared" si="49"/>
        <v>0</v>
      </c>
      <c r="DA14" s="134">
        <f t="shared" si="50"/>
        <v>0</v>
      </c>
      <c r="DB14" s="134">
        <f t="shared" si="51"/>
        <v>606624</v>
      </c>
      <c r="DC14" s="134">
        <f t="shared" si="52"/>
        <v>22401</v>
      </c>
      <c r="DD14" s="134">
        <f t="shared" si="53"/>
        <v>495040</v>
      </c>
      <c r="DE14" s="134">
        <f t="shared" si="54"/>
        <v>89183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18941</v>
      </c>
      <c r="DJ14" s="134">
        <f t="shared" si="58"/>
        <v>1784605</v>
      </c>
    </row>
    <row r="15" spans="1:114" s="129" customFormat="1" ht="12" customHeight="1">
      <c r="A15" s="125" t="s">
        <v>335</v>
      </c>
      <c r="B15" s="126" t="s">
        <v>436</v>
      </c>
      <c r="C15" s="125" t="s">
        <v>437</v>
      </c>
      <c r="D15" s="134">
        <f t="shared" si="6"/>
        <v>314114</v>
      </c>
      <c r="E15" s="134">
        <f t="shared" si="7"/>
        <v>156728</v>
      </c>
      <c r="F15" s="134">
        <v>0</v>
      </c>
      <c r="G15" s="134">
        <v>0</v>
      </c>
      <c r="H15" s="134">
        <v>0</v>
      </c>
      <c r="I15" s="134">
        <v>63351</v>
      </c>
      <c r="J15" s="134">
        <v>1331812</v>
      </c>
      <c r="K15" s="134">
        <v>93377</v>
      </c>
      <c r="L15" s="134">
        <v>157386</v>
      </c>
      <c r="M15" s="134">
        <f t="shared" si="8"/>
        <v>58713</v>
      </c>
      <c r="N15" s="134">
        <f t="shared" si="9"/>
        <v>36405</v>
      </c>
      <c r="O15" s="134">
        <v>0</v>
      </c>
      <c r="P15" s="134">
        <v>0</v>
      </c>
      <c r="Q15" s="134">
        <v>0</v>
      </c>
      <c r="R15" s="134">
        <v>0</v>
      </c>
      <c r="S15" s="134">
        <v>194799</v>
      </c>
      <c r="T15" s="134">
        <v>36405</v>
      </c>
      <c r="U15" s="134">
        <v>22308</v>
      </c>
      <c r="V15" s="134">
        <f t="shared" si="10"/>
        <v>372827</v>
      </c>
      <c r="W15" s="134">
        <f t="shared" si="11"/>
        <v>193133</v>
      </c>
      <c r="X15" s="134">
        <f t="shared" si="12"/>
        <v>0</v>
      </c>
      <c r="Y15" s="134">
        <f t="shared" si="13"/>
        <v>0</v>
      </c>
      <c r="Z15" s="134">
        <f t="shared" si="14"/>
        <v>0</v>
      </c>
      <c r="AA15" s="134">
        <f t="shared" si="15"/>
        <v>63351</v>
      </c>
      <c r="AB15" s="134">
        <f t="shared" si="16"/>
        <v>1526611</v>
      </c>
      <c r="AC15" s="134">
        <f t="shared" si="17"/>
        <v>129782</v>
      </c>
      <c r="AD15" s="134">
        <f t="shared" si="18"/>
        <v>179694</v>
      </c>
      <c r="AE15" s="134">
        <f t="shared" si="19"/>
        <v>354775</v>
      </c>
      <c r="AF15" s="134">
        <f t="shared" si="20"/>
        <v>354775</v>
      </c>
      <c r="AG15" s="134">
        <v>0</v>
      </c>
      <c r="AH15" s="134">
        <v>354001</v>
      </c>
      <c r="AI15" s="134">
        <v>774</v>
      </c>
      <c r="AJ15" s="134">
        <v>0</v>
      </c>
      <c r="AK15" s="134">
        <v>0</v>
      </c>
      <c r="AL15" s="135" t="s">
        <v>332</v>
      </c>
      <c r="AM15" s="134">
        <f t="shared" si="21"/>
        <v>1287898</v>
      </c>
      <c r="AN15" s="134">
        <f t="shared" si="22"/>
        <v>295924</v>
      </c>
      <c r="AO15" s="134">
        <v>260054</v>
      </c>
      <c r="AP15" s="134">
        <v>0</v>
      </c>
      <c r="AQ15" s="134">
        <v>35870</v>
      </c>
      <c r="AR15" s="134">
        <v>0</v>
      </c>
      <c r="AS15" s="134">
        <f t="shared" si="23"/>
        <v>488131</v>
      </c>
      <c r="AT15" s="134">
        <v>0</v>
      </c>
      <c r="AU15" s="134">
        <v>488131</v>
      </c>
      <c r="AV15" s="134">
        <v>0</v>
      </c>
      <c r="AW15" s="134">
        <v>0</v>
      </c>
      <c r="AX15" s="134">
        <f t="shared" si="24"/>
        <v>488972</v>
      </c>
      <c r="AY15" s="134">
        <v>36431</v>
      </c>
      <c r="AZ15" s="134">
        <v>361635</v>
      </c>
      <c r="BA15" s="134">
        <v>90906</v>
      </c>
      <c r="BB15" s="134">
        <v>0</v>
      </c>
      <c r="BC15" s="135" t="s">
        <v>332</v>
      </c>
      <c r="BD15" s="134">
        <v>14871</v>
      </c>
      <c r="BE15" s="134">
        <v>3253</v>
      </c>
      <c r="BF15" s="134">
        <f t="shared" si="25"/>
        <v>1645926</v>
      </c>
      <c r="BG15" s="134">
        <f t="shared" si="26"/>
        <v>30935</v>
      </c>
      <c r="BH15" s="134">
        <f t="shared" si="27"/>
        <v>30935</v>
      </c>
      <c r="BI15" s="134">
        <v>0</v>
      </c>
      <c r="BJ15" s="134">
        <v>30935</v>
      </c>
      <c r="BK15" s="134">
        <v>0</v>
      </c>
      <c r="BL15" s="134">
        <v>0</v>
      </c>
      <c r="BM15" s="134">
        <v>0</v>
      </c>
      <c r="BN15" s="135" t="s">
        <v>332</v>
      </c>
      <c r="BO15" s="134">
        <f t="shared" si="28"/>
        <v>222100</v>
      </c>
      <c r="BP15" s="134">
        <f t="shared" si="29"/>
        <v>105263</v>
      </c>
      <c r="BQ15" s="134">
        <v>87719</v>
      </c>
      <c r="BR15" s="134">
        <v>0</v>
      </c>
      <c r="BS15" s="134">
        <v>17544</v>
      </c>
      <c r="BT15" s="134">
        <v>0</v>
      </c>
      <c r="BU15" s="134">
        <f t="shared" si="30"/>
        <v>108428</v>
      </c>
      <c r="BV15" s="134">
        <v>0</v>
      </c>
      <c r="BW15" s="134">
        <v>108428</v>
      </c>
      <c r="BX15" s="134">
        <v>0</v>
      </c>
      <c r="BY15" s="134">
        <v>0</v>
      </c>
      <c r="BZ15" s="134">
        <f t="shared" si="31"/>
        <v>7887</v>
      </c>
      <c r="CA15" s="134">
        <v>0</v>
      </c>
      <c r="CB15" s="134">
        <v>7887</v>
      </c>
      <c r="CC15" s="134">
        <v>0</v>
      </c>
      <c r="CD15" s="134">
        <v>0</v>
      </c>
      <c r="CE15" s="135" t="s">
        <v>332</v>
      </c>
      <c r="CF15" s="134">
        <v>522</v>
      </c>
      <c r="CG15" s="134">
        <v>477</v>
      </c>
      <c r="CH15" s="134">
        <f t="shared" si="32"/>
        <v>253512</v>
      </c>
      <c r="CI15" s="134">
        <f t="shared" si="33"/>
        <v>385710</v>
      </c>
      <c r="CJ15" s="134">
        <f t="shared" si="34"/>
        <v>385710</v>
      </c>
      <c r="CK15" s="134">
        <f t="shared" si="35"/>
        <v>0</v>
      </c>
      <c r="CL15" s="134">
        <f t="shared" si="36"/>
        <v>384936</v>
      </c>
      <c r="CM15" s="134">
        <f t="shared" si="37"/>
        <v>774</v>
      </c>
      <c r="CN15" s="134">
        <f t="shared" si="38"/>
        <v>0</v>
      </c>
      <c r="CO15" s="134">
        <f t="shared" si="39"/>
        <v>0</v>
      </c>
      <c r="CP15" s="135" t="s">
        <v>332</v>
      </c>
      <c r="CQ15" s="134">
        <f t="shared" si="40"/>
        <v>1509998</v>
      </c>
      <c r="CR15" s="134">
        <f t="shared" si="41"/>
        <v>401187</v>
      </c>
      <c r="CS15" s="134">
        <f t="shared" si="42"/>
        <v>347773</v>
      </c>
      <c r="CT15" s="134">
        <f t="shared" si="43"/>
        <v>0</v>
      </c>
      <c r="CU15" s="134">
        <f t="shared" si="44"/>
        <v>53414</v>
      </c>
      <c r="CV15" s="134">
        <f t="shared" si="45"/>
        <v>0</v>
      </c>
      <c r="CW15" s="134">
        <f t="shared" si="46"/>
        <v>596559</v>
      </c>
      <c r="CX15" s="134">
        <f t="shared" si="47"/>
        <v>0</v>
      </c>
      <c r="CY15" s="134">
        <f t="shared" si="48"/>
        <v>596559</v>
      </c>
      <c r="CZ15" s="134">
        <f t="shared" si="49"/>
        <v>0</v>
      </c>
      <c r="DA15" s="134">
        <f t="shared" si="50"/>
        <v>0</v>
      </c>
      <c r="DB15" s="134">
        <f t="shared" si="51"/>
        <v>496859</v>
      </c>
      <c r="DC15" s="134">
        <f t="shared" si="52"/>
        <v>36431</v>
      </c>
      <c r="DD15" s="134">
        <f t="shared" si="53"/>
        <v>369522</v>
      </c>
      <c r="DE15" s="134">
        <f t="shared" si="54"/>
        <v>90906</v>
      </c>
      <c r="DF15" s="134">
        <f t="shared" si="55"/>
        <v>0</v>
      </c>
      <c r="DG15" s="135" t="s">
        <v>332</v>
      </c>
      <c r="DH15" s="134">
        <f t="shared" si="56"/>
        <v>15393</v>
      </c>
      <c r="DI15" s="134">
        <f t="shared" si="57"/>
        <v>3730</v>
      </c>
      <c r="DJ15" s="134">
        <f t="shared" si="58"/>
        <v>1899438</v>
      </c>
    </row>
    <row r="16" spans="1:114" s="129" customFormat="1" ht="12" customHeight="1">
      <c r="A16" s="125" t="s">
        <v>335</v>
      </c>
      <c r="B16" s="126" t="s">
        <v>438</v>
      </c>
      <c r="C16" s="125" t="s">
        <v>439</v>
      </c>
      <c r="D16" s="134">
        <f t="shared" si="6"/>
        <v>1528774</v>
      </c>
      <c r="E16" s="134">
        <f t="shared" si="7"/>
        <v>1528774</v>
      </c>
      <c r="F16" s="134">
        <v>536300</v>
      </c>
      <c r="G16" s="134">
        <v>0</v>
      </c>
      <c r="H16" s="134">
        <v>845600</v>
      </c>
      <c r="I16" s="134">
        <v>146874</v>
      </c>
      <c r="J16" s="134">
        <v>585231</v>
      </c>
      <c r="K16" s="134">
        <v>0</v>
      </c>
      <c r="L16" s="134">
        <v>0</v>
      </c>
      <c r="M16" s="134">
        <f t="shared" si="8"/>
        <v>0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f t="shared" si="10"/>
        <v>1528774</v>
      </c>
      <c r="W16" s="134">
        <f t="shared" si="11"/>
        <v>1528774</v>
      </c>
      <c r="X16" s="134">
        <f t="shared" si="12"/>
        <v>536300</v>
      </c>
      <c r="Y16" s="134">
        <f t="shared" si="13"/>
        <v>0</v>
      </c>
      <c r="Z16" s="134">
        <f t="shared" si="14"/>
        <v>845600</v>
      </c>
      <c r="AA16" s="134">
        <f t="shared" si="15"/>
        <v>146874</v>
      </c>
      <c r="AB16" s="134">
        <f t="shared" si="16"/>
        <v>585231</v>
      </c>
      <c r="AC16" s="134">
        <f t="shared" si="17"/>
        <v>0</v>
      </c>
      <c r="AD16" s="134">
        <f t="shared" si="18"/>
        <v>0</v>
      </c>
      <c r="AE16" s="134">
        <f t="shared" si="19"/>
        <v>1381900</v>
      </c>
      <c r="AF16" s="134">
        <f t="shared" si="20"/>
        <v>1381900</v>
      </c>
      <c r="AG16" s="134">
        <v>0</v>
      </c>
      <c r="AH16" s="134">
        <v>536300</v>
      </c>
      <c r="AI16" s="134">
        <v>417</v>
      </c>
      <c r="AJ16" s="134">
        <v>845183</v>
      </c>
      <c r="AK16" s="134">
        <v>0</v>
      </c>
      <c r="AL16" s="135" t="s">
        <v>332</v>
      </c>
      <c r="AM16" s="134">
        <f t="shared" si="21"/>
        <v>732105</v>
      </c>
      <c r="AN16" s="134">
        <f t="shared" si="22"/>
        <v>84021</v>
      </c>
      <c r="AO16" s="134">
        <v>84021</v>
      </c>
      <c r="AP16" s="134">
        <v>0</v>
      </c>
      <c r="AQ16" s="134">
        <v>0</v>
      </c>
      <c r="AR16" s="134">
        <v>0</v>
      </c>
      <c r="AS16" s="134">
        <f t="shared" si="23"/>
        <v>214711</v>
      </c>
      <c r="AT16" s="134">
        <v>0</v>
      </c>
      <c r="AU16" s="134">
        <v>214711</v>
      </c>
      <c r="AV16" s="134">
        <v>0</v>
      </c>
      <c r="AW16" s="134">
        <v>0</v>
      </c>
      <c r="AX16" s="134">
        <f t="shared" si="24"/>
        <v>433373</v>
      </c>
      <c r="AY16" s="134">
        <v>12683</v>
      </c>
      <c r="AZ16" s="134">
        <v>201896</v>
      </c>
      <c r="BA16" s="134">
        <v>38263</v>
      </c>
      <c r="BB16" s="134">
        <v>180531</v>
      </c>
      <c r="BC16" s="135" t="s">
        <v>332</v>
      </c>
      <c r="BD16" s="134">
        <v>0</v>
      </c>
      <c r="BE16" s="134">
        <v>0</v>
      </c>
      <c r="BF16" s="134">
        <f t="shared" si="25"/>
        <v>2114005</v>
      </c>
      <c r="BG16" s="134">
        <f t="shared" si="26"/>
        <v>0</v>
      </c>
      <c r="BH16" s="134">
        <f t="shared" si="27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5" t="s">
        <v>332</v>
      </c>
      <c r="BO16" s="134">
        <f t="shared" si="28"/>
        <v>0</v>
      </c>
      <c r="BP16" s="134">
        <f t="shared" si="29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30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1"/>
        <v>0</v>
      </c>
      <c r="CA16" s="134">
        <v>0</v>
      </c>
      <c r="CB16" s="134">
        <v>0</v>
      </c>
      <c r="CC16" s="134">
        <v>0</v>
      </c>
      <c r="CD16" s="134">
        <v>0</v>
      </c>
      <c r="CE16" s="135" t="s">
        <v>332</v>
      </c>
      <c r="CF16" s="134">
        <v>0</v>
      </c>
      <c r="CG16" s="134">
        <v>0</v>
      </c>
      <c r="CH16" s="134">
        <f t="shared" si="32"/>
        <v>0</v>
      </c>
      <c r="CI16" s="134">
        <f t="shared" si="33"/>
        <v>1381900</v>
      </c>
      <c r="CJ16" s="134">
        <f t="shared" si="34"/>
        <v>1381900</v>
      </c>
      <c r="CK16" s="134">
        <f t="shared" si="35"/>
        <v>0</v>
      </c>
      <c r="CL16" s="134">
        <f t="shared" si="36"/>
        <v>536300</v>
      </c>
      <c r="CM16" s="134">
        <f t="shared" si="37"/>
        <v>417</v>
      </c>
      <c r="CN16" s="134">
        <f t="shared" si="38"/>
        <v>845183</v>
      </c>
      <c r="CO16" s="134">
        <f t="shared" si="39"/>
        <v>0</v>
      </c>
      <c r="CP16" s="135" t="s">
        <v>332</v>
      </c>
      <c r="CQ16" s="134">
        <f t="shared" si="40"/>
        <v>732105</v>
      </c>
      <c r="CR16" s="134">
        <f t="shared" si="41"/>
        <v>84021</v>
      </c>
      <c r="CS16" s="134">
        <f t="shared" si="42"/>
        <v>84021</v>
      </c>
      <c r="CT16" s="134">
        <f t="shared" si="43"/>
        <v>0</v>
      </c>
      <c r="CU16" s="134">
        <f t="shared" si="44"/>
        <v>0</v>
      </c>
      <c r="CV16" s="134">
        <f t="shared" si="45"/>
        <v>0</v>
      </c>
      <c r="CW16" s="134">
        <f t="shared" si="46"/>
        <v>214711</v>
      </c>
      <c r="CX16" s="134">
        <f t="shared" si="47"/>
        <v>0</v>
      </c>
      <c r="CY16" s="134">
        <f t="shared" si="48"/>
        <v>214711</v>
      </c>
      <c r="CZ16" s="134">
        <f t="shared" si="49"/>
        <v>0</v>
      </c>
      <c r="DA16" s="134">
        <f t="shared" si="50"/>
        <v>0</v>
      </c>
      <c r="DB16" s="134">
        <f t="shared" si="51"/>
        <v>433373</v>
      </c>
      <c r="DC16" s="134">
        <f t="shared" si="52"/>
        <v>12683</v>
      </c>
      <c r="DD16" s="134">
        <f t="shared" si="53"/>
        <v>201896</v>
      </c>
      <c r="DE16" s="134">
        <f t="shared" si="54"/>
        <v>38263</v>
      </c>
      <c r="DF16" s="134">
        <f t="shared" si="55"/>
        <v>180531</v>
      </c>
      <c r="DG16" s="135" t="s">
        <v>332</v>
      </c>
      <c r="DH16" s="134">
        <f t="shared" si="56"/>
        <v>0</v>
      </c>
      <c r="DI16" s="134">
        <f t="shared" si="57"/>
        <v>0</v>
      </c>
      <c r="DJ16" s="134">
        <f t="shared" si="58"/>
        <v>2114005</v>
      </c>
    </row>
    <row r="17" spans="1:114" s="129" customFormat="1" ht="12" customHeight="1">
      <c r="A17" s="125" t="s">
        <v>335</v>
      </c>
      <c r="B17" s="126" t="s">
        <v>440</v>
      </c>
      <c r="C17" s="125" t="s">
        <v>441</v>
      </c>
      <c r="D17" s="134">
        <f t="shared" si="6"/>
        <v>52333</v>
      </c>
      <c r="E17" s="134">
        <f t="shared" si="7"/>
        <v>216</v>
      </c>
      <c r="F17" s="134">
        <v>0</v>
      </c>
      <c r="G17" s="134">
        <v>0</v>
      </c>
      <c r="H17" s="134">
        <v>0</v>
      </c>
      <c r="I17" s="134">
        <v>0</v>
      </c>
      <c r="J17" s="134">
        <v>81412</v>
      </c>
      <c r="K17" s="134">
        <v>216</v>
      </c>
      <c r="L17" s="134">
        <v>52117</v>
      </c>
      <c r="M17" s="134">
        <f t="shared" si="8"/>
        <v>0</v>
      </c>
      <c r="N17" s="134">
        <f t="shared" si="9"/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f t="shared" si="10"/>
        <v>52333</v>
      </c>
      <c r="W17" s="134">
        <f t="shared" si="11"/>
        <v>216</v>
      </c>
      <c r="X17" s="134">
        <f t="shared" si="12"/>
        <v>0</v>
      </c>
      <c r="Y17" s="134">
        <f t="shared" si="13"/>
        <v>0</v>
      </c>
      <c r="Z17" s="134">
        <f t="shared" si="14"/>
        <v>0</v>
      </c>
      <c r="AA17" s="134">
        <f t="shared" si="15"/>
        <v>0</v>
      </c>
      <c r="AB17" s="134">
        <f t="shared" si="16"/>
        <v>81412</v>
      </c>
      <c r="AC17" s="134">
        <f t="shared" si="17"/>
        <v>216</v>
      </c>
      <c r="AD17" s="134">
        <f t="shared" si="18"/>
        <v>52117</v>
      </c>
      <c r="AE17" s="134">
        <f t="shared" si="19"/>
        <v>32899</v>
      </c>
      <c r="AF17" s="134">
        <f t="shared" si="20"/>
        <v>30067</v>
      </c>
      <c r="AG17" s="134">
        <v>0</v>
      </c>
      <c r="AH17" s="134">
        <v>0</v>
      </c>
      <c r="AI17" s="134">
        <v>0</v>
      </c>
      <c r="AJ17" s="134">
        <v>30067</v>
      </c>
      <c r="AK17" s="134">
        <v>2832</v>
      </c>
      <c r="AL17" s="135" t="s">
        <v>332</v>
      </c>
      <c r="AM17" s="134">
        <f t="shared" si="21"/>
        <v>49646</v>
      </c>
      <c r="AN17" s="134">
        <f t="shared" si="22"/>
        <v>22525</v>
      </c>
      <c r="AO17" s="134">
        <v>22525</v>
      </c>
      <c r="AP17" s="134">
        <v>0</v>
      </c>
      <c r="AQ17" s="134">
        <v>0</v>
      </c>
      <c r="AR17" s="134">
        <v>0</v>
      </c>
      <c r="AS17" s="134">
        <f t="shared" si="23"/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f t="shared" si="24"/>
        <v>27121</v>
      </c>
      <c r="AY17" s="134">
        <v>0</v>
      </c>
      <c r="AZ17" s="134">
        <v>0</v>
      </c>
      <c r="BA17" s="134">
        <v>0</v>
      </c>
      <c r="BB17" s="134">
        <v>27121</v>
      </c>
      <c r="BC17" s="135" t="s">
        <v>332</v>
      </c>
      <c r="BD17" s="134">
        <v>0</v>
      </c>
      <c r="BE17" s="134">
        <v>51200</v>
      </c>
      <c r="BF17" s="134">
        <f t="shared" si="25"/>
        <v>133745</v>
      </c>
      <c r="BG17" s="134">
        <f t="shared" si="26"/>
        <v>0</v>
      </c>
      <c r="BH17" s="134">
        <f t="shared" si="27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5" t="s">
        <v>332</v>
      </c>
      <c r="BO17" s="134">
        <f t="shared" si="28"/>
        <v>0</v>
      </c>
      <c r="BP17" s="134">
        <f t="shared" si="29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30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1"/>
        <v>0</v>
      </c>
      <c r="CA17" s="134">
        <v>0</v>
      </c>
      <c r="CB17" s="134">
        <v>0</v>
      </c>
      <c r="CC17" s="134">
        <v>0</v>
      </c>
      <c r="CD17" s="134">
        <v>0</v>
      </c>
      <c r="CE17" s="135" t="s">
        <v>332</v>
      </c>
      <c r="CF17" s="134">
        <v>0</v>
      </c>
      <c r="CG17" s="134">
        <v>0</v>
      </c>
      <c r="CH17" s="134">
        <f t="shared" si="32"/>
        <v>0</v>
      </c>
      <c r="CI17" s="134">
        <f t="shared" si="33"/>
        <v>32899</v>
      </c>
      <c r="CJ17" s="134">
        <f t="shared" si="34"/>
        <v>30067</v>
      </c>
      <c r="CK17" s="134">
        <f t="shared" si="35"/>
        <v>0</v>
      </c>
      <c r="CL17" s="134">
        <f t="shared" si="36"/>
        <v>0</v>
      </c>
      <c r="CM17" s="134">
        <f t="shared" si="37"/>
        <v>0</v>
      </c>
      <c r="CN17" s="134">
        <f t="shared" si="38"/>
        <v>30067</v>
      </c>
      <c r="CO17" s="134">
        <f t="shared" si="39"/>
        <v>2832</v>
      </c>
      <c r="CP17" s="135" t="s">
        <v>332</v>
      </c>
      <c r="CQ17" s="134">
        <f t="shared" si="40"/>
        <v>49646</v>
      </c>
      <c r="CR17" s="134">
        <f t="shared" si="41"/>
        <v>22525</v>
      </c>
      <c r="CS17" s="134">
        <f t="shared" si="42"/>
        <v>22525</v>
      </c>
      <c r="CT17" s="134">
        <f t="shared" si="43"/>
        <v>0</v>
      </c>
      <c r="CU17" s="134">
        <f t="shared" si="44"/>
        <v>0</v>
      </c>
      <c r="CV17" s="134">
        <f t="shared" si="45"/>
        <v>0</v>
      </c>
      <c r="CW17" s="134">
        <f t="shared" si="46"/>
        <v>0</v>
      </c>
      <c r="CX17" s="134">
        <f t="shared" si="47"/>
        <v>0</v>
      </c>
      <c r="CY17" s="134">
        <f t="shared" si="48"/>
        <v>0</v>
      </c>
      <c r="CZ17" s="134">
        <f t="shared" si="49"/>
        <v>0</v>
      </c>
      <c r="DA17" s="134">
        <f t="shared" si="50"/>
        <v>0</v>
      </c>
      <c r="DB17" s="134">
        <f t="shared" si="51"/>
        <v>27121</v>
      </c>
      <c r="DC17" s="134">
        <f t="shared" si="52"/>
        <v>0</v>
      </c>
      <c r="DD17" s="134">
        <f t="shared" si="53"/>
        <v>0</v>
      </c>
      <c r="DE17" s="134">
        <f t="shared" si="54"/>
        <v>0</v>
      </c>
      <c r="DF17" s="134">
        <f t="shared" si="55"/>
        <v>27121</v>
      </c>
      <c r="DG17" s="135" t="s">
        <v>332</v>
      </c>
      <c r="DH17" s="134">
        <f t="shared" si="56"/>
        <v>0</v>
      </c>
      <c r="DI17" s="134">
        <f t="shared" si="57"/>
        <v>51200</v>
      </c>
      <c r="DJ17" s="134">
        <f t="shared" si="58"/>
        <v>133745</v>
      </c>
    </row>
    <row r="18" spans="1:114" s="129" customFormat="1" ht="12" customHeight="1">
      <c r="A18" s="125" t="s">
        <v>335</v>
      </c>
      <c r="B18" s="126" t="s">
        <v>442</v>
      </c>
      <c r="C18" s="125" t="s">
        <v>443</v>
      </c>
      <c r="D18" s="134">
        <f t="shared" si="6"/>
        <v>80530</v>
      </c>
      <c r="E18" s="134">
        <f t="shared" si="7"/>
        <v>55489</v>
      </c>
      <c r="F18" s="134">
        <v>0</v>
      </c>
      <c r="G18" s="134">
        <v>0</v>
      </c>
      <c r="H18" s="134">
        <v>0</v>
      </c>
      <c r="I18" s="134">
        <v>113</v>
      </c>
      <c r="J18" s="134">
        <v>353323</v>
      </c>
      <c r="K18" s="134">
        <v>55376</v>
      </c>
      <c r="L18" s="134">
        <v>25041</v>
      </c>
      <c r="M18" s="134">
        <f t="shared" si="8"/>
        <v>0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f t="shared" si="10"/>
        <v>80530</v>
      </c>
      <c r="W18" s="134">
        <f t="shared" si="11"/>
        <v>55489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113</v>
      </c>
      <c r="AB18" s="134">
        <f t="shared" si="16"/>
        <v>353323</v>
      </c>
      <c r="AC18" s="134">
        <f t="shared" si="17"/>
        <v>55376</v>
      </c>
      <c r="AD18" s="134">
        <f t="shared" si="18"/>
        <v>25041</v>
      </c>
      <c r="AE18" s="134">
        <f t="shared" si="19"/>
        <v>0</v>
      </c>
      <c r="AF18" s="134">
        <f t="shared" si="20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5" t="s">
        <v>332</v>
      </c>
      <c r="AM18" s="134">
        <f t="shared" si="21"/>
        <v>240521</v>
      </c>
      <c r="AN18" s="134">
        <f t="shared" si="22"/>
        <v>51170</v>
      </c>
      <c r="AO18" s="134">
        <v>51170</v>
      </c>
      <c r="AP18" s="134">
        <v>0</v>
      </c>
      <c r="AQ18" s="134">
        <v>0</v>
      </c>
      <c r="AR18" s="134">
        <v>0</v>
      </c>
      <c r="AS18" s="134">
        <f t="shared" si="23"/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f t="shared" si="24"/>
        <v>186386</v>
      </c>
      <c r="AY18" s="134">
        <v>0</v>
      </c>
      <c r="AZ18" s="134">
        <v>177579</v>
      </c>
      <c r="BA18" s="134">
        <v>0</v>
      </c>
      <c r="BB18" s="134">
        <v>8807</v>
      </c>
      <c r="BC18" s="135" t="s">
        <v>332</v>
      </c>
      <c r="BD18" s="134">
        <v>2965</v>
      </c>
      <c r="BE18" s="134">
        <v>193332</v>
      </c>
      <c r="BF18" s="134">
        <f t="shared" si="25"/>
        <v>433853</v>
      </c>
      <c r="BG18" s="134">
        <f t="shared" si="26"/>
        <v>0</v>
      </c>
      <c r="BH18" s="134">
        <f t="shared" si="27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5" t="s">
        <v>332</v>
      </c>
      <c r="BO18" s="134">
        <f t="shared" si="28"/>
        <v>0</v>
      </c>
      <c r="BP18" s="134">
        <f t="shared" si="29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30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1"/>
        <v>0</v>
      </c>
      <c r="CA18" s="134">
        <v>0</v>
      </c>
      <c r="CB18" s="134">
        <v>0</v>
      </c>
      <c r="CC18" s="134">
        <v>0</v>
      </c>
      <c r="CD18" s="134">
        <v>0</v>
      </c>
      <c r="CE18" s="135" t="s">
        <v>332</v>
      </c>
      <c r="CF18" s="134">
        <v>0</v>
      </c>
      <c r="CG18" s="134">
        <v>0</v>
      </c>
      <c r="CH18" s="134">
        <f t="shared" si="32"/>
        <v>0</v>
      </c>
      <c r="CI18" s="134">
        <f t="shared" si="33"/>
        <v>0</v>
      </c>
      <c r="CJ18" s="134">
        <f t="shared" si="34"/>
        <v>0</v>
      </c>
      <c r="CK18" s="134">
        <f t="shared" si="35"/>
        <v>0</v>
      </c>
      <c r="CL18" s="134">
        <f t="shared" si="36"/>
        <v>0</v>
      </c>
      <c r="CM18" s="134">
        <f t="shared" si="37"/>
        <v>0</v>
      </c>
      <c r="CN18" s="134">
        <f t="shared" si="38"/>
        <v>0</v>
      </c>
      <c r="CO18" s="134">
        <f t="shared" si="39"/>
        <v>0</v>
      </c>
      <c r="CP18" s="135" t="s">
        <v>332</v>
      </c>
      <c r="CQ18" s="134">
        <f t="shared" si="40"/>
        <v>240521</v>
      </c>
      <c r="CR18" s="134">
        <f t="shared" si="41"/>
        <v>51170</v>
      </c>
      <c r="CS18" s="134">
        <f t="shared" si="42"/>
        <v>51170</v>
      </c>
      <c r="CT18" s="134">
        <f t="shared" si="43"/>
        <v>0</v>
      </c>
      <c r="CU18" s="134">
        <f t="shared" si="44"/>
        <v>0</v>
      </c>
      <c r="CV18" s="134">
        <f t="shared" si="45"/>
        <v>0</v>
      </c>
      <c r="CW18" s="134">
        <f t="shared" si="46"/>
        <v>0</v>
      </c>
      <c r="CX18" s="134">
        <f t="shared" si="47"/>
        <v>0</v>
      </c>
      <c r="CY18" s="134">
        <f t="shared" si="48"/>
        <v>0</v>
      </c>
      <c r="CZ18" s="134">
        <f t="shared" si="49"/>
        <v>0</v>
      </c>
      <c r="DA18" s="134">
        <f t="shared" si="50"/>
        <v>0</v>
      </c>
      <c r="DB18" s="134">
        <f t="shared" si="51"/>
        <v>186386</v>
      </c>
      <c r="DC18" s="134">
        <f t="shared" si="52"/>
        <v>0</v>
      </c>
      <c r="DD18" s="134">
        <f t="shared" si="53"/>
        <v>177579</v>
      </c>
      <c r="DE18" s="134">
        <f t="shared" si="54"/>
        <v>0</v>
      </c>
      <c r="DF18" s="134">
        <f t="shared" si="55"/>
        <v>8807</v>
      </c>
      <c r="DG18" s="135" t="s">
        <v>332</v>
      </c>
      <c r="DH18" s="134">
        <f t="shared" si="56"/>
        <v>2965</v>
      </c>
      <c r="DI18" s="134">
        <f t="shared" si="57"/>
        <v>193332</v>
      </c>
      <c r="DJ18" s="134">
        <f t="shared" si="58"/>
        <v>433853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AD7">SUM(D8:D61)</f>
        <v>124697320</v>
      </c>
      <c r="E7" s="123">
        <f t="shared" si="0"/>
        <v>37137022</v>
      </c>
      <c r="F7" s="123">
        <f t="shared" si="0"/>
        <v>5651558</v>
      </c>
      <c r="G7" s="123">
        <f t="shared" si="0"/>
        <v>240838</v>
      </c>
      <c r="H7" s="123">
        <f t="shared" si="0"/>
        <v>8282125</v>
      </c>
      <c r="I7" s="123">
        <f t="shared" si="0"/>
        <v>14221070</v>
      </c>
      <c r="J7" s="123">
        <f t="shared" si="0"/>
        <v>12354404</v>
      </c>
      <c r="K7" s="123">
        <f t="shared" si="0"/>
        <v>8741431</v>
      </c>
      <c r="L7" s="123">
        <f t="shared" si="0"/>
        <v>87560298</v>
      </c>
      <c r="M7" s="123">
        <f t="shared" si="0"/>
        <v>7747017</v>
      </c>
      <c r="N7" s="123">
        <f t="shared" si="0"/>
        <v>755708</v>
      </c>
      <c r="O7" s="123">
        <f t="shared" si="0"/>
        <v>7182</v>
      </c>
      <c r="P7" s="123">
        <f t="shared" si="0"/>
        <v>8542</v>
      </c>
      <c r="Q7" s="123">
        <f t="shared" si="0"/>
        <v>52600</v>
      </c>
      <c r="R7" s="123">
        <f t="shared" si="0"/>
        <v>615292</v>
      </c>
      <c r="S7" s="123">
        <f t="shared" si="0"/>
        <v>918080</v>
      </c>
      <c r="T7" s="123">
        <f t="shared" si="0"/>
        <v>72092</v>
      </c>
      <c r="U7" s="123">
        <f t="shared" si="0"/>
        <v>6991309</v>
      </c>
      <c r="V7" s="123">
        <f t="shared" si="0"/>
        <v>132444337</v>
      </c>
      <c r="W7" s="123">
        <f t="shared" si="0"/>
        <v>37892730</v>
      </c>
      <c r="X7" s="123">
        <f t="shared" si="0"/>
        <v>5658740</v>
      </c>
      <c r="Y7" s="123">
        <f t="shared" si="0"/>
        <v>249380</v>
      </c>
      <c r="Z7" s="123">
        <f t="shared" si="0"/>
        <v>8334725</v>
      </c>
      <c r="AA7" s="123">
        <f t="shared" si="0"/>
        <v>14836362</v>
      </c>
      <c r="AB7" s="123">
        <f t="shared" si="0"/>
        <v>13272484</v>
      </c>
      <c r="AC7" s="123">
        <f t="shared" si="0"/>
        <v>8813523</v>
      </c>
      <c r="AD7" s="123">
        <f t="shared" si="0"/>
        <v>94551607</v>
      </c>
    </row>
    <row r="8" spans="1:30" s="129" customFormat="1" ht="12" customHeight="1">
      <c r="A8" s="125" t="s">
        <v>335</v>
      </c>
      <c r="B8" s="126" t="s">
        <v>337</v>
      </c>
      <c r="C8" s="125" t="s">
        <v>338</v>
      </c>
      <c r="D8" s="127">
        <f aca="true" t="shared" si="1" ref="D8:D61">SUM(E8,+L8)</f>
        <v>32030237</v>
      </c>
      <c r="E8" s="127">
        <f aca="true" t="shared" si="2" ref="E8:E61">+SUM(F8:I8,K8)</f>
        <v>11849298</v>
      </c>
      <c r="F8" s="127">
        <v>0</v>
      </c>
      <c r="G8" s="127">
        <v>180795</v>
      </c>
      <c r="H8" s="127">
        <v>0</v>
      </c>
      <c r="I8" s="127">
        <v>6195536</v>
      </c>
      <c r="J8" s="128">
        <v>0</v>
      </c>
      <c r="K8" s="127">
        <v>5472967</v>
      </c>
      <c r="L8" s="127">
        <v>20180939</v>
      </c>
      <c r="M8" s="127">
        <f aca="true" t="shared" si="3" ref="M8:M61">SUM(N8,+U8)</f>
        <v>52131</v>
      </c>
      <c r="N8" s="127">
        <f aca="true" t="shared" si="4" ref="N8:N61">+SUM(O8:R8,T8)</f>
        <v>0</v>
      </c>
      <c r="O8" s="127">
        <v>0</v>
      </c>
      <c r="P8" s="127">
        <v>0</v>
      </c>
      <c r="Q8" s="127">
        <v>0</v>
      </c>
      <c r="R8" s="127">
        <v>0</v>
      </c>
      <c r="S8" s="128">
        <v>0</v>
      </c>
      <c r="T8" s="127">
        <v>0</v>
      </c>
      <c r="U8" s="127">
        <v>52131</v>
      </c>
      <c r="V8" s="127">
        <f aca="true" t="shared" si="5" ref="V8:V61">+SUM(D8,M8)</f>
        <v>32082368</v>
      </c>
      <c r="W8" s="127">
        <f aca="true" t="shared" si="6" ref="W8:W61">+SUM(E8,N8)</f>
        <v>11849298</v>
      </c>
      <c r="X8" s="127">
        <f aca="true" t="shared" si="7" ref="X8:X61">+SUM(F8,O8)</f>
        <v>0</v>
      </c>
      <c r="Y8" s="127">
        <f aca="true" t="shared" si="8" ref="Y8:Y61">+SUM(G8,P8)</f>
        <v>180795</v>
      </c>
      <c r="Z8" s="127">
        <f aca="true" t="shared" si="9" ref="Z8:Z61">+SUM(H8,Q8)</f>
        <v>0</v>
      </c>
      <c r="AA8" s="127">
        <f aca="true" t="shared" si="10" ref="AA8:AA61">+SUM(I8,R8)</f>
        <v>6195536</v>
      </c>
      <c r="AB8" s="128">
        <v>0</v>
      </c>
      <c r="AC8" s="127">
        <f aca="true" t="shared" si="11" ref="AC8:AC61">+SUM(K8,T8)</f>
        <v>5472967</v>
      </c>
      <c r="AD8" s="127">
        <f aca="true" t="shared" si="12" ref="AD8:AD61">+SUM(L8,U8)</f>
        <v>20233070</v>
      </c>
    </row>
    <row r="9" spans="1:30" s="129" customFormat="1" ht="12" customHeight="1">
      <c r="A9" s="125" t="s">
        <v>335</v>
      </c>
      <c r="B9" s="133" t="s">
        <v>339</v>
      </c>
      <c r="C9" s="125" t="s">
        <v>340</v>
      </c>
      <c r="D9" s="127">
        <f t="shared" si="1"/>
        <v>15402571</v>
      </c>
      <c r="E9" s="127">
        <f t="shared" si="2"/>
        <v>7933323</v>
      </c>
      <c r="F9" s="127">
        <v>2754535</v>
      </c>
      <c r="G9" s="127">
        <v>0</v>
      </c>
      <c r="H9" s="127">
        <v>3305300</v>
      </c>
      <c r="I9" s="127">
        <v>1703729</v>
      </c>
      <c r="J9" s="128">
        <v>0</v>
      </c>
      <c r="K9" s="127">
        <v>169759</v>
      </c>
      <c r="L9" s="127">
        <v>7469248</v>
      </c>
      <c r="M9" s="127">
        <f t="shared" si="3"/>
        <v>996620</v>
      </c>
      <c r="N9" s="127">
        <f t="shared" si="4"/>
        <v>205388</v>
      </c>
      <c r="O9" s="127">
        <v>0</v>
      </c>
      <c r="P9" s="127">
        <v>0</v>
      </c>
      <c r="Q9" s="127">
        <v>0</v>
      </c>
      <c r="R9" s="127">
        <v>205388</v>
      </c>
      <c r="S9" s="128">
        <v>0</v>
      </c>
      <c r="T9" s="127">
        <v>0</v>
      </c>
      <c r="U9" s="127">
        <v>791232</v>
      </c>
      <c r="V9" s="127">
        <f t="shared" si="5"/>
        <v>16399191</v>
      </c>
      <c r="W9" s="127">
        <f t="shared" si="6"/>
        <v>8138711</v>
      </c>
      <c r="X9" s="127">
        <f t="shared" si="7"/>
        <v>2754535</v>
      </c>
      <c r="Y9" s="127">
        <f t="shared" si="8"/>
        <v>0</v>
      </c>
      <c r="Z9" s="127">
        <f t="shared" si="9"/>
        <v>3305300</v>
      </c>
      <c r="AA9" s="127">
        <f t="shared" si="10"/>
        <v>1909117</v>
      </c>
      <c r="AB9" s="128">
        <v>0</v>
      </c>
      <c r="AC9" s="127">
        <f t="shared" si="11"/>
        <v>169759</v>
      </c>
      <c r="AD9" s="127">
        <f t="shared" si="12"/>
        <v>8260480</v>
      </c>
    </row>
    <row r="10" spans="1:30" s="129" customFormat="1" ht="12" customHeight="1">
      <c r="A10" s="125" t="s">
        <v>335</v>
      </c>
      <c r="B10" s="126" t="s">
        <v>341</v>
      </c>
      <c r="C10" s="125" t="s">
        <v>342</v>
      </c>
      <c r="D10" s="127">
        <f t="shared" si="1"/>
        <v>2301878</v>
      </c>
      <c r="E10" s="127">
        <f t="shared" si="2"/>
        <v>234877</v>
      </c>
      <c r="F10" s="127">
        <v>0</v>
      </c>
      <c r="G10" s="127">
        <v>200</v>
      </c>
      <c r="H10" s="127">
        <v>0</v>
      </c>
      <c r="I10" s="127">
        <v>228421</v>
      </c>
      <c r="J10" s="128">
        <v>0</v>
      </c>
      <c r="K10" s="127">
        <v>6256</v>
      </c>
      <c r="L10" s="127">
        <v>2067001</v>
      </c>
      <c r="M10" s="127">
        <f t="shared" si="3"/>
        <v>93107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93107</v>
      </c>
      <c r="V10" s="127">
        <f t="shared" si="5"/>
        <v>2394985</v>
      </c>
      <c r="W10" s="127">
        <f t="shared" si="6"/>
        <v>234877</v>
      </c>
      <c r="X10" s="127">
        <f t="shared" si="7"/>
        <v>0</v>
      </c>
      <c r="Y10" s="127">
        <f t="shared" si="8"/>
        <v>200</v>
      </c>
      <c r="Z10" s="127">
        <f t="shared" si="9"/>
        <v>0</v>
      </c>
      <c r="AA10" s="127">
        <f t="shared" si="10"/>
        <v>228421</v>
      </c>
      <c r="AB10" s="128">
        <v>0</v>
      </c>
      <c r="AC10" s="127">
        <f t="shared" si="11"/>
        <v>6256</v>
      </c>
      <c r="AD10" s="127">
        <f t="shared" si="12"/>
        <v>2160108</v>
      </c>
    </row>
    <row r="11" spans="1:30" s="129" customFormat="1" ht="12" customHeight="1">
      <c r="A11" s="125" t="s">
        <v>335</v>
      </c>
      <c r="B11" s="133" t="s">
        <v>343</v>
      </c>
      <c r="C11" s="125" t="s">
        <v>344</v>
      </c>
      <c r="D11" s="127">
        <f t="shared" si="1"/>
        <v>4357794</v>
      </c>
      <c r="E11" s="127">
        <f t="shared" si="2"/>
        <v>68159</v>
      </c>
      <c r="F11" s="127">
        <v>0</v>
      </c>
      <c r="G11" s="127">
        <v>0</v>
      </c>
      <c r="H11" s="127">
        <v>0</v>
      </c>
      <c r="I11" s="127">
        <v>62109</v>
      </c>
      <c r="J11" s="128">
        <v>0</v>
      </c>
      <c r="K11" s="127">
        <v>6050</v>
      </c>
      <c r="L11" s="127">
        <v>4289635</v>
      </c>
      <c r="M11" s="127">
        <f t="shared" si="3"/>
        <v>40656</v>
      </c>
      <c r="N11" s="127">
        <f t="shared" si="4"/>
        <v>4674</v>
      </c>
      <c r="O11" s="127">
        <v>0</v>
      </c>
      <c r="P11" s="127">
        <v>0</v>
      </c>
      <c r="Q11" s="127">
        <v>0</v>
      </c>
      <c r="R11" s="127">
        <v>4674</v>
      </c>
      <c r="S11" s="128">
        <v>0</v>
      </c>
      <c r="T11" s="127">
        <v>0</v>
      </c>
      <c r="U11" s="127">
        <v>35982</v>
      </c>
      <c r="V11" s="127">
        <f t="shared" si="5"/>
        <v>4398450</v>
      </c>
      <c r="W11" s="127">
        <f t="shared" si="6"/>
        <v>72833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66783</v>
      </c>
      <c r="AB11" s="128">
        <v>0</v>
      </c>
      <c r="AC11" s="127">
        <f t="shared" si="11"/>
        <v>6050</v>
      </c>
      <c r="AD11" s="127">
        <f t="shared" si="12"/>
        <v>4325617</v>
      </c>
    </row>
    <row r="12" spans="1:30" s="129" customFormat="1" ht="12" customHeight="1">
      <c r="A12" s="125" t="s">
        <v>335</v>
      </c>
      <c r="B12" s="126" t="s">
        <v>345</v>
      </c>
      <c r="C12" s="125" t="s">
        <v>346</v>
      </c>
      <c r="D12" s="134">
        <f t="shared" si="1"/>
        <v>1187380</v>
      </c>
      <c r="E12" s="134">
        <f t="shared" si="2"/>
        <v>186559</v>
      </c>
      <c r="F12" s="134">
        <v>0</v>
      </c>
      <c r="G12" s="134">
        <v>0</v>
      </c>
      <c r="H12" s="134">
        <v>0</v>
      </c>
      <c r="I12" s="134">
        <v>186559</v>
      </c>
      <c r="J12" s="135">
        <v>0</v>
      </c>
      <c r="K12" s="134">
        <v>0</v>
      </c>
      <c r="L12" s="134">
        <v>1000821</v>
      </c>
      <c r="M12" s="134">
        <f t="shared" si="3"/>
        <v>24755</v>
      </c>
      <c r="N12" s="134">
        <f t="shared" si="4"/>
        <v>3196</v>
      </c>
      <c r="O12" s="134">
        <v>0</v>
      </c>
      <c r="P12" s="134">
        <v>0</v>
      </c>
      <c r="Q12" s="134">
        <v>0</v>
      </c>
      <c r="R12" s="134">
        <v>3196</v>
      </c>
      <c r="S12" s="135">
        <v>0</v>
      </c>
      <c r="T12" s="134">
        <v>0</v>
      </c>
      <c r="U12" s="134">
        <v>21559</v>
      </c>
      <c r="V12" s="134">
        <f t="shared" si="5"/>
        <v>1212135</v>
      </c>
      <c r="W12" s="134">
        <f t="shared" si="6"/>
        <v>189755</v>
      </c>
      <c r="X12" s="134">
        <f t="shared" si="7"/>
        <v>0</v>
      </c>
      <c r="Y12" s="134">
        <f t="shared" si="8"/>
        <v>0</v>
      </c>
      <c r="Z12" s="134">
        <f t="shared" si="9"/>
        <v>0</v>
      </c>
      <c r="AA12" s="134">
        <f t="shared" si="10"/>
        <v>189755</v>
      </c>
      <c r="AB12" s="135">
        <v>0</v>
      </c>
      <c r="AC12" s="134">
        <f t="shared" si="11"/>
        <v>0</v>
      </c>
      <c r="AD12" s="134">
        <f t="shared" si="12"/>
        <v>1022380</v>
      </c>
    </row>
    <row r="13" spans="1:30" s="129" customFormat="1" ht="12" customHeight="1">
      <c r="A13" s="125" t="s">
        <v>335</v>
      </c>
      <c r="B13" s="126" t="s">
        <v>347</v>
      </c>
      <c r="C13" s="125" t="s">
        <v>348</v>
      </c>
      <c r="D13" s="134">
        <f t="shared" si="1"/>
        <v>5093411</v>
      </c>
      <c r="E13" s="134">
        <f t="shared" si="2"/>
        <v>1447454</v>
      </c>
      <c r="F13" s="134">
        <v>79029</v>
      </c>
      <c r="G13" s="134">
        <v>581</v>
      </c>
      <c r="H13" s="134">
        <v>0</v>
      </c>
      <c r="I13" s="134">
        <v>392807</v>
      </c>
      <c r="J13" s="135">
        <v>0</v>
      </c>
      <c r="K13" s="134">
        <v>975037</v>
      </c>
      <c r="L13" s="134">
        <v>3645957</v>
      </c>
      <c r="M13" s="134">
        <f t="shared" si="3"/>
        <v>69626</v>
      </c>
      <c r="N13" s="134">
        <f t="shared" si="4"/>
        <v>4138</v>
      </c>
      <c r="O13" s="134">
        <v>0</v>
      </c>
      <c r="P13" s="134">
        <v>0</v>
      </c>
      <c r="Q13" s="134">
        <v>0</v>
      </c>
      <c r="R13" s="134">
        <v>4136</v>
      </c>
      <c r="S13" s="135">
        <v>0</v>
      </c>
      <c r="T13" s="134">
        <v>2</v>
      </c>
      <c r="U13" s="134">
        <v>65488</v>
      </c>
      <c r="V13" s="134">
        <f t="shared" si="5"/>
        <v>5163037</v>
      </c>
      <c r="W13" s="134">
        <f t="shared" si="6"/>
        <v>1451592</v>
      </c>
      <c r="X13" s="134">
        <f t="shared" si="7"/>
        <v>79029</v>
      </c>
      <c r="Y13" s="134">
        <f t="shared" si="8"/>
        <v>581</v>
      </c>
      <c r="Z13" s="134">
        <f t="shared" si="9"/>
        <v>0</v>
      </c>
      <c r="AA13" s="134">
        <f t="shared" si="10"/>
        <v>396943</v>
      </c>
      <c r="AB13" s="135">
        <v>0</v>
      </c>
      <c r="AC13" s="134">
        <f t="shared" si="11"/>
        <v>975039</v>
      </c>
      <c r="AD13" s="134">
        <f t="shared" si="12"/>
        <v>3711445</v>
      </c>
    </row>
    <row r="14" spans="1:30" s="129" customFormat="1" ht="12" customHeight="1">
      <c r="A14" s="125" t="s">
        <v>335</v>
      </c>
      <c r="B14" s="126" t="s">
        <v>349</v>
      </c>
      <c r="C14" s="125" t="s">
        <v>350</v>
      </c>
      <c r="D14" s="134">
        <f t="shared" si="1"/>
        <v>747835</v>
      </c>
      <c r="E14" s="134">
        <f t="shared" si="2"/>
        <v>121661</v>
      </c>
      <c r="F14" s="134">
        <v>0</v>
      </c>
      <c r="G14" s="134">
        <v>113</v>
      </c>
      <c r="H14" s="134">
        <v>0</v>
      </c>
      <c r="I14" s="134">
        <v>120648</v>
      </c>
      <c r="J14" s="135">
        <v>0</v>
      </c>
      <c r="K14" s="134">
        <v>900</v>
      </c>
      <c r="L14" s="134">
        <v>626174</v>
      </c>
      <c r="M14" s="134">
        <f t="shared" si="3"/>
        <v>81667</v>
      </c>
      <c r="N14" s="134">
        <f t="shared" si="4"/>
        <v>0</v>
      </c>
      <c r="O14" s="134">
        <v>0</v>
      </c>
      <c r="P14" s="134">
        <v>0</v>
      </c>
      <c r="Q14" s="134">
        <v>0</v>
      </c>
      <c r="R14" s="134">
        <v>0</v>
      </c>
      <c r="S14" s="135">
        <v>0</v>
      </c>
      <c r="T14" s="134">
        <v>0</v>
      </c>
      <c r="U14" s="134">
        <v>81667</v>
      </c>
      <c r="V14" s="134">
        <f t="shared" si="5"/>
        <v>829502</v>
      </c>
      <c r="W14" s="134">
        <f t="shared" si="6"/>
        <v>121661</v>
      </c>
      <c r="X14" s="134">
        <f t="shared" si="7"/>
        <v>0</v>
      </c>
      <c r="Y14" s="134">
        <f t="shared" si="8"/>
        <v>113</v>
      </c>
      <c r="Z14" s="134">
        <f t="shared" si="9"/>
        <v>0</v>
      </c>
      <c r="AA14" s="134">
        <f t="shared" si="10"/>
        <v>120648</v>
      </c>
      <c r="AB14" s="135">
        <v>0</v>
      </c>
      <c r="AC14" s="134">
        <f t="shared" si="11"/>
        <v>900</v>
      </c>
      <c r="AD14" s="134">
        <f t="shared" si="12"/>
        <v>707841</v>
      </c>
    </row>
    <row r="15" spans="1:30" s="129" customFormat="1" ht="12" customHeight="1">
      <c r="A15" s="125" t="s">
        <v>335</v>
      </c>
      <c r="B15" s="126" t="s">
        <v>351</v>
      </c>
      <c r="C15" s="125" t="s">
        <v>352</v>
      </c>
      <c r="D15" s="134">
        <f t="shared" si="1"/>
        <v>2972188</v>
      </c>
      <c r="E15" s="134">
        <f t="shared" si="2"/>
        <v>336393</v>
      </c>
      <c r="F15" s="134">
        <v>0</v>
      </c>
      <c r="G15" s="134">
        <v>0</v>
      </c>
      <c r="H15" s="134">
        <v>0</v>
      </c>
      <c r="I15" s="134">
        <v>202098</v>
      </c>
      <c r="J15" s="135">
        <v>0</v>
      </c>
      <c r="K15" s="134">
        <v>134295</v>
      </c>
      <c r="L15" s="134">
        <v>2635795</v>
      </c>
      <c r="M15" s="134">
        <f t="shared" si="3"/>
        <v>297679</v>
      </c>
      <c r="N15" s="134">
        <f t="shared" si="4"/>
        <v>25469</v>
      </c>
      <c r="O15" s="134">
        <v>0</v>
      </c>
      <c r="P15" s="134">
        <v>0</v>
      </c>
      <c r="Q15" s="134">
        <v>0</v>
      </c>
      <c r="R15" s="134">
        <v>25466</v>
      </c>
      <c r="S15" s="135">
        <v>0</v>
      </c>
      <c r="T15" s="134">
        <v>3</v>
      </c>
      <c r="U15" s="134">
        <v>272210</v>
      </c>
      <c r="V15" s="134">
        <f t="shared" si="5"/>
        <v>3269867</v>
      </c>
      <c r="W15" s="134">
        <f t="shared" si="6"/>
        <v>361862</v>
      </c>
      <c r="X15" s="134">
        <f t="shared" si="7"/>
        <v>0</v>
      </c>
      <c r="Y15" s="134">
        <f t="shared" si="8"/>
        <v>0</v>
      </c>
      <c r="Z15" s="134">
        <f t="shared" si="9"/>
        <v>0</v>
      </c>
      <c r="AA15" s="134">
        <f t="shared" si="10"/>
        <v>227564</v>
      </c>
      <c r="AB15" s="135">
        <v>0</v>
      </c>
      <c r="AC15" s="134">
        <f t="shared" si="11"/>
        <v>134298</v>
      </c>
      <c r="AD15" s="134">
        <f t="shared" si="12"/>
        <v>2908005</v>
      </c>
    </row>
    <row r="16" spans="1:30" s="129" customFormat="1" ht="12" customHeight="1">
      <c r="A16" s="125" t="s">
        <v>335</v>
      </c>
      <c r="B16" s="126" t="s">
        <v>353</v>
      </c>
      <c r="C16" s="125" t="s">
        <v>354</v>
      </c>
      <c r="D16" s="134">
        <f t="shared" si="1"/>
        <v>883577</v>
      </c>
      <c r="E16" s="134">
        <f t="shared" si="2"/>
        <v>50578</v>
      </c>
      <c r="F16" s="134">
        <v>0</v>
      </c>
      <c r="G16" s="134">
        <v>141</v>
      </c>
      <c r="H16" s="134">
        <v>0</v>
      </c>
      <c r="I16" s="134">
        <v>49953</v>
      </c>
      <c r="J16" s="135">
        <v>0</v>
      </c>
      <c r="K16" s="134">
        <v>484</v>
      </c>
      <c r="L16" s="134">
        <v>832999</v>
      </c>
      <c r="M16" s="134">
        <f t="shared" si="3"/>
        <v>162676</v>
      </c>
      <c r="N16" s="134">
        <f t="shared" si="4"/>
        <v>9990</v>
      </c>
      <c r="O16" s="134">
        <v>136</v>
      </c>
      <c r="P16" s="134">
        <v>856</v>
      </c>
      <c r="Q16" s="134">
        <v>8000</v>
      </c>
      <c r="R16" s="134">
        <v>589</v>
      </c>
      <c r="S16" s="135">
        <v>0</v>
      </c>
      <c r="T16" s="134">
        <v>409</v>
      </c>
      <c r="U16" s="134">
        <v>152686</v>
      </c>
      <c r="V16" s="134">
        <f t="shared" si="5"/>
        <v>1046253</v>
      </c>
      <c r="W16" s="134">
        <f t="shared" si="6"/>
        <v>60568</v>
      </c>
      <c r="X16" s="134">
        <f t="shared" si="7"/>
        <v>136</v>
      </c>
      <c r="Y16" s="134">
        <f t="shared" si="8"/>
        <v>997</v>
      </c>
      <c r="Z16" s="134">
        <f t="shared" si="9"/>
        <v>8000</v>
      </c>
      <c r="AA16" s="134">
        <f t="shared" si="10"/>
        <v>50542</v>
      </c>
      <c r="AB16" s="135">
        <v>0</v>
      </c>
      <c r="AC16" s="134">
        <f t="shared" si="11"/>
        <v>893</v>
      </c>
      <c r="AD16" s="134">
        <f t="shared" si="12"/>
        <v>985685</v>
      </c>
    </row>
    <row r="17" spans="1:30" s="129" customFormat="1" ht="12" customHeight="1">
      <c r="A17" s="125" t="s">
        <v>335</v>
      </c>
      <c r="B17" s="126" t="s">
        <v>355</v>
      </c>
      <c r="C17" s="125" t="s">
        <v>356</v>
      </c>
      <c r="D17" s="134">
        <f t="shared" si="1"/>
        <v>1428992</v>
      </c>
      <c r="E17" s="134">
        <f t="shared" si="2"/>
        <v>214213</v>
      </c>
      <c r="F17" s="134">
        <v>0</v>
      </c>
      <c r="G17" s="134">
        <v>0</v>
      </c>
      <c r="H17" s="134">
        <v>9400</v>
      </c>
      <c r="I17" s="134">
        <v>137355</v>
      </c>
      <c r="J17" s="135">
        <v>0</v>
      </c>
      <c r="K17" s="134">
        <v>67458</v>
      </c>
      <c r="L17" s="134">
        <v>1214779</v>
      </c>
      <c r="M17" s="134">
        <f t="shared" si="3"/>
        <v>10206</v>
      </c>
      <c r="N17" s="134">
        <f t="shared" si="4"/>
        <v>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4">
        <v>0</v>
      </c>
      <c r="U17" s="134">
        <v>10206</v>
      </c>
      <c r="V17" s="134">
        <f t="shared" si="5"/>
        <v>1439198</v>
      </c>
      <c r="W17" s="134">
        <f t="shared" si="6"/>
        <v>214213</v>
      </c>
      <c r="X17" s="134">
        <f t="shared" si="7"/>
        <v>0</v>
      </c>
      <c r="Y17" s="134">
        <f t="shared" si="8"/>
        <v>0</v>
      </c>
      <c r="Z17" s="134">
        <f t="shared" si="9"/>
        <v>9400</v>
      </c>
      <c r="AA17" s="134">
        <f t="shared" si="10"/>
        <v>137355</v>
      </c>
      <c r="AB17" s="135">
        <v>0</v>
      </c>
      <c r="AC17" s="134">
        <f t="shared" si="11"/>
        <v>67458</v>
      </c>
      <c r="AD17" s="134">
        <f t="shared" si="12"/>
        <v>1224985</v>
      </c>
    </row>
    <row r="18" spans="1:30" s="129" customFormat="1" ht="12" customHeight="1">
      <c r="A18" s="125" t="s">
        <v>335</v>
      </c>
      <c r="B18" s="126" t="s">
        <v>357</v>
      </c>
      <c r="C18" s="125" t="s">
        <v>358</v>
      </c>
      <c r="D18" s="134">
        <f t="shared" si="1"/>
        <v>4991963</v>
      </c>
      <c r="E18" s="134">
        <f t="shared" si="2"/>
        <v>243981</v>
      </c>
      <c r="F18" s="134">
        <v>442</v>
      </c>
      <c r="G18" s="134">
        <v>394</v>
      </c>
      <c r="H18" s="134">
        <v>0</v>
      </c>
      <c r="I18" s="134">
        <v>243145</v>
      </c>
      <c r="J18" s="135">
        <v>0</v>
      </c>
      <c r="K18" s="134">
        <v>0</v>
      </c>
      <c r="L18" s="134">
        <v>4747982</v>
      </c>
      <c r="M18" s="134">
        <f t="shared" si="3"/>
        <v>412094</v>
      </c>
      <c r="N18" s="134">
        <f t="shared" si="4"/>
        <v>16156</v>
      </c>
      <c r="O18" s="134">
        <v>0</v>
      </c>
      <c r="P18" s="134">
        <v>0</v>
      </c>
      <c r="Q18" s="134">
        <v>0</v>
      </c>
      <c r="R18" s="134">
        <v>16156</v>
      </c>
      <c r="S18" s="135">
        <v>0</v>
      </c>
      <c r="T18" s="134">
        <v>0</v>
      </c>
      <c r="U18" s="134">
        <v>395938</v>
      </c>
      <c r="V18" s="134">
        <f t="shared" si="5"/>
        <v>5404057</v>
      </c>
      <c r="W18" s="134">
        <f t="shared" si="6"/>
        <v>260137</v>
      </c>
      <c r="X18" s="134">
        <f t="shared" si="7"/>
        <v>442</v>
      </c>
      <c r="Y18" s="134">
        <f t="shared" si="8"/>
        <v>394</v>
      </c>
      <c r="Z18" s="134">
        <f t="shared" si="9"/>
        <v>0</v>
      </c>
      <c r="AA18" s="134">
        <f t="shared" si="10"/>
        <v>259301</v>
      </c>
      <c r="AB18" s="135">
        <v>0</v>
      </c>
      <c r="AC18" s="134">
        <f t="shared" si="11"/>
        <v>0</v>
      </c>
      <c r="AD18" s="134">
        <f t="shared" si="12"/>
        <v>5143920</v>
      </c>
    </row>
    <row r="19" spans="1:30" s="129" customFormat="1" ht="12" customHeight="1">
      <c r="A19" s="125" t="s">
        <v>335</v>
      </c>
      <c r="B19" s="126" t="s">
        <v>359</v>
      </c>
      <c r="C19" s="125" t="s">
        <v>360</v>
      </c>
      <c r="D19" s="134">
        <f t="shared" si="1"/>
        <v>3302699</v>
      </c>
      <c r="E19" s="134">
        <f t="shared" si="2"/>
        <v>411314</v>
      </c>
      <c r="F19" s="134">
        <v>0</v>
      </c>
      <c r="G19" s="134">
        <v>0</v>
      </c>
      <c r="H19" s="134">
        <v>458</v>
      </c>
      <c r="I19" s="134">
        <v>260744</v>
      </c>
      <c r="J19" s="135">
        <v>0</v>
      </c>
      <c r="K19" s="134">
        <v>150112</v>
      </c>
      <c r="L19" s="134">
        <v>2891385</v>
      </c>
      <c r="M19" s="134">
        <f t="shared" si="3"/>
        <v>197172</v>
      </c>
      <c r="N19" s="134">
        <f t="shared" si="4"/>
        <v>8777</v>
      </c>
      <c r="O19" s="134">
        <v>0</v>
      </c>
      <c r="P19" s="134">
        <v>0</v>
      </c>
      <c r="Q19" s="134">
        <v>0</v>
      </c>
      <c r="R19" s="134">
        <v>8777</v>
      </c>
      <c r="S19" s="135">
        <v>0</v>
      </c>
      <c r="T19" s="134">
        <v>0</v>
      </c>
      <c r="U19" s="134">
        <v>188395</v>
      </c>
      <c r="V19" s="134">
        <f t="shared" si="5"/>
        <v>3499871</v>
      </c>
      <c r="W19" s="134">
        <f t="shared" si="6"/>
        <v>420091</v>
      </c>
      <c r="X19" s="134">
        <f t="shared" si="7"/>
        <v>0</v>
      </c>
      <c r="Y19" s="134">
        <f t="shared" si="8"/>
        <v>0</v>
      </c>
      <c r="Z19" s="134">
        <f t="shared" si="9"/>
        <v>458</v>
      </c>
      <c r="AA19" s="134">
        <f t="shared" si="10"/>
        <v>269521</v>
      </c>
      <c r="AB19" s="135">
        <v>0</v>
      </c>
      <c r="AC19" s="134">
        <f t="shared" si="11"/>
        <v>150112</v>
      </c>
      <c r="AD19" s="134">
        <f t="shared" si="12"/>
        <v>3079780</v>
      </c>
    </row>
    <row r="20" spans="1:30" s="129" customFormat="1" ht="12" customHeight="1">
      <c r="A20" s="125" t="s">
        <v>335</v>
      </c>
      <c r="B20" s="126" t="s">
        <v>361</v>
      </c>
      <c r="C20" s="125" t="s">
        <v>362</v>
      </c>
      <c r="D20" s="134">
        <f t="shared" si="1"/>
        <v>3499090</v>
      </c>
      <c r="E20" s="134">
        <f t="shared" si="2"/>
        <v>422310</v>
      </c>
      <c r="F20" s="134">
        <v>0</v>
      </c>
      <c r="G20" s="134">
        <v>0</v>
      </c>
      <c r="H20" s="134">
        <v>26700</v>
      </c>
      <c r="I20" s="134">
        <v>327146</v>
      </c>
      <c r="J20" s="135">
        <v>0</v>
      </c>
      <c r="K20" s="134">
        <v>68464</v>
      </c>
      <c r="L20" s="134">
        <v>3076780</v>
      </c>
      <c r="M20" s="134">
        <f t="shared" si="3"/>
        <v>752105</v>
      </c>
      <c r="N20" s="134">
        <f t="shared" si="4"/>
        <v>83656</v>
      </c>
      <c r="O20" s="134">
        <v>0</v>
      </c>
      <c r="P20" s="134">
        <v>0</v>
      </c>
      <c r="Q20" s="134">
        <v>0</v>
      </c>
      <c r="R20" s="134">
        <v>83656</v>
      </c>
      <c r="S20" s="135">
        <v>0</v>
      </c>
      <c r="T20" s="134">
        <v>0</v>
      </c>
      <c r="U20" s="134">
        <v>668449</v>
      </c>
      <c r="V20" s="134">
        <f t="shared" si="5"/>
        <v>4251195</v>
      </c>
      <c r="W20" s="134">
        <f t="shared" si="6"/>
        <v>505966</v>
      </c>
      <c r="X20" s="134">
        <f t="shared" si="7"/>
        <v>0</v>
      </c>
      <c r="Y20" s="134">
        <f t="shared" si="8"/>
        <v>0</v>
      </c>
      <c r="Z20" s="134">
        <f t="shared" si="9"/>
        <v>26700</v>
      </c>
      <c r="AA20" s="134">
        <f t="shared" si="10"/>
        <v>410802</v>
      </c>
      <c r="AB20" s="135">
        <v>0</v>
      </c>
      <c r="AC20" s="134">
        <f t="shared" si="11"/>
        <v>68464</v>
      </c>
      <c r="AD20" s="134">
        <f t="shared" si="12"/>
        <v>3745229</v>
      </c>
    </row>
    <row r="21" spans="1:30" s="129" customFormat="1" ht="12" customHeight="1">
      <c r="A21" s="125" t="s">
        <v>335</v>
      </c>
      <c r="B21" s="126" t="s">
        <v>363</v>
      </c>
      <c r="C21" s="125" t="s">
        <v>364</v>
      </c>
      <c r="D21" s="134">
        <f t="shared" si="1"/>
        <v>1672753</v>
      </c>
      <c r="E21" s="134">
        <f t="shared" si="2"/>
        <v>240480</v>
      </c>
      <c r="F21" s="134">
        <v>0</v>
      </c>
      <c r="G21" s="134">
        <v>173</v>
      </c>
      <c r="H21" s="134">
        <v>0</v>
      </c>
      <c r="I21" s="134">
        <v>229585</v>
      </c>
      <c r="J21" s="135">
        <v>0</v>
      </c>
      <c r="K21" s="134">
        <v>10722</v>
      </c>
      <c r="L21" s="134">
        <v>1432273</v>
      </c>
      <c r="M21" s="134">
        <f t="shared" si="3"/>
        <v>186035</v>
      </c>
      <c r="N21" s="134">
        <f t="shared" si="4"/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4">
        <v>0</v>
      </c>
      <c r="U21" s="134">
        <v>186035</v>
      </c>
      <c r="V21" s="134">
        <f t="shared" si="5"/>
        <v>1858788</v>
      </c>
      <c r="W21" s="134">
        <f t="shared" si="6"/>
        <v>240480</v>
      </c>
      <c r="X21" s="134">
        <f t="shared" si="7"/>
        <v>0</v>
      </c>
      <c r="Y21" s="134">
        <f t="shared" si="8"/>
        <v>173</v>
      </c>
      <c r="Z21" s="134">
        <f t="shared" si="9"/>
        <v>0</v>
      </c>
      <c r="AA21" s="134">
        <f t="shared" si="10"/>
        <v>229585</v>
      </c>
      <c r="AB21" s="135">
        <v>0</v>
      </c>
      <c r="AC21" s="134">
        <f t="shared" si="11"/>
        <v>10722</v>
      </c>
      <c r="AD21" s="134">
        <f t="shared" si="12"/>
        <v>1618308</v>
      </c>
    </row>
    <row r="22" spans="1:30" s="129" customFormat="1" ht="12" customHeight="1">
      <c r="A22" s="125" t="s">
        <v>335</v>
      </c>
      <c r="B22" s="126" t="s">
        <v>365</v>
      </c>
      <c r="C22" s="125" t="s">
        <v>366</v>
      </c>
      <c r="D22" s="134">
        <f t="shared" si="1"/>
        <v>1768793</v>
      </c>
      <c r="E22" s="134">
        <f t="shared" si="2"/>
        <v>199825</v>
      </c>
      <c r="F22" s="134">
        <v>0</v>
      </c>
      <c r="G22" s="134">
        <v>169</v>
      </c>
      <c r="H22" s="134">
        <v>0</v>
      </c>
      <c r="I22" s="134">
        <v>167139</v>
      </c>
      <c r="J22" s="135">
        <v>0</v>
      </c>
      <c r="K22" s="134">
        <v>32517</v>
      </c>
      <c r="L22" s="134">
        <v>1568968</v>
      </c>
      <c r="M22" s="134">
        <f t="shared" si="3"/>
        <v>420262</v>
      </c>
      <c r="N22" s="134">
        <f t="shared" si="4"/>
        <v>57834</v>
      </c>
      <c r="O22" s="134">
        <v>0</v>
      </c>
      <c r="P22" s="134">
        <v>1002</v>
      </c>
      <c r="Q22" s="134">
        <v>14500</v>
      </c>
      <c r="R22" s="134">
        <v>41299</v>
      </c>
      <c r="S22" s="135">
        <v>0</v>
      </c>
      <c r="T22" s="134">
        <v>1033</v>
      </c>
      <c r="U22" s="134">
        <v>362428</v>
      </c>
      <c r="V22" s="134">
        <f t="shared" si="5"/>
        <v>2189055</v>
      </c>
      <c r="W22" s="134">
        <f t="shared" si="6"/>
        <v>257659</v>
      </c>
      <c r="X22" s="134">
        <f t="shared" si="7"/>
        <v>0</v>
      </c>
      <c r="Y22" s="134">
        <f t="shared" si="8"/>
        <v>1171</v>
      </c>
      <c r="Z22" s="134">
        <f t="shared" si="9"/>
        <v>14500</v>
      </c>
      <c r="AA22" s="134">
        <f t="shared" si="10"/>
        <v>208438</v>
      </c>
      <c r="AB22" s="135">
        <v>0</v>
      </c>
      <c r="AC22" s="134">
        <f t="shared" si="11"/>
        <v>33550</v>
      </c>
      <c r="AD22" s="134">
        <f t="shared" si="12"/>
        <v>1931396</v>
      </c>
    </row>
    <row r="23" spans="1:30" s="129" customFormat="1" ht="12" customHeight="1">
      <c r="A23" s="125" t="s">
        <v>335</v>
      </c>
      <c r="B23" s="126" t="s">
        <v>367</v>
      </c>
      <c r="C23" s="125" t="s">
        <v>368</v>
      </c>
      <c r="D23" s="134">
        <f t="shared" si="1"/>
        <v>2381438</v>
      </c>
      <c r="E23" s="134">
        <f t="shared" si="2"/>
        <v>246993</v>
      </c>
      <c r="F23" s="134">
        <v>7341</v>
      </c>
      <c r="G23" s="134">
        <v>25</v>
      </c>
      <c r="H23" s="134">
        <v>0</v>
      </c>
      <c r="I23" s="134">
        <v>158094</v>
      </c>
      <c r="J23" s="135">
        <v>0</v>
      </c>
      <c r="K23" s="134">
        <v>81533</v>
      </c>
      <c r="L23" s="134">
        <v>2134445</v>
      </c>
      <c r="M23" s="134">
        <f t="shared" si="3"/>
        <v>129919</v>
      </c>
      <c r="N23" s="134">
        <f t="shared" si="4"/>
        <v>10317</v>
      </c>
      <c r="O23" s="134">
        <v>0</v>
      </c>
      <c r="P23" s="134">
        <v>0</v>
      </c>
      <c r="Q23" s="134">
        <v>0</v>
      </c>
      <c r="R23" s="134">
        <v>10317</v>
      </c>
      <c r="S23" s="135">
        <v>0</v>
      </c>
      <c r="T23" s="134">
        <v>0</v>
      </c>
      <c r="U23" s="134">
        <v>119602</v>
      </c>
      <c r="V23" s="134">
        <f t="shared" si="5"/>
        <v>2511357</v>
      </c>
      <c r="W23" s="134">
        <f t="shared" si="6"/>
        <v>257310</v>
      </c>
      <c r="X23" s="134">
        <f t="shared" si="7"/>
        <v>7341</v>
      </c>
      <c r="Y23" s="134">
        <f t="shared" si="8"/>
        <v>25</v>
      </c>
      <c r="Z23" s="134">
        <f t="shared" si="9"/>
        <v>0</v>
      </c>
      <c r="AA23" s="134">
        <f t="shared" si="10"/>
        <v>168411</v>
      </c>
      <c r="AB23" s="135">
        <v>0</v>
      </c>
      <c r="AC23" s="134">
        <f t="shared" si="11"/>
        <v>81533</v>
      </c>
      <c r="AD23" s="134">
        <f t="shared" si="12"/>
        <v>2254047</v>
      </c>
    </row>
    <row r="24" spans="1:30" s="129" customFormat="1" ht="12" customHeight="1">
      <c r="A24" s="125" t="s">
        <v>335</v>
      </c>
      <c r="B24" s="126" t="s">
        <v>369</v>
      </c>
      <c r="C24" s="125" t="s">
        <v>370</v>
      </c>
      <c r="D24" s="134">
        <f t="shared" si="1"/>
        <v>1628348</v>
      </c>
      <c r="E24" s="134">
        <f t="shared" si="2"/>
        <v>261652</v>
      </c>
      <c r="F24" s="134">
        <v>0</v>
      </c>
      <c r="G24" s="134">
        <v>178</v>
      </c>
      <c r="H24" s="134">
        <v>0</v>
      </c>
      <c r="I24" s="134">
        <v>234329</v>
      </c>
      <c r="J24" s="135">
        <v>0</v>
      </c>
      <c r="K24" s="134">
        <v>27145</v>
      </c>
      <c r="L24" s="134">
        <v>1366696</v>
      </c>
      <c r="M24" s="134">
        <f t="shared" si="3"/>
        <v>307641</v>
      </c>
      <c r="N24" s="134">
        <f t="shared" si="4"/>
        <v>26524</v>
      </c>
      <c r="O24" s="134">
        <v>1122</v>
      </c>
      <c r="P24" s="134">
        <v>1381</v>
      </c>
      <c r="Q24" s="134">
        <v>0</v>
      </c>
      <c r="R24" s="134">
        <v>24021</v>
      </c>
      <c r="S24" s="135">
        <v>0</v>
      </c>
      <c r="T24" s="134">
        <v>0</v>
      </c>
      <c r="U24" s="134">
        <v>281117</v>
      </c>
      <c r="V24" s="134">
        <f t="shared" si="5"/>
        <v>1935989</v>
      </c>
      <c r="W24" s="134">
        <f t="shared" si="6"/>
        <v>288176</v>
      </c>
      <c r="X24" s="134">
        <f t="shared" si="7"/>
        <v>1122</v>
      </c>
      <c r="Y24" s="134">
        <f t="shared" si="8"/>
        <v>1559</v>
      </c>
      <c r="Z24" s="134">
        <f t="shared" si="9"/>
        <v>0</v>
      </c>
      <c r="AA24" s="134">
        <f t="shared" si="10"/>
        <v>258350</v>
      </c>
      <c r="AB24" s="135">
        <v>0</v>
      </c>
      <c r="AC24" s="134">
        <f t="shared" si="11"/>
        <v>27145</v>
      </c>
      <c r="AD24" s="134">
        <f t="shared" si="12"/>
        <v>1647813</v>
      </c>
    </row>
    <row r="25" spans="1:30" s="129" customFormat="1" ht="12" customHeight="1">
      <c r="A25" s="125" t="s">
        <v>335</v>
      </c>
      <c r="B25" s="126" t="s">
        <v>371</v>
      </c>
      <c r="C25" s="125" t="s">
        <v>372</v>
      </c>
      <c r="D25" s="134">
        <f t="shared" si="1"/>
        <v>1902829</v>
      </c>
      <c r="E25" s="134">
        <f t="shared" si="2"/>
        <v>154952</v>
      </c>
      <c r="F25" s="134">
        <v>0</v>
      </c>
      <c r="G25" s="134">
        <v>0</v>
      </c>
      <c r="H25" s="134">
        <v>0</v>
      </c>
      <c r="I25" s="134">
        <v>154952</v>
      </c>
      <c r="J25" s="135">
        <v>0</v>
      </c>
      <c r="K25" s="134">
        <v>0</v>
      </c>
      <c r="L25" s="134">
        <v>1747877</v>
      </c>
      <c r="M25" s="134">
        <f t="shared" si="3"/>
        <v>195813</v>
      </c>
      <c r="N25" s="134">
        <f t="shared" si="4"/>
        <v>390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390</v>
      </c>
      <c r="U25" s="134">
        <v>195423</v>
      </c>
      <c r="V25" s="134">
        <f t="shared" si="5"/>
        <v>2098642</v>
      </c>
      <c r="W25" s="134">
        <f t="shared" si="6"/>
        <v>155342</v>
      </c>
      <c r="X25" s="134">
        <f t="shared" si="7"/>
        <v>0</v>
      </c>
      <c r="Y25" s="134">
        <f t="shared" si="8"/>
        <v>0</v>
      </c>
      <c r="Z25" s="134">
        <f t="shared" si="9"/>
        <v>0</v>
      </c>
      <c r="AA25" s="134">
        <f t="shared" si="10"/>
        <v>154952</v>
      </c>
      <c r="AB25" s="135">
        <v>0</v>
      </c>
      <c r="AC25" s="134">
        <f t="shared" si="11"/>
        <v>390</v>
      </c>
      <c r="AD25" s="134">
        <f t="shared" si="12"/>
        <v>1943300</v>
      </c>
    </row>
    <row r="26" spans="1:30" s="129" customFormat="1" ht="12" customHeight="1">
      <c r="A26" s="125" t="s">
        <v>335</v>
      </c>
      <c r="B26" s="126" t="s">
        <v>373</v>
      </c>
      <c r="C26" s="125" t="s">
        <v>374</v>
      </c>
      <c r="D26" s="134">
        <f t="shared" si="1"/>
        <v>1747901</v>
      </c>
      <c r="E26" s="134">
        <f t="shared" si="2"/>
        <v>364577</v>
      </c>
      <c r="F26" s="134">
        <v>0</v>
      </c>
      <c r="G26" s="134">
        <v>165</v>
      </c>
      <c r="H26" s="134">
        <v>0</v>
      </c>
      <c r="I26" s="134">
        <v>345904</v>
      </c>
      <c r="J26" s="135">
        <v>0</v>
      </c>
      <c r="K26" s="134">
        <v>18508</v>
      </c>
      <c r="L26" s="134">
        <v>1383324</v>
      </c>
      <c r="M26" s="134">
        <f t="shared" si="3"/>
        <v>98347</v>
      </c>
      <c r="N26" s="134">
        <f t="shared" si="4"/>
        <v>10982</v>
      </c>
      <c r="O26" s="134">
        <v>0</v>
      </c>
      <c r="P26" s="134">
        <v>0</v>
      </c>
      <c r="Q26" s="134">
        <v>0</v>
      </c>
      <c r="R26" s="134">
        <v>10982</v>
      </c>
      <c r="S26" s="135">
        <v>0</v>
      </c>
      <c r="T26" s="134">
        <v>0</v>
      </c>
      <c r="U26" s="134">
        <v>87365</v>
      </c>
      <c r="V26" s="134">
        <f t="shared" si="5"/>
        <v>1846248</v>
      </c>
      <c r="W26" s="134">
        <f t="shared" si="6"/>
        <v>375559</v>
      </c>
      <c r="X26" s="134">
        <f t="shared" si="7"/>
        <v>0</v>
      </c>
      <c r="Y26" s="134">
        <f t="shared" si="8"/>
        <v>165</v>
      </c>
      <c r="Z26" s="134">
        <f t="shared" si="9"/>
        <v>0</v>
      </c>
      <c r="AA26" s="134">
        <f t="shared" si="10"/>
        <v>356886</v>
      </c>
      <c r="AB26" s="135">
        <v>0</v>
      </c>
      <c r="AC26" s="134">
        <f t="shared" si="11"/>
        <v>18508</v>
      </c>
      <c r="AD26" s="134">
        <f t="shared" si="12"/>
        <v>1470689</v>
      </c>
    </row>
    <row r="27" spans="1:30" s="129" customFormat="1" ht="12" customHeight="1">
      <c r="A27" s="125" t="s">
        <v>335</v>
      </c>
      <c r="B27" s="126" t="s">
        <v>375</v>
      </c>
      <c r="C27" s="125" t="s">
        <v>376</v>
      </c>
      <c r="D27" s="134">
        <f t="shared" si="1"/>
        <v>1486380</v>
      </c>
      <c r="E27" s="134">
        <f t="shared" si="2"/>
        <v>15957</v>
      </c>
      <c r="F27" s="134">
        <v>0</v>
      </c>
      <c r="G27" s="134">
        <v>0</v>
      </c>
      <c r="H27" s="134">
        <v>0</v>
      </c>
      <c r="I27" s="134">
        <v>15957</v>
      </c>
      <c r="J27" s="135">
        <v>0</v>
      </c>
      <c r="K27" s="134">
        <v>0</v>
      </c>
      <c r="L27" s="134">
        <v>1470423</v>
      </c>
      <c r="M27" s="134">
        <f t="shared" si="3"/>
        <v>226749</v>
      </c>
      <c r="N27" s="134">
        <f t="shared" si="4"/>
        <v>4597</v>
      </c>
      <c r="O27" s="134">
        <v>2913</v>
      </c>
      <c r="P27" s="134">
        <v>1684</v>
      </c>
      <c r="Q27" s="134">
        <v>0</v>
      </c>
      <c r="R27" s="134">
        <v>0</v>
      </c>
      <c r="S27" s="135">
        <v>0</v>
      </c>
      <c r="T27" s="134">
        <v>0</v>
      </c>
      <c r="U27" s="134">
        <v>222152</v>
      </c>
      <c r="V27" s="134">
        <f t="shared" si="5"/>
        <v>1713129</v>
      </c>
      <c r="W27" s="134">
        <f t="shared" si="6"/>
        <v>20554</v>
      </c>
      <c r="X27" s="134">
        <f t="shared" si="7"/>
        <v>2913</v>
      </c>
      <c r="Y27" s="134">
        <f t="shared" si="8"/>
        <v>1684</v>
      </c>
      <c r="Z27" s="134">
        <f t="shared" si="9"/>
        <v>0</v>
      </c>
      <c r="AA27" s="134">
        <f t="shared" si="10"/>
        <v>15957</v>
      </c>
      <c r="AB27" s="135">
        <v>0</v>
      </c>
      <c r="AC27" s="134">
        <f t="shared" si="11"/>
        <v>0</v>
      </c>
      <c r="AD27" s="134">
        <f t="shared" si="12"/>
        <v>1692575</v>
      </c>
    </row>
    <row r="28" spans="1:30" s="129" customFormat="1" ht="12" customHeight="1">
      <c r="A28" s="125" t="s">
        <v>335</v>
      </c>
      <c r="B28" s="126" t="s">
        <v>377</v>
      </c>
      <c r="C28" s="125" t="s">
        <v>378</v>
      </c>
      <c r="D28" s="134">
        <f t="shared" si="1"/>
        <v>2353124</v>
      </c>
      <c r="E28" s="134">
        <f t="shared" si="2"/>
        <v>184217</v>
      </c>
      <c r="F28" s="134">
        <v>0</v>
      </c>
      <c r="G28" s="134">
        <v>0</v>
      </c>
      <c r="H28" s="134">
        <v>0</v>
      </c>
      <c r="I28" s="134">
        <v>157613</v>
      </c>
      <c r="J28" s="135">
        <v>0</v>
      </c>
      <c r="K28" s="134">
        <v>26604</v>
      </c>
      <c r="L28" s="134">
        <v>2168907</v>
      </c>
      <c r="M28" s="134">
        <f t="shared" si="3"/>
        <v>20874</v>
      </c>
      <c r="N28" s="134">
        <f t="shared" si="4"/>
        <v>6076</v>
      </c>
      <c r="O28" s="134">
        <v>0</v>
      </c>
      <c r="P28" s="134">
        <v>0</v>
      </c>
      <c r="Q28" s="134">
        <v>0</v>
      </c>
      <c r="R28" s="134">
        <v>6065</v>
      </c>
      <c r="S28" s="135">
        <v>0</v>
      </c>
      <c r="T28" s="134">
        <v>11</v>
      </c>
      <c r="U28" s="134">
        <v>14798</v>
      </c>
      <c r="V28" s="134">
        <f t="shared" si="5"/>
        <v>2373998</v>
      </c>
      <c r="W28" s="134">
        <f t="shared" si="6"/>
        <v>190293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163678</v>
      </c>
      <c r="AB28" s="135">
        <v>0</v>
      </c>
      <c r="AC28" s="134">
        <f t="shared" si="11"/>
        <v>26615</v>
      </c>
      <c r="AD28" s="134">
        <f t="shared" si="12"/>
        <v>2183705</v>
      </c>
    </row>
    <row r="29" spans="1:30" s="129" customFormat="1" ht="12" customHeight="1">
      <c r="A29" s="125" t="s">
        <v>335</v>
      </c>
      <c r="B29" s="126" t="s">
        <v>379</v>
      </c>
      <c r="C29" s="125" t="s">
        <v>380</v>
      </c>
      <c r="D29" s="134">
        <f t="shared" si="1"/>
        <v>714873</v>
      </c>
      <c r="E29" s="134">
        <f t="shared" si="2"/>
        <v>4818</v>
      </c>
      <c r="F29" s="134">
        <v>0</v>
      </c>
      <c r="G29" s="134">
        <v>119</v>
      </c>
      <c r="H29" s="134">
        <v>0</v>
      </c>
      <c r="I29" s="134">
        <v>4664</v>
      </c>
      <c r="J29" s="135">
        <v>0</v>
      </c>
      <c r="K29" s="134">
        <v>35</v>
      </c>
      <c r="L29" s="134">
        <v>710055</v>
      </c>
      <c r="M29" s="134">
        <f t="shared" si="3"/>
        <v>116494</v>
      </c>
      <c r="N29" s="134">
        <f t="shared" si="4"/>
        <v>653</v>
      </c>
      <c r="O29" s="134">
        <v>193</v>
      </c>
      <c r="P29" s="134">
        <v>430</v>
      </c>
      <c r="Q29" s="134">
        <v>0</v>
      </c>
      <c r="R29" s="134">
        <v>0</v>
      </c>
      <c r="S29" s="135">
        <v>0</v>
      </c>
      <c r="T29" s="134">
        <v>30</v>
      </c>
      <c r="U29" s="134">
        <v>115841</v>
      </c>
      <c r="V29" s="134">
        <f t="shared" si="5"/>
        <v>831367</v>
      </c>
      <c r="W29" s="134">
        <f t="shared" si="6"/>
        <v>5471</v>
      </c>
      <c r="X29" s="134">
        <f t="shared" si="7"/>
        <v>193</v>
      </c>
      <c r="Y29" s="134">
        <f t="shared" si="8"/>
        <v>549</v>
      </c>
      <c r="Z29" s="134">
        <f t="shared" si="9"/>
        <v>0</v>
      </c>
      <c r="AA29" s="134">
        <f t="shared" si="10"/>
        <v>4664</v>
      </c>
      <c r="AB29" s="135">
        <v>0</v>
      </c>
      <c r="AC29" s="134">
        <f t="shared" si="11"/>
        <v>65</v>
      </c>
      <c r="AD29" s="134">
        <f t="shared" si="12"/>
        <v>825896</v>
      </c>
    </row>
    <row r="30" spans="1:30" s="129" customFormat="1" ht="12" customHeight="1">
      <c r="A30" s="125" t="s">
        <v>335</v>
      </c>
      <c r="B30" s="126" t="s">
        <v>381</v>
      </c>
      <c r="C30" s="125" t="s">
        <v>382</v>
      </c>
      <c r="D30" s="134">
        <f t="shared" si="1"/>
        <v>1572690</v>
      </c>
      <c r="E30" s="134">
        <f t="shared" si="2"/>
        <v>7837</v>
      </c>
      <c r="F30" s="134">
        <v>0</v>
      </c>
      <c r="G30" s="134">
        <v>159</v>
      </c>
      <c r="H30" s="134">
        <v>0</v>
      </c>
      <c r="I30" s="134">
        <v>7678</v>
      </c>
      <c r="J30" s="135">
        <v>0</v>
      </c>
      <c r="K30" s="134">
        <v>0</v>
      </c>
      <c r="L30" s="134">
        <v>1564853</v>
      </c>
      <c r="M30" s="134">
        <f t="shared" si="3"/>
        <v>350070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350070</v>
      </c>
      <c r="V30" s="134">
        <f t="shared" si="5"/>
        <v>1922760</v>
      </c>
      <c r="W30" s="134">
        <f t="shared" si="6"/>
        <v>7837</v>
      </c>
      <c r="X30" s="134">
        <f t="shared" si="7"/>
        <v>0</v>
      </c>
      <c r="Y30" s="134">
        <f t="shared" si="8"/>
        <v>159</v>
      </c>
      <c r="Z30" s="134">
        <f t="shared" si="9"/>
        <v>0</v>
      </c>
      <c r="AA30" s="134">
        <f t="shared" si="10"/>
        <v>7678</v>
      </c>
      <c r="AB30" s="135">
        <v>0</v>
      </c>
      <c r="AC30" s="134">
        <f t="shared" si="11"/>
        <v>0</v>
      </c>
      <c r="AD30" s="134">
        <f t="shared" si="12"/>
        <v>1914923</v>
      </c>
    </row>
    <row r="31" spans="1:30" s="129" customFormat="1" ht="12" customHeight="1">
      <c r="A31" s="125" t="s">
        <v>335</v>
      </c>
      <c r="B31" s="126" t="s">
        <v>383</v>
      </c>
      <c r="C31" s="125" t="s">
        <v>384</v>
      </c>
      <c r="D31" s="134">
        <f t="shared" si="1"/>
        <v>1857090</v>
      </c>
      <c r="E31" s="134">
        <f t="shared" si="2"/>
        <v>314382</v>
      </c>
      <c r="F31" s="134">
        <v>0</v>
      </c>
      <c r="G31" s="134">
        <v>21500</v>
      </c>
      <c r="H31" s="134">
        <v>76400</v>
      </c>
      <c r="I31" s="134">
        <v>107206</v>
      </c>
      <c r="J31" s="135">
        <v>0</v>
      </c>
      <c r="K31" s="134">
        <v>109276</v>
      </c>
      <c r="L31" s="134">
        <v>1542708</v>
      </c>
      <c r="M31" s="134">
        <f t="shared" si="3"/>
        <v>175793</v>
      </c>
      <c r="N31" s="134">
        <f t="shared" si="4"/>
        <v>20533</v>
      </c>
      <c r="O31" s="134">
        <v>0</v>
      </c>
      <c r="P31" s="134">
        <v>0</v>
      </c>
      <c r="Q31" s="134">
        <v>0</v>
      </c>
      <c r="R31" s="134">
        <v>18175</v>
      </c>
      <c r="S31" s="135">
        <v>0</v>
      </c>
      <c r="T31" s="134">
        <v>2358</v>
      </c>
      <c r="U31" s="134">
        <v>155260</v>
      </c>
      <c r="V31" s="134">
        <f t="shared" si="5"/>
        <v>2032883</v>
      </c>
      <c r="W31" s="134">
        <f t="shared" si="6"/>
        <v>334915</v>
      </c>
      <c r="X31" s="134">
        <f t="shared" si="7"/>
        <v>0</v>
      </c>
      <c r="Y31" s="134">
        <f t="shared" si="8"/>
        <v>21500</v>
      </c>
      <c r="Z31" s="134">
        <f t="shared" si="9"/>
        <v>76400</v>
      </c>
      <c r="AA31" s="134">
        <f t="shared" si="10"/>
        <v>125381</v>
      </c>
      <c r="AB31" s="135">
        <v>0</v>
      </c>
      <c r="AC31" s="134">
        <f t="shared" si="11"/>
        <v>111634</v>
      </c>
      <c r="AD31" s="134">
        <f t="shared" si="12"/>
        <v>1697968</v>
      </c>
    </row>
    <row r="32" spans="1:30" s="129" customFormat="1" ht="12" customHeight="1">
      <c r="A32" s="125" t="s">
        <v>335</v>
      </c>
      <c r="B32" s="126" t="s">
        <v>385</v>
      </c>
      <c r="C32" s="125" t="s">
        <v>386</v>
      </c>
      <c r="D32" s="134">
        <f t="shared" si="1"/>
        <v>1203195</v>
      </c>
      <c r="E32" s="134">
        <f t="shared" si="2"/>
        <v>26279</v>
      </c>
      <c r="F32" s="134">
        <v>3867</v>
      </c>
      <c r="G32" s="134">
        <v>0</v>
      </c>
      <c r="H32" s="134">
        <v>0</v>
      </c>
      <c r="I32" s="134">
        <v>5224</v>
      </c>
      <c r="J32" s="135">
        <v>0</v>
      </c>
      <c r="K32" s="134">
        <v>17188</v>
      </c>
      <c r="L32" s="134">
        <v>1176916</v>
      </c>
      <c r="M32" s="134">
        <f t="shared" si="3"/>
        <v>344189</v>
      </c>
      <c r="N32" s="134">
        <f t="shared" si="4"/>
        <v>7051</v>
      </c>
      <c r="O32" s="134">
        <v>0</v>
      </c>
      <c r="P32" s="134">
        <v>0</v>
      </c>
      <c r="Q32" s="134">
        <v>0</v>
      </c>
      <c r="R32" s="134">
        <v>7039</v>
      </c>
      <c r="S32" s="135">
        <v>0</v>
      </c>
      <c r="T32" s="134">
        <v>12</v>
      </c>
      <c r="U32" s="134">
        <v>337138</v>
      </c>
      <c r="V32" s="134">
        <f t="shared" si="5"/>
        <v>1547384</v>
      </c>
      <c r="W32" s="134">
        <f t="shared" si="6"/>
        <v>33330</v>
      </c>
      <c r="X32" s="134">
        <f t="shared" si="7"/>
        <v>3867</v>
      </c>
      <c r="Y32" s="134">
        <f t="shared" si="8"/>
        <v>0</v>
      </c>
      <c r="Z32" s="134">
        <f t="shared" si="9"/>
        <v>0</v>
      </c>
      <c r="AA32" s="134">
        <f t="shared" si="10"/>
        <v>12263</v>
      </c>
      <c r="AB32" s="135">
        <v>0</v>
      </c>
      <c r="AC32" s="134">
        <f t="shared" si="11"/>
        <v>17200</v>
      </c>
      <c r="AD32" s="134">
        <f t="shared" si="12"/>
        <v>1514054</v>
      </c>
    </row>
    <row r="33" spans="1:30" s="129" customFormat="1" ht="12" customHeight="1">
      <c r="A33" s="125" t="s">
        <v>335</v>
      </c>
      <c r="B33" s="126" t="s">
        <v>387</v>
      </c>
      <c r="C33" s="125" t="s">
        <v>388</v>
      </c>
      <c r="D33" s="134">
        <f t="shared" si="1"/>
        <v>493090</v>
      </c>
      <c r="E33" s="134">
        <f t="shared" si="2"/>
        <v>29529</v>
      </c>
      <c r="F33" s="134">
        <v>0</v>
      </c>
      <c r="G33" s="134">
        <v>98</v>
      </c>
      <c r="H33" s="134">
        <v>0</v>
      </c>
      <c r="I33" s="134">
        <v>29431</v>
      </c>
      <c r="J33" s="135">
        <v>0</v>
      </c>
      <c r="K33" s="134">
        <v>0</v>
      </c>
      <c r="L33" s="134">
        <v>463561</v>
      </c>
      <c r="M33" s="134">
        <f t="shared" si="3"/>
        <v>93845</v>
      </c>
      <c r="N33" s="134">
        <f t="shared" si="4"/>
        <v>5267</v>
      </c>
      <c r="O33" s="134">
        <v>0</v>
      </c>
      <c r="P33" s="134">
        <v>0</v>
      </c>
      <c r="Q33" s="134">
        <v>0</v>
      </c>
      <c r="R33" s="134">
        <v>5267</v>
      </c>
      <c r="S33" s="135">
        <v>0</v>
      </c>
      <c r="T33" s="134">
        <v>0</v>
      </c>
      <c r="U33" s="134">
        <v>88578</v>
      </c>
      <c r="V33" s="134">
        <f t="shared" si="5"/>
        <v>586935</v>
      </c>
      <c r="W33" s="134">
        <f t="shared" si="6"/>
        <v>34796</v>
      </c>
      <c r="X33" s="134">
        <f t="shared" si="7"/>
        <v>0</v>
      </c>
      <c r="Y33" s="134">
        <f t="shared" si="8"/>
        <v>98</v>
      </c>
      <c r="Z33" s="134">
        <f t="shared" si="9"/>
        <v>0</v>
      </c>
      <c r="AA33" s="134">
        <f t="shared" si="10"/>
        <v>34698</v>
      </c>
      <c r="AB33" s="135">
        <v>0</v>
      </c>
      <c r="AC33" s="134">
        <f t="shared" si="11"/>
        <v>0</v>
      </c>
      <c r="AD33" s="134">
        <f t="shared" si="12"/>
        <v>552139</v>
      </c>
    </row>
    <row r="34" spans="1:30" s="129" customFormat="1" ht="12" customHeight="1">
      <c r="A34" s="125" t="s">
        <v>335</v>
      </c>
      <c r="B34" s="126" t="s">
        <v>389</v>
      </c>
      <c r="C34" s="125" t="s">
        <v>390</v>
      </c>
      <c r="D34" s="134">
        <f t="shared" si="1"/>
        <v>932977</v>
      </c>
      <c r="E34" s="134">
        <f t="shared" si="2"/>
        <v>15710</v>
      </c>
      <c r="F34" s="134">
        <v>0</v>
      </c>
      <c r="G34" s="134">
        <v>107</v>
      </c>
      <c r="H34" s="134">
        <v>0</v>
      </c>
      <c r="I34" s="134">
        <v>3923</v>
      </c>
      <c r="J34" s="135">
        <v>0</v>
      </c>
      <c r="K34" s="134">
        <v>11680</v>
      </c>
      <c r="L34" s="134">
        <v>917267</v>
      </c>
      <c r="M34" s="134">
        <f t="shared" si="3"/>
        <v>85183</v>
      </c>
      <c r="N34" s="134">
        <f t="shared" si="4"/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4">
        <v>0</v>
      </c>
      <c r="U34" s="134">
        <v>85183</v>
      </c>
      <c r="V34" s="134">
        <f t="shared" si="5"/>
        <v>1018160</v>
      </c>
      <c r="W34" s="134">
        <f t="shared" si="6"/>
        <v>15710</v>
      </c>
      <c r="X34" s="134">
        <f t="shared" si="7"/>
        <v>0</v>
      </c>
      <c r="Y34" s="134">
        <f t="shared" si="8"/>
        <v>107</v>
      </c>
      <c r="Z34" s="134">
        <f t="shared" si="9"/>
        <v>0</v>
      </c>
      <c r="AA34" s="134">
        <f t="shared" si="10"/>
        <v>3923</v>
      </c>
      <c r="AB34" s="135">
        <v>0</v>
      </c>
      <c r="AC34" s="134">
        <f t="shared" si="11"/>
        <v>11680</v>
      </c>
      <c r="AD34" s="134">
        <f t="shared" si="12"/>
        <v>1002450</v>
      </c>
    </row>
    <row r="35" spans="1:30" s="129" customFormat="1" ht="12" customHeight="1">
      <c r="A35" s="125" t="s">
        <v>335</v>
      </c>
      <c r="B35" s="126" t="s">
        <v>391</v>
      </c>
      <c r="C35" s="125" t="s">
        <v>392</v>
      </c>
      <c r="D35" s="134">
        <f t="shared" si="1"/>
        <v>5479379</v>
      </c>
      <c r="E35" s="134">
        <f t="shared" si="2"/>
        <v>150976</v>
      </c>
      <c r="F35" s="134">
        <v>148449</v>
      </c>
      <c r="G35" s="134">
        <v>0</v>
      </c>
      <c r="H35" s="134">
        <v>0</v>
      </c>
      <c r="I35" s="134">
        <v>2527</v>
      </c>
      <c r="J35" s="135">
        <v>0</v>
      </c>
      <c r="K35" s="134">
        <v>0</v>
      </c>
      <c r="L35" s="134">
        <v>5328403</v>
      </c>
      <c r="M35" s="134">
        <f t="shared" si="3"/>
        <v>364457</v>
      </c>
      <c r="N35" s="134">
        <f t="shared" si="4"/>
        <v>39906</v>
      </c>
      <c r="O35" s="134">
        <v>0</v>
      </c>
      <c r="P35" s="134">
        <v>0</v>
      </c>
      <c r="Q35" s="134">
        <v>0</v>
      </c>
      <c r="R35" s="134">
        <v>39906</v>
      </c>
      <c r="S35" s="135">
        <v>0</v>
      </c>
      <c r="T35" s="134">
        <v>0</v>
      </c>
      <c r="U35" s="134">
        <v>324551</v>
      </c>
      <c r="V35" s="134">
        <f t="shared" si="5"/>
        <v>5843836</v>
      </c>
      <c r="W35" s="134">
        <f t="shared" si="6"/>
        <v>190882</v>
      </c>
      <c r="X35" s="134">
        <f t="shared" si="7"/>
        <v>148449</v>
      </c>
      <c r="Y35" s="134">
        <f t="shared" si="8"/>
        <v>0</v>
      </c>
      <c r="Z35" s="134">
        <f t="shared" si="9"/>
        <v>0</v>
      </c>
      <c r="AA35" s="134">
        <f t="shared" si="10"/>
        <v>42433</v>
      </c>
      <c r="AB35" s="135">
        <v>0</v>
      </c>
      <c r="AC35" s="134">
        <f t="shared" si="11"/>
        <v>0</v>
      </c>
      <c r="AD35" s="134">
        <f t="shared" si="12"/>
        <v>5652954</v>
      </c>
    </row>
    <row r="36" spans="1:30" s="129" customFormat="1" ht="12" customHeight="1">
      <c r="A36" s="125" t="s">
        <v>335</v>
      </c>
      <c r="B36" s="126" t="s">
        <v>393</v>
      </c>
      <c r="C36" s="125" t="s">
        <v>394</v>
      </c>
      <c r="D36" s="134">
        <f t="shared" si="1"/>
        <v>744983</v>
      </c>
      <c r="E36" s="134">
        <f t="shared" si="2"/>
        <v>83062</v>
      </c>
      <c r="F36" s="134">
        <v>0</v>
      </c>
      <c r="G36" s="134">
        <v>0</v>
      </c>
      <c r="H36" s="134">
        <v>5867</v>
      </c>
      <c r="I36" s="134">
        <v>73865</v>
      </c>
      <c r="J36" s="135">
        <v>0</v>
      </c>
      <c r="K36" s="134">
        <v>3330</v>
      </c>
      <c r="L36" s="134">
        <v>661921</v>
      </c>
      <c r="M36" s="134">
        <f t="shared" si="3"/>
        <v>181439</v>
      </c>
      <c r="N36" s="134">
        <f t="shared" si="4"/>
        <v>37594</v>
      </c>
      <c r="O36" s="134">
        <v>1296</v>
      </c>
      <c r="P36" s="134">
        <v>1299</v>
      </c>
      <c r="Q36" s="134">
        <v>0</v>
      </c>
      <c r="R36" s="134">
        <v>34960</v>
      </c>
      <c r="S36" s="135">
        <v>0</v>
      </c>
      <c r="T36" s="134">
        <v>39</v>
      </c>
      <c r="U36" s="134">
        <v>143845</v>
      </c>
      <c r="V36" s="134">
        <f t="shared" si="5"/>
        <v>926422</v>
      </c>
      <c r="W36" s="134">
        <f t="shared" si="6"/>
        <v>120656</v>
      </c>
      <c r="X36" s="134">
        <f t="shared" si="7"/>
        <v>1296</v>
      </c>
      <c r="Y36" s="134">
        <f t="shared" si="8"/>
        <v>1299</v>
      </c>
      <c r="Z36" s="134">
        <f t="shared" si="9"/>
        <v>5867</v>
      </c>
      <c r="AA36" s="134">
        <f t="shared" si="10"/>
        <v>108825</v>
      </c>
      <c r="AB36" s="135">
        <v>0</v>
      </c>
      <c r="AC36" s="134">
        <f t="shared" si="11"/>
        <v>3369</v>
      </c>
      <c r="AD36" s="134">
        <f t="shared" si="12"/>
        <v>805766</v>
      </c>
    </row>
    <row r="37" spans="1:30" s="129" customFormat="1" ht="12" customHeight="1">
      <c r="A37" s="125" t="s">
        <v>335</v>
      </c>
      <c r="B37" s="126" t="s">
        <v>395</v>
      </c>
      <c r="C37" s="125" t="s">
        <v>396</v>
      </c>
      <c r="D37" s="134">
        <f t="shared" si="1"/>
        <v>946217</v>
      </c>
      <c r="E37" s="134">
        <f t="shared" si="2"/>
        <v>81983</v>
      </c>
      <c r="F37" s="134">
        <v>0</v>
      </c>
      <c r="G37" s="134">
        <v>616</v>
      </c>
      <c r="H37" s="134">
        <v>0</v>
      </c>
      <c r="I37" s="134">
        <v>51740</v>
      </c>
      <c r="J37" s="135">
        <v>0</v>
      </c>
      <c r="K37" s="134">
        <v>29627</v>
      </c>
      <c r="L37" s="134">
        <v>864234</v>
      </c>
      <c r="M37" s="134">
        <f t="shared" si="3"/>
        <v>87692</v>
      </c>
      <c r="N37" s="134">
        <f t="shared" si="4"/>
        <v>3697</v>
      </c>
      <c r="O37" s="134">
        <v>0</v>
      </c>
      <c r="P37" s="134">
        <v>510</v>
      </c>
      <c r="Q37" s="134">
        <v>0</v>
      </c>
      <c r="R37" s="134">
        <v>3122</v>
      </c>
      <c r="S37" s="135">
        <v>0</v>
      </c>
      <c r="T37" s="134">
        <v>65</v>
      </c>
      <c r="U37" s="134">
        <v>83995</v>
      </c>
      <c r="V37" s="134">
        <f t="shared" si="5"/>
        <v>1033909</v>
      </c>
      <c r="W37" s="134">
        <f t="shared" si="6"/>
        <v>85680</v>
      </c>
      <c r="X37" s="134">
        <f t="shared" si="7"/>
        <v>0</v>
      </c>
      <c r="Y37" s="134">
        <f t="shared" si="8"/>
        <v>1126</v>
      </c>
      <c r="Z37" s="134">
        <f t="shared" si="9"/>
        <v>0</v>
      </c>
      <c r="AA37" s="134">
        <f t="shared" si="10"/>
        <v>54862</v>
      </c>
      <c r="AB37" s="135">
        <v>0</v>
      </c>
      <c r="AC37" s="134">
        <f t="shared" si="11"/>
        <v>29692</v>
      </c>
      <c r="AD37" s="134">
        <f t="shared" si="12"/>
        <v>948229</v>
      </c>
    </row>
    <row r="38" spans="1:30" s="129" customFormat="1" ht="12" customHeight="1">
      <c r="A38" s="125" t="s">
        <v>335</v>
      </c>
      <c r="B38" s="126" t="s">
        <v>397</v>
      </c>
      <c r="C38" s="125" t="s">
        <v>398</v>
      </c>
      <c r="D38" s="134">
        <f t="shared" si="1"/>
        <v>1055600</v>
      </c>
      <c r="E38" s="134">
        <f t="shared" si="2"/>
        <v>65506</v>
      </c>
      <c r="F38" s="134">
        <v>0</v>
      </c>
      <c r="G38" s="134">
        <v>124</v>
      </c>
      <c r="H38" s="134">
        <v>0</v>
      </c>
      <c r="I38" s="134">
        <v>34846</v>
      </c>
      <c r="J38" s="135">
        <v>0</v>
      </c>
      <c r="K38" s="134">
        <v>30536</v>
      </c>
      <c r="L38" s="134">
        <v>990094</v>
      </c>
      <c r="M38" s="134">
        <f t="shared" si="3"/>
        <v>176952</v>
      </c>
      <c r="N38" s="134">
        <f t="shared" si="4"/>
        <v>10217</v>
      </c>
      <c r="O38" s="134">
        <v>0</v>
      </c>
      <c r="P38" s="134">
        <v>0</v>
      </c>
      <c r="Q38" s="134">
        <v>0</v>
      </c>
      <c r="R38" s="134">
        <v>10217</v>
      </c>
      <c r="S38" s="135">
        <v>0</v>
      </c>
      <c r="T38" s="134">
        <v>0</v>
      </c>
      <c r="U38" s="134">
        <v>166735</v>
      </c>
      <c r="V38" s="134">
        <f t="shared" si="5"/>
        <v>1232552</v>
      </c>
      <c r="W38" s="134">
        <f t="shared" si="6"/>
        <v>75723</v>
      </c>
      <c r="X38" s="134">
        <f t="shared" si="7"/>
        <v>0</v>
      </c>
      <c r="Y38" s="134">
        <f t="shared" si="8"/>
        <v>124</v>
      </c>
      <c r="Z38" s="134">
        <f t="shared" si="9"/>
        <v>0</v>
      </c>
      <c r="AA38" s="134">
        <f t="shared" si="10"/>
        <v>45063</v>
      </c>
      <c r="AB38" s="135">
        <v>0</v>
      </c>
      <c r="AC38" s="134">
        <f t="shared" si="11"/>
        <v>30536</v>
      </c>
      <c r="AD38" s="134">
        <f t="shared" si="12"/>
        <v>1156829</v>
      </c>
    </row>
    <row r="39" spans="1:30" s="129" customFormat="1" ht="12" customHeight="1">
      <c r="A39" s="125" t="s">
        <v>335</v>
      </c>
      <c r="B39" s="126" t="s">
        <v>399</v>
      </c>
      <c r="C39" s="125" t="s">
        <v>400</v>
      </c>
      <c r="D39" s="134">
        <f t="shared" si="1"/>
        <v>1034362</v>
      </c>
      <c r="E39" s="134">
        <f t="shared" si="2"/>
        <v>19319</v>
      </c>
      <c r="F39" s="134">
        <v>0</v>
      </c>
      <c r="G39" s="134">
        <v>0</v>
      </c>
      <c r="H39" s="134">
        <v>0</v>
      </c>
      <c r="I39" s="134">
        <v>3569</v>
      </c>
      <c r="J39" s="135">
        <v>0</v>
      </c>
      <c r="K39" s="134">
        <v>15750</v>
      </c>
      <c r="L39" s="134">
        <v>1015043</v>
      </c>
      <c r="M39" s="134">
        <f t="shared" si="3"/>
        <v>31714</v>
      </c>
      <c r="N39" s="134">
        <f t="shared" si="4"/>
        <v>1124</v>
      </c>
      <c r="O39" s="134">
        <v>0</v>
      </c>
      <c r="P39" s="134">
        <v>0</v>
      </c>
      <c r="Q39" s="134">
        <v>0</v>
      </c>
      <c r="R39" s="134">
        <v>1124</v>
      </c>
      <c r="S39" s="135">
        <v>0</v>
      </c>
      <c r="T39" s="134">
        <v>0</v>
      </c>
      <c r="U39" s="134">
        <v>30590</v>
      </c>
      <c r="V39" s="134">
        <f t="shared" si="5"/>
        <v>1066076</v>
      </c>
      <c r="W39" s="134">
        <f t="shared" si="6"/>
        <v>20443</v>
      </c>
      <c r="X39" s="134">
        <f t="shared" si="7"/>
        <v>0</v>
      </c>
      <c r="Y39" s="134">
        <f t="shared" si="8"/>
        <v>0</v>
      </c>
      <c r="Z39" s="134">
        <f t="shared" si="9"/>
        <v>0</v>
      </c>
      <c r="AA39" s="134">
        <f t="shared" si="10"/>
        <v>4693</v>
      </c>
      <c r="AB39" s="135">
        <v>0</v>
      </c>
      <c r="AC39" s="134">
        <f t="shared" si="11"/>
        <v>15750</v>
      </c>
      <c r="AD39" s="134">
        <f t="shared" si="12"/>
        <v>1045633</v>
      </c>
    </row>
    <row r="40" spans="1:30" s="129" customFormat="1" ht="12" customHeight="1">
      <c r="A40" s="125" t="s">
        <v>335</v>
      </c>
      <c r="B40" s="126" t="s">
        <v>401</v>
      </c>
      <c r="C40" s="125" t="s">
        <v>402</v>
      </c>
      <c r="D40" s="134">
        <f t="shared" si="1"/>
        <v>648213</v>
      </c>
      <c r="E40" s="134">
        <f t="shared" si="2"/>
        <v>73103</v>
      </c>
      <c r="F40" s="134">
        <v>0</v>
      </c>
      <c r="G40" s="134">
        <v>0</v>
      </c>
      <c r="H40" s="134">
        <v>0</v>
      </c>
      <c r="I40" s="134">
        <v>67533</v>
      </c>
      <c r="J40" s="135">
        <v>0</v>
      </c>
      <c r="K40" s="134">
        <v>5570</v>
      </c>
      <c r="L40" s="134">
        <v>575110</v>
      </c>
      <c r="M40" s="134">
        <f t="shared" si="3"/>
        <v>201610</v>
      </c>
      <c r="N40" s="134">
        <f t="shared" si="4"/>
        <v>0</v>
      </c>
      <c r="O40" s="134">
        <v>0</v>
      </c>
      <c r="P40" s="134">
        <v>0</v>
      </c>
      <c r="Q40" s="134">
        <v>0</v>
      </c>
      <c r="R40" s="134">
        <v>0</v>
      </c>
      <c r="S40" s="135">
        <v>0</v>
      </c>
      <c r="T40" s="134">
        <v>0</v>
      </c>
      <c r="U40" s="134">
        <v>201610</v>
      </c>
      <c r="V40" s="134">
        <f t="shared" si="5"/>
        <v>849823</v>
      </c>
      <c r="W40" s="134">
        <f t="shared" si="6"/>
        <v>73103</v>
      </c>
      <c r="X40" s="134">
        <f t="shared" si="7"/>
        <v>0</v>
      </c>
      <c r="Y40" s="134">
        <f t="shared" si="8"/>
        <v>0</v>
      </c>
      <c r="Z40" s="134">
        <f t="shared" si="9"/>
        <v>0</v>
      </c>
      <c r="AA40" s="134">
        <f t="shared" si="10"/>
        <v>67533</v>
      </c>
      <c r="AB40" s="135">
        <v>0</v>
      </c>
      <c r="AC40" s="134">
        <f t="shared" si="11"/>
        <v>5570</v>
      </c>
      <c r="AD40" s="134">
        <f t="shared" si="12"/>
        <v>776720</v>
      </c>
    </row>
    <row r="41" spans="1:30" s="129" customFormat="1" ht="12" customHeight="1">
      <c r="A41" s="125" t="s">
        <v>335</v>
      </c>
      <c r="B41" s="126" t="s">
        <v>403</v>
      </c>
      <c r="C41" s="125" t="s">
        <v>404</v>
      </c>
      <c r="D41" s="134">
        <f t="shared" si="1"/>
        <v>424931</v>
      </c>
      <c r="E41" s="134">
        <f t="shared" si="2"/>
        <v>22229</v>
      </c>
      <c r="F41" s="134">
        <v>0</v>
      </c>
      <c r="G41" s="134">
        <v>0</v>
      </c>
      <c r="H41" s="134">
        <v>0</v>
      </c>
      <c r="I41" s="134">
        <v>20563</v>
      </c>
      <c r="J41" s="135">
        <v>0</v>
      </c>
      <c r="K41" s="134">
        <v>1666</v>
      </c>
      <c r="L41" s="134">
        <v>402702</v>
      </c>
      <c r="M41" s="134">
        <f t="shared" si="3"/>
        <v>106290</v>
      </c>
      <c r="N41" s="134">
        <f t="shared" si="4"/>
        <v>8407</v>
      </c>
      <c r="O41" s="134">
        <v>360</v>
      </c>
      <c r="P41" s="134">
        <v>359</v>
      </c>
      <c r="Q41" s="134">
        <v>0</v>
      </c>
      <c r="R41" s="134">
        <v>7688</v>
      </c>
      <c r="S41" s="135">
        <v>0</v>
      </c>
      <c r="T41" s="134">
        <v>0</v>
      </c>
      <c r="U41" s="134">
        <v>97883</v>
      </c>
      <c r="V41" s="134">
        <f t="shared" si="5"/>
        <v>531221</v>
      </c>
      <c r="W41" s="134">
        <f t="shared" si="6"/>
        <v>30636</v>
      </c>
      <c r="X41" s="134">
        <f t="shared" si="7"/>
        <v>360</v>
      </c>
      <c r="Y41" s="134">
        <f t="shared" si="8"/>
        <v>359</v>
      </c>
      <c r="Z41" s="134">
        <f t="shared" si="9"/>
        <v>0</v>
      </c>
      <c r="AA41" s="134">
        <f t="shared" si="10"/>
        <v>28251</v>
      </c>
      <c r="AB41" s="135">
        <v>0</v>
      </c>
      <c r="AC41" s="134">
        <f t="shared" si="11"/>
        <v>1666</v>
      </c>
      <c r="AD41" s="134">
        <f t="shared" si="12"/>
        <v>500585</v>
      </c>
    </row>
    <row r="42" spans="1:30" s="129" customFormat="1" ht="12" customHeight="1">
      <c r="A42" s="125" t="s">
        <v>335</v>
      </c>
      <c r="B42" s="126" t="s">
        <v>405</v>
      </c>
      <c r="C42" s="125" t="s">
        <v>406</v>
      </c>
      <c r="D42" s="134">
        <f t="shared" si="1"/>
        <v>345832</v>
      </c>
      <c r="E42" s="134">
        <f t="shared" si="2"/>
        <v>34032</v>
      </c>
      <c r="F42" s="134">
        <v>0</v>
      </c>
      <c r="G42" s="134">
        <v>27534</v>
      </c>
      <c r="H42" s="134">
        <v>0</v>
      </c>
      <c r="I42" s="134">
        <v>1628</v>
      </c>
      <c r="J42" s="135">
        <v>0</v>
      </c>
      <c r="K42" s="134">
        <v>4870</v>
      </c>
      <c r="L42" s="134">
        <v>311800</v>
      </c>
      <c r="M42" s="134">
        <f t="shared" si="3"/>
        <v>49192</v>
      </c>
      <c r="N42" s="134">
        <f t="shared" si="4"/>
        <v>20085</v>
      </c>
      <c r="O42" s="134">
        <v>0</v>
      </c>
      <c r="P42" s="134">
        <v>0</v>
      </c>
      <c r="Q42" s="134">
        <v>0</v>
      </c>
      <c r="R42" s="134">
        <v>2011</v>
      </c>
      <c r="S42" s="135">
        <v>0</v>
      </c>
      <c r="T42" s="134">
        <v>18074</v>
      </c>
      <c r="U42" s="134">
        <v>29107</v>
      </c>
      <c r="V42" s="134">
        <f t="shared" si="5"/>
        <v>395024</v>
      </c>
      <c r="W42" s="134">
        <f t="shared" si="6"/>
        <v>54117</v>
      </c>
      <c r="X42" s="134">
        <f t="shared" si="7"/>
        <v>0</v>
      </c>
      <c r="Y42" s="134">
        <f t="shared" si="8"/>
        <v>27534</v>
      </c>
      <c r="Z42" s="134">
        <f t="shared" si="9"/>
        <v>0</v>
      </c>
      <c r="AA42" s="134">
        <f t="shared" si="10"/>
        <v>3639</v>
      </c>
      <c r="AB42" s="135">
        <v>0</v>
      </c>
      <c r="AC42" s="134">
        <f t="shared" si="11"/>
        <v>22944</v>
      </c>
      <c r="AD42" s="134">
        <f t="shared" si="12"/>
        <v>340907</v>
      </c>
    </row>
    <row r="43" spans="1:30" s="129" customFormat="1" ht="12" customHeight="1">
      <c r="A43" s="125" t="s">
        <v>335</v>
      </c>
      <c r="B43" s="126" t="s">
        <v>407</v>
      </c>
      <c r="C43" s="125" t="s">
        <v>408</v>
      </c>
      <c r="D43" s="134">
        <f t="shared" si="1"/>
        <v>195574</v>
      </c>
      <c r="E43" s="134">
        <f t="shared" si="2"/>
        <v>8131</v>
      </c>
      <c r="F43" s="134">
        <v>0</v>
      </c>
      <c r="G43" s="134">
        <v>0</v>
      </c>
      <c r="H43" s="134">
        <v>0</v>
      </c>
      <c r="I43" s="134">
        <v>2291</v>
      </c>
      <c r="J43" s="135">
        <v>0</v>
      </c>
      <c r="K43" s="134">
        <v>5840</v>
      </c>
      <c r="L43" s="134">
        <v>187443</v>
      </c>
      <c r="M43" s="134">
        <f t="shared" si="3"/>
        <v>90763</v>
      </c>
      <c r="N43" s="134">
        <f t="shared" si="4"/>
        <v>28504</v>
      </c>
      <c r="O43" s="134">
        <v>0</v>
      </c>
      <c r="P43" s="134">
        <v>0</v>
      </c>
      <c r="Q43" s="134">
        <v>0</v>
      </c>
      <c r="R43" s="134">
        <v>28504</v>
      </c>
      <c r="S43" s="135">
        <v>0</v>
      </c>
      <c r="T43" s="134">
        <v>0</v>
      </c>
      <c r="U43" s="134">
        <v>62259</v>
      </c>
      <c r="V43" s="134">
        <f t="shared" si="5"/>
        <v>286337</v>
      </c>
      <c r="W43" s="134">
        <f t="shared" si="6"/>
        <v>36635</v>
      </c>
      <c r="X43" s="134">
        <f t="shared" si="7"/>
        <v>0</v>
      </c>
      <c r="Y43" s="134">
        <f t="shared" si="8"/>
        <v>0</v>
      </c>
      <c r="Z43" s="134">
        <f t="shared" si="9"/>
        <v>0</v>
      </c>
      <c r="AA43" s="134">
        <f t="shared" si="10"/>
        <v>30795</v>
      </c>
      <c r="AB43" s="135">
        <v>0</v>
      </c>
      <c r="AC43" s="134">
        <f t="shared" si="11"/>
        <v>5840</v>
      </c>
      <c r="AD43" s="134">
        <f t="shared" si="12"/>
        <v>249702</v>
      </c>
    </row>
    <row r="44" spans="1:30" s="129" customFormat="1" ht="12" customHeight="1">
      <c r="A44" s="125" t="s">
        <v>335</v>
      </c>
      <c r="B44" s="126" t="s">
        <v>409</v>
      </c>
      <c r="C44" s="125" t="s">
        <v>410</v>
      </c>
      <c r="D44" s="134">
        <f t="shared" si="1"/>
        <v>348375</v>
      </c>
      <c r="E44" s="134">
        <f t="shared" si="2"/>
        <v>0</v>
      </c>
      <c r="F44" s="134">
        <v>0</v>
      </c>
      <c r="G44" s="134">
        <v>0</v>
      </c>
      <c r="H44" s="134">
        <v>0</v>
      </c>
      <c r="I44" s="134">
        <v>0</v>
      </c>
      <c r="J44" s="135">
        <v>0</v>
      </c>
      <c r="K44" s="134">
        <v>0</v>
      </c>
      <c r="L44" s="134">
        <v>348375</v>
      </c>
      <c r="M44" s="134">
        <f t="shared" si="3"/>
        <v>25389</v>
      </c>
      <c r="N44" s="134">
        <f t="shared" si="4"/>
        <v>0</v>
      </c>
      <c r="O44" s="134">
        <v>0</v>
      </c>
      <c r="P44" s="134">
        <v>0</v>
      </c>
      <c r="Q44" s="134">
        <v>0</v>
      </c>
      <c r="R44" s="134">
        <v>0</v>
      </c>
      <c r="S44" s="135">
        <v>0</v>
      </c>
      <c r="T44" s="134">
        <v>0</v>
      </c>
      <c r="U44" s="134">
        <v>25389</v>
      </c>
      <c r="V44" s="134">
        <f t="shared" si="5"/>
        <v>373764</v>
      </c>
      <c r="W44" s="134">
        <f t="shared" si="6"/>
        <v>0</v>
      </c>
      <c r="X44" s="134">
        <f t="shared" si="7"/>
        <v>0</v>
      </c>
      <c r="Y44" s="134">
        <f t="shared" si="8"/>
        <v>0</v>
      </c>
      <c r="Z44" s="134">
        <f t="shared" si="9"/>
        <v>0</v>
      </c>
      <c r="AA44" s="134">
        <f t="shared" si="10"/>
        <v>0</v>
      </c>
      <c r="AB44" s="135">
        <v>0</v>
      </c>
      <c r="AC44" s="134">
        <f t="shared" si="11"/>
        <v>0</v>
      </c>
      <c r="AD44" s="134">
        <f t="shared" si="12"/>
        <v>373764</v>
      </c>
    </row>
    <row r="45" spans="1:30" s="129" customFormat="1" ht="12" customHeight="1">
      <c r="A45" s="125" t="s">
        <v>335</v>
      </c>
      <c r="B45" s="126" t="s">
        <v>411</v>
      </c>
      <c r="C45" s="125" t="s">
        <v>412</v>
      </c>
      <c r="D45" s="134">
        <f t="shared" si="1"/>
        <v>603596</v>
      </c>
      <c r="E45" s="134">
        <f t="shared" si="2"/>
        <v>85080</v>
      </c>
      <c r="F45" s="134">
        <v>0</v>
      </c>
      <c r="G45" s="134">
        <v>100</v>
      </c>
      <c r="H45" s="134">
        <v>0</v>
      </c>
      <c r="I45" s="134">
        <v>72560</v>
      </c>
      <c r="J45" s="135">
        <v>0</v>
      </c>
      <c r="K45" s="134">
        <v>12420</v>
      </c>
      <c r="L45" s="134">
        <v>518516</v>
      </c>
      <c r="M45" s="134">
        <f t="shared" si="3"/>
        <v>199724</v>
      </c>
      <c r="N45" s="134">
        <f t="shared" si="4"/>
        <v>1235</v>
      </c>
      <c r="O45" s="134">
        <v>482</v>
      </c>
      <c r="P45" s="134">
        <v>497</v>
      </c>
      <c r="Q45" s="134">
        <v>0</v>
      </c>
      <c r="R45" s="134">
        <v>0</v>
      </c>
      <c r="S45" s="135">
        <v>0</v>
      </c>
      <c r="T45" s="134">
        <v>256</v>
      </c>
      <c r="U45" s="134">
        <v>198489</v>
      </c>
      <c r="V45" s="134">
        <f t="shared" si="5"/>
        <v>803320</v>
      </c>
      <c r="W45" s="134">
        <f t="shared" si="6"/>
        <v>86315</v>
      </c>
      <c r="X45" s="134">
        <f t="shared" si="7"/>
        <v>482</v>
      </c>
      <c r="Y45" s="134">
        <f t="shared" si="8"/>
        <v>597</v>
      </c>
      <c r="Z45" s="134">
        <f t="shared" si="9"/>
        <v>0</v>
      </c>
      <c r="AA45" s="134">
        <f t="shared" si="10"/>
        <v>72560</v>
      </c>
      <c r="AB45" s="135">
        <v>0</v>
      </c>
      <c r="AC45" s="134">
        <f t="shared" si="11"/>
        <v>12676</v>
      </c>
      <c r="AD45" s="134">
        <f t="shared" si="12"/>
        <v>717005</v>
      </c>
    </row>
    <row r="46" spans="1:30" s="129" customFormat="1" ht="12" customHeight="1">
      <c r="A46" s="125" t="s">
        <v>335</v>
      </c>
      <c r="B46" s="126" t="s">
        <v>413</v>
      </c>
      <c r="C46" s="125" t="s">
        <v>414</v>
      </c>
      <c r="D46" s="134">
        <f t="shared" si="1"/>
        <v>153920</v>
      </c>
      <c r="E46" s="134">
        <f t="shared" si="2"/>
        <v>10566</v>
      </c>
      <c r="F46" s="134">
        <v>0</v>
      </c>
      <c r="G46" s="134">
        <v>0</v>
      </c>
      <c r="H46" s="134">
        <v>0</v>
      </c>
      <c r="I46" s="134">
        <v>10566</v>
      </c>
      <c r="J46" s="135">
        <v>0</v>
      </c>
      <c r="K46" s="134">
        <v>0</v>
      </c>
      <c r="L46" s="134">
        <v>143354</v>
      </c>
      <c r="M46" s="134">
        <f t="shared" si="3"/>
        <v>22737</v>
      </c>
      <c r="N46" s="134">
        <f t="shared" si="4"/>
        <v>0</v>
      </c>
      <c r="O46" s="134">
        <v>0</v>
      </c>
      <c r="P46" s="134">
        <v>0</v>
      </c>
      <c r="Q46" s="134">
        <v>0</v>
      </c>
      <c r="R46" s="134">
        <v>0</v>
      </c>
      <c r="S46" s="135">
        <v>0</v>
      </c>
      <c r="T46" s="134">
        <v>0</v>
      </c>
      <c r="U46" s="134">
        <v>22737</v>
      </c>
      <c r="V46" s="134">
        <f t="shared" si="5"/>
        <v>176657</v>
      </c>
      <c r="W46" s="134">
        <f t="shared" si="6"/>
        <v>10566</v>
      </c>
      <c r="X46" s="134">
        <f t="shared" si="7"/>
        <v>0</v>
      </c>
      <c r="Y46" s="134">
        <f t="shared" si="8"/>
        <v>0</v>
      </c>
      <c r="Z46" s="134">
        <f t="shared" si="9"/>
        <v>0</v>
      </c>
      <c r="AA46" s="134">
        <f t="shared" si="10"/>
        <v>10566</v>
      </c>
      <c r="AB46" s="135">
        <v>0</v>
      </c>
      <c r="AC46" s="134">
        <f t="shared" si="11"/>
        <v>0</v>
      </c>
      <c r="AD46" s="134">
        <f t="shared" si="12"/>
        <v>166091</v>
      </c>
    </row>
    <row r="47" spans="1:30" s="129" customFormat="1" ht="12" customHeight="1">
      <c r="A47" s="125" t="s">
        <v>335</v>
      </c>
      <c r="B47" s="126" t="s">
        <v>415</v>
      </c>
      <c r="C47" s="125" t="s">
        <v>416</v>
      </c>
      <c r="D47" s="134">
        <f t="shared" si="1"/>
        <v>307218</v>
      </c>
      <c r="E47" s="134">
        <f t="shared" si="2"/>
        <v>15557</v>
      </c>
      <c r="F47" s="134">
        <v>0</v>
      </c>
      <c r="G47" s="134">
        <v>7425</v>
      </c>
      <c r="H47" s="134">
        <v>0</v>
      </c>
      <c r="I47" s="134">
        <v>8132</v>
      </c>
      <c r="J47" s="135">
        <v>0</v>
      </c>
      <c r="K47" s="134">
        <v>0</v>
      </c>
      <c r="L47" s="134">
        <v>291661</v>
      </c>
      <c r="M47" s="134">
        <f t="shared" si="3"/>
        <v>96121</v>
      </c>
      <c r="N47" s="134">
        <f t="shared" si="4"/>
        <v>945</v>
      </c>
      <c r="O47" s="134">
        <v>559</v>
      </c>
      <c r="P47" s="134">
        <v>386</v>
      </c>
      <c r="Q47" s="134">
        <v>0</v>
      </c>
      <c r="R47" s="134">
        <v>0</v>
      </c>
      <c r="S47" s="135">
        <v>0</v>
      </c>
      <c r="T47" s="134">
        <v>0</v>
      </c>
      <c r="U47" s="134">
        <v>95176</v>
      </c>
      <c r="V47" s="134">
        <f t="shared" si="5"/>
        <v>403339</v>
      </c>
      <c r="W47" s="134">
        <f t="shared" si="6"/>
        <v>16502</v>
      </c>
      <c r="X47" s="134">
        <f t="shared" si="7"/>
        <v>559</v>
      </c>
      <c r="Y47" s="134">
        <f t="shared" si="8"/>
        <v>7811</v>
      </c>
      <c r="Z47" s="134">
        <f t="shared" si="9"/>
        <v>0</v>
      </c>
      <c r="AA47" s="134">
        <f t="shared" si="10"/>
        <v>8132</v>
      </c>
      <c r="AB47" s="135">
        <v>0</v>
      </c>
      <c r="AC47" s="134">
        <f t="shared" si="11"/>
        <v>0</v>
      </c>
      <c r="AD47" s="134">
        <f t="shared" si="12"/>
        <v>386837</v>
      </c>
    </row>
    <row r="48" spans="1:30" s="129" customFormat="1" ht="12" customHeight="1">
      <c r="A48" s="125" t="s">
        <v>335</v>
      </c>
      <c r="B48" s="126" t="s">
        <v>417</v>
      </c>
      <c r="C48" s="125" t="s">
        <v>334</v>
      </c>
      <c r="D48" s="134">
        <f t="shared" si="1"/>
        <v>154939</v>
      </c>
      <c r="E48" s="134">
        <f t="shared" si="2"/>
        <v>8177</v>
      </c>
      <c r="F48" s="134">
        <v>0</v>
      </c>
      <c r="G48" s="134">
        <v>0</v>
      </c>
      <c r="H48" s="134">
        <v>0</v>
      </c>
      <c r="I48" s="134">
        <v>8177</v>
      </c>
      <c r="J48" s="135">
        <v>0</v>
      </c>
      <c r="K48" s="134">
        <v>0</v>
      </c>
      <c r="L48" s="134">
        <v>146762</v>
      </c>
      <c r="M48" s="134">
        <f t="shared" si="3"/>
        <v>25483</v>
      </c>
      <c r="N48" s="134">
        <f t="shared" si="4"/>
        <v>2936</v>
      </c>
      <c r="O48" s="134">
        <v>0</v>
      </c>
      <c r="P48" s="134">
        <v>0</v>
      </c>
      <c r="Q48" s="134">
        <v>0</v>
      </c>
      <c r="R48" s="134">
        <v>2936</v>
      </c>
      <c r="S48" s="135">
        <v>0</v>
      </c>
      <c r="T48" s="134">
        <v>0</v>
      </c>
      <c r="U48" s="134">
        <v>22547</v>
      </c>
      <c r="V48" s="134">
        <f t="shared" si="5"/>
        <v>180422</v>
      </c>
      <c r="W48" s="134">
        <f t="shared" si="6"/>
        <v>11113</v>
      </c>
      <c r="X48" s="134">
        <f t="shared" si="7"/>
        <v>0</v>
      </c>
      <c r="Y48" s="134">
        <f t="shared" si="8"/>
        <v>0</v>
      </c>
      <c r="Z48" s="134">
        <f t="shared" si="9"/>
        <v>0</v>
      </c>
      <c r="AA48" s="134">
        <f t="shared" si="10"/>
        <v>11113</v>
      </c>
      <c r="AB48" s="135">
        <v>0</v>
      </c>
      <c r="AC48" s="134">
        <f t="shared" si="11"/>
        <v>0</v>
      </c>
      <c r="AD48" s="134">
        <f t="shared" si="12"/>
        <v>169309</v>
      </c>
    </row>
    <row r="49" spans="1:30" s="129" customFormat="1" ht="12" customHeight="1">
      <c r="A49" s="125" t="s">
        <v>335</v>
      </c>
      <c r="B49" s="126" t="s">
        <v>418</v>
      </c>
      <c r="C49" s="125" t="s">
        <v>419</v>
      </c>
      <c r="D49" s="134">
        <f t="shared" si="1"/>
        <v>192212</v>
      </c>
      <c r="E49" s="134">
        <f t="shared" si="2"/>
        <v>42543</v>
      </c>
      <c r="F49" s="134">
        <v>0</v>
      </c>
      <c r="G49" s="134">
        <v>68</v>
      </c>
      <c r="H49" s="134">
        <v>0</v>
      </c>
      <c r="I49" s="134">
        <v>38344</v>
      </c>
      <c r="J49" s="135">
        <v>0</v>
      </c>
      <c r="K49" s="134">
        <v>4131</v>
      </c>
      <c r="L49" s="134">
        <v>149669</v>
      </c>
      <c r="M49" s="134">
        <f t="shared" si="3"/>
        <v>30946</v>
      </c>
      <c r="N49" s="134">
        <f t="shared" si="4"/>
        <v>9177</v>
      </c>
      <c r="O49" s="134">
        <v>0</v>
      </c>
      <c r="P49" s="134">
        <v>0</v>
      </c>
      <c r="Q49" s="134">
        <v>0</v>
      </c>
      <c r="R49" s="134">
        <v>9177</v>
      </c>
      <c r="S49" s="135">
        <v>0</v>
      </c>
      <c r="T49" s="134">
        <v>0</v>
      </c>
      <c r="U49" s="134">
        <v>21769</v>
      </c>
      <c r="V49" s="134">
        <f t="shared" si="5"/>
        <v>223158</v>
      </c>
      <c r="W49" s="134">
        <f t="shared" si="6"/>
        <v>51720</v>
      </c>
      <c r="X49" s="134">
        <f t="shared" si="7"/>
        <v>0</v>
      </c>
      <c r="Y49" s="134">
        <f t="shared" si="8"/>
        <v>68</v>
      </c>
      <c r="Z49" s="134">
        <f t="shared" si="9"/>
        <v>0</v>
      </c>
      <c r="AA49" s="134">
        <f t="shared" si="10"/>
        <v>47521</v>
      </c>
      <c r="AB49" s="135">
        <v>0</v>
      </c>
      <c r="AC49" s="134">
        <f t="shared" si="11"/>
        <v>4131</v>
      </c>
      <c r="AD49" s="134">
        <f t="shared" si="12"/>
        <v>171438</v>
      </c>
    </row>
    <row r="50" spans="1:30" s="129" customFormat="1" ht="12" customHeight="1">
      <c r="A50" s="125" t="s">
        <v>335</v>
      </c>
      <c r="B50" s="126" t="s">
        <v>420</v>
      </c>
      <c r="C50" s="125" t="s">
        <v>421</v>
      </c>
      <c r="D50" s="134">
        <f t="shared" si="1"/>
        <v>68513</v>
      </c>
      <c r="E50" s="134">
        <f t="shared" si="2"/>
        <v>7464</v>
      </c>
      <c r="F50" s="134">
        <v>0</v>
      </c>
      <c r="G50" s="134">
        <v>54</v>
      </c>
      <c r="H50" s="134">
        <v>0</v>
      </c>
      <c r="I50" s="134">
        <v>5752</v>
      </c>
      <c r="J50" s="135">
        <v>0</v>
      </c>
      <c r="K50" s="134">
        <v>1658</v>
      </c>
      <c r="L50" s="134">
        <v>61049</v>
      </c>
      <c r="M50" s="134">
        <f t="shared" si="3"/>
        <v>12548</v>
      </c>
      <c r="N50" s="134">
        <f t="shared" si="4"/>
        <v>269</v>
      </c>
      <c r="O50" s="134">
        <v>121</v>
      </c>
      <c r="P50" s="134">
        <v>138</v>
      </c>
      <c r="Q50" s="134">
        <v>0</v>
      </c>
      <c r="R50" s="134">
        <v>0</v>
      </c>
      <c r="S50" s="135">
        <v>0</v>
      </c>
      <c r="T50" s="134">
        <v>10</v>
      </c>
      <c r="U50" s="134">
        <v>12279</v>
      </c>
      <c r="V50" s="134">
        <f t="shared" si="5"/>
        <v>81061</v>
      </c>
      <c r="W50" s="134">
        <f t="shared" si="6"/>
        <v>7733</v>
      </c>
      <c r="X50" s="134">
        <f t="shared" si="7"/>
        <v>121</v>
      </c>
      <c r="Y50" s="134">
        <f t="shared" si="8"/>
        <v>192</v>
      </c>
      <c r="Z50" s="134">
        <f t="shared" si="9"/>
        <v>0</v>
      </c>
      <c r="AA50" s="134">
        <f t="shared" si="10"/>
        <v>5752</v>
      </c>
      <c r="AB50" s="135">
        <v>0</v>
      </c>
      <c r="AC50" s="134">
        <f t="shared" si="11"/>
        <v>1668</v>
      </c>
      <c r="AD50" s="134">
        <f t="shared" si="12"/>
        <v>73328</v>
      </c>
    </row>
    <row r="51" spans="1:30" s="129" customFormat="1" ht="12" customHeight="1">
      <c r="A51" s="125" t="s">
        <v>335</v>
      </c>
      <c r="B51" s="126" t="s">
        <v>422</v>
      </c>
      <c r="C51" s="125" t="s">
        <v>423</v>
      </c>
      <c r="D51" s="134">
        <f t="shared" si="1"/>
        <v>6537586</v>
      </c>
      <c r="E51" s="134">
        <f t="shared" si="2"/>
        <v>6216906</v>
      </c>
      <c r="F51" s="134">
        <v>2008983</v>
      </c>
      <c r="G51" s="134">
        <v>0</v>
      </c>
      <c r="H51" s="134">
        <v>3261100</v>
      </c>
      <c r="I51" s="134">
        <v>584519</v>
      </c>
      <c r="J51" s="135">
        <v>2487729</v>
      </c>
      <c r="K51" s="134">
        <v>362304</v>
      </c>
      <c r="L51" s="134">
        <v>320680</v>
      </c>
      <c r="M51" s="134">
        <f t="shared" si="3"/>
        <v>0</v>
      </c>
      <c r="N51" s="134">
        <f t="shared" si="4"/>
        <v>0</v>
      </c>
      <c r="O51" s="134">
        <v>0</v>
      </c>
      <c r="P51" s="134">
        <v>0</v>
      </c>
      <c r="Q51" s="134">
        <v>0</v>
      </c>
      <c r="R51" s="134">
        <v>0</v>
      </c>
      <c r="S51" s="135">
        <v>0</v>
      </c>
      <c r="T51" s="134">
        <v>0</v>
      </c>
      <c r="U51" s="134">
        <v>0</v>
      </c>
      <c r="V51" s="134">
        <f t="shared" si="5"/>
        <v>6537586</v>
      </c>
      <c r="W51" s="134">
        <f t="shared" si="6"/>
        <v>6216906</v>
      </c>
      <c r="X51" s="134">
        <f t="shared" si="7"/>
        <v>2008983</v>
      </c>
      <c r="Y51" s="134">
        <f t="shared" si="8"/>
        <v>0</v>
      </c>
      <c r="Z51" s="134">
        <f t="shared" si="9"/>
        <v>3261100</v>
      </c>
      <c r="AA51" s="134">
        <f t="shared" si="10"/>
        <v>584519</v>
      </c>
      <c r="AB51" s="135">
        <f aca="true" t="shared" si="13" ref="AB51:AB61">+SUM(J51,S51)</f>
        <v>2487729</v>
      </c>
      <c r="AC51" s="134">
        <f t="shared" si="11"/>
        <v>362304</v>
      </c>
      <c r="AD51" s="134">
        <f t="shared" si="12"/>
        <v>320680</v>
      </c>
    </row>
    <row r="52" spans="1:30" s="129" customFormat="1" ht="12" customHeight="1">
      <c r="A52" s="125" t="s">
        <v>335</v>
      </c>
      <c r="B52" s="126" t="s">
        <v>424</v>
      </c>
      <c r="C52" s="125" t="s">
        <v>425</v>
      </c>
      <c r="D52" s="134">
        <f t="shared" si="1"/>
        <v>1242390</v>
      </c>
      <c r="E52" s="134">
        <f t="shared" si="2"/>
        <v>1242390</v>
      </c>
      <c r="F52" s="134">
        <v>61162</v>
      </c>
      <c r="G52" s="134">
        <v>0</v>
      </c>
      <c r="H52" s="134">
        <v>250600</v>
      </c>
      <c r="I52" s="134">
        <v>394005</v>
      </c>
      <c r="J52" s="135">
        <v>806707</v>
      </c>
      <c r="K52" s="134">
        <v>536623</v>
      </c>
      <c r="L52" s="134">
        <v>0</v>
      </c>
      <c r="M52" s="134">
        <f t="shared" si="3"/>
        <v>34849</v>
      </c>
      <c r="N52" s="134">
        <f t="shared" si="4"/>
        <v>34849</v>
      </c>
      <c r="O52" s="134">
        <v>0</v>
      </c>
      <c r="P52" s="134">
        <v>0</v>
      </c>
      <c r="Q52" s="134">
        <v>22500</v>
      </c>
      <c r="R52" s="134">
        <v>444</v>
      </c>
      <c r="S52" s="135">
        <v>283483</v>
      </c>
      <c r="T52" s="134">
        <v>11905</v>
      </c>
      <c r="U52" s="134">
        <v>0</v>
      </c>
      <c r="V52" s="134">
        <f t="shared" si="5"/>
        <v>1277239</v>
      </c>
      <c r="W52" s="134">
        <f t="shared" si="6"/>
        <v>1277239</v>
      </c>
      <c r="X52" s="134">
        <f t="shared" si="7"/>
        <v>61162</v>
      </c>
      <c r="Y52" s="134">
        <f t="shared" si="8"/>
        <v>0</v>
      </c>
      <c r="Z52" s="134">
        <f t="shared" si="9"/>
        <v>273100</v>
      </c>
      <c r="AA52" s="134">
        <f t="shared" si="10"/>
        <v>394449</v>
      </c>
      <c r="AB52" s="135">
        <f t="shared" si="13"/>
        <v>1090190</v>
      </c>
      <c r="AC52" s="134">
        <f t="shared" si="11"/>
        <v>548528</v>
      </c>
      <c r="AD52" s="134">
        <f t="shared" si="12"/>
        <v>0</v>
      </c>
    </row>
    <row r="53" spans="1:30" s="129" customFormat="1" ht="12" customHeight="1">
      <c r="A53" s="125" t="s">
        <v>335</v>
      </c>
      <c r="B53" s="126" t="s">
        <v>426</v>
      </c>
      <c r="C53" s="125" t="s">
        <v>427</v>
      </c>
      <c r="D53" s="134">
        <f t="shared" si="1"/>
        <v>393151</v>
      </c>
      <c r="E53" s="134">
        <f t="shared" si="2"/>
        <v>345293</v>
      </c>
      <c r="F53" s="134">
        <v>0</v>
      </c>
      <c r="G53" s="134">
        <v>0</v>
      </c>
      <c r="H53" s="134">
        <v>121900</v>
      </c>
      <c r="I53" s="134">
        <v>141631</v>
      </c>
      <c r="J53" s="135">
        <v>1426677</v>
      </c>
      <c r="K53" s="134">
        <v>81762</v>
      </c>
      <c r="L53" s="134">
        <v>47858</v>
      </c>
      <c r="M53" s="134">
        <f t="shared" si="3"/>
        <v>7600</v>
      </c>
      <c r="N53" s="134">
        <f t="shared" si="4"/>
        <v>7600</v>
      </c>
      <c r="O53" s="134">
        <v>0</v>
      </c>
      <c r="P53" s="134">
        <v>0</v>
      </c>
      <c r="Q53" s="134">
        <v>7600</v>
      </c>
      <c r="R53" s="134">
        <v>0</v>
      </c>
      <c r="S53" s="135">
        <v>250777</v>
      </c>
      <c r="T53" s="134">
        <v>0</v>
      </c>
      <c r="U53" s="134">
        <v>0</v>
      </c>
      <c r="V53" s="134">
        <f t="shared" si="5"/>
        <v>400751</v>
      </c>
      <c r="W53" s="134">
        <f t="shared" si="6"/>
        <v>352893</v>
      </c>
      <c r="X53" s="134">
        <f t="shared" si="7"/>
        <v>0</v>
      </c>
      <c r="Y53" s="134">
        <f t="shared" si="8"/>
        <v>0</v>
      </c>
      <c r="Z53" s="134">
        <f t="shared" si="9"/>
        <v>129500</v>
      </c>
      <c r="AA53" s="134">
        <f t="shared" si="10"/>
        <v>141631</v>
      </c>
      <c r="AB53" s="135">
        <f t="shared" si="13"/>
        <v>1677454</v>
      </c>
      <c r="AC53" s="134">
        <f t="shared" si="11"/>
        <v>81762</v>
      </c>
      <c r="AD53" s="134">
        <f t="shared" si="12"/>
        <v>47858</v>
      </c>
    </row>
    <row r="54" spans="1:30" s="129" customFormat="1" ht="12" customHeight="1">
      <c r="A54" s="125" t="s">
        <v>335</v>
      </c>
      <c r="B54" s="126" t="s">
        <v>428</v>
      </c>
      <c r="C54" s="125" t="s">
        <v>429</v>
      </c>
      <c r="D54" s="134">
        <f t="shared" si="1"/>
        <v>94544</v>
      </c>
      <c r="E54" s="134">
        <f t="shared" si="2"/>
        <v>94544</v>
      </c>
      <c r="F54" s="134">
        <v>0</v>
      </c>
      <c r="G54" s="134">
        <v>0</v>
      </c>
      <c r="H54" s="134">
        <v>0</v>
      </c>
      <c r="I54" s="134">
        <v>90103</v>
      </c>
      <c r="J54" s="135">
        <v>770096</v>
      </c>
      <c r="K54" s="134">
        <v>4441</v>
      </c>
      <c r="L54" s="134">
        <v>0</v>
      </c>
      <c r="M54" s="134">
        <f t="shared" si="3"/>
        <v>1090</v>
      </c>
      <c r="N54" s="134">
        <f t="shared" si="4"/>
        <v>1090</v>
      </c>
      <c r="O54" s="134">
        <v>0</v>
      </c>
      <c r="P54" s="134">
        <v>0</v>
      </c>
      <c r="Q54" s="134">
        <v>0</v>
      </c>
      <c r="R54" s="134">
        <v>0</v>
      </c>
      <c r="S54" s="135">
        <v>189021</v>
      </c>
      <c r="T54" s="134">
        <v>1090</v>
      </c>
      <c r="U54" s="134">
        <v>0</v>
      </c>
      <c r="V54" s="134">
        <f t="shared" si="5"/>
        <v>95634</v>
      </c>
      <c r="W54" s="134">
        <f t="shared" si="6"/>
        <v>95634</v>
      </c>
      <c r="X54" s="134">
        <f t="shared" si="7"/>
        <v>0</v>
      </c>
      <c r="Y54" s="134">
        <f t="shared" si="8"/>
        <v>0</v>
      </c>
      <c r="Z54" s="134">
        <f t="shared" si="9"/>
        <v>0</v>
      </c>
      <c r="AA54" s="134">
        <f t="shared" si="10"/>
        <v>90103</v>
      </c>
      <c r="AB54" s="135">
        <f t="shared" si="13"/>
        <v>959117</v>
      </c>
      <c r="AC54" s="134">
        <f t="shared" si="11"/>
        <v>5531</v>
      </c>
      <c r="AD54" s="134">
        <f t="shared" si="12"/>
        <v>0</v>
      </c>
    </row>
    <row r="55" spans="1:30" s="129" customFormat="1" ht="12" customHeight="1">
      <c r="A55" s="125" t="s">
        <v>335</v>
      </c>
      <c r="B55" s="126" t="s">
        <v>430</v>
      </c>
      <c r="C55" s="125" t="s">
        <v>431</v>
      </c>
      <c r="D55" s="134">
        <f t="shared" si="1"/>
        <v>1066150</v>
      </c>
      <c r="E55" s="134">
        <f t="shared" si="2"/>
        <v>956332</v>
      </c>
      <c r="F55" s="134">
        <v>51450</v>
      </c>
      <c r="G55" s="134">
        <v>0</v>
      </c>
      <c r="H55" s="134">
        <v>363500</v>
      </c>
      <c r="I55" s="134">
        <v>436479</v>
      </c>
      <c r="J55" s="135">
        <v>2805544</v>
      </c>
      <c r="K55" s="134">
        <v>104903</v>
      </c>
      <c r="L55" s="134">
        <v>109818</v>
      </c>
      <c r="M55" s="134">
        <f t="shared" si="3"/>
        <v>0</v>
      </c>
      <c r="N55" s="134">
        <f t="shared" si="4"/>
        <v>0</v>
      </c>
      <c r="O55" s="134">
        <v>0</v>
      </c>
      <c r="P55" s="134">
        <v>0</v>
      </c>
      <c r="Q55" s="134">
        <v>0</v>
      </c>
      <c r="R55" s="134">
        <v>0</v>
      </c>
      <c r="S55" s="135">
        <v>0</v>
      </c>
      <c r="T55" s="134">
        <v>0</v>
      </c>
      <c r="U55" s="134">
        <v>0</v>
      </c>
      <c r="V55" s="134">
        <f t="shared" si="5"/>
        <v>1066150</v>
      </c>
      <c r="W55" s="134">
        <f t="shared" si="6"/>
        <v>956332</v>
      </c>
      <c r="X55" s="134">
        <f t="shared" si="7"/>
        <v>51450</v>
      </c>
      <c r="Y55" s="134">
        <f t="shared" si="8"/>
        <v>0</v>
      </c>
      <c r="Z55" s="134">
        <f t="shared" si="9"/>
        <v>363500</v>
      </c>
      <c r="AA55" s="134">
        <f t="shared" si="10"/>
        <v>436479</v>
      </c>
      <c r="AB55" s="135">
        <f t="shared" si="13"/>
        <v>2805544</v>
      </c>
      <c r="AC55" s="134">
        <f t="shared" si="11"/>
        <v>104903</v>
      </c>
      <c r="AD55" s="134">
        <f t="shared" si="12"/>
        <v>109818</v>
      </c>
    </row>
    <row r="56" spans="1:30" s="129" customFormat="1" ht="12" customHeight="1">
      <c r="A56" s="125" t="s">
        <v>335</v>
      </c>
      <c r="B56" s="126" t="s">
        <v>432</v>
      </c>
      <c r="C56" s="125" t="s">
        <v>433</v>
      </c>
      <c r="D56" s="134">
        <f t="shared" si="1"/>
        <v>12213</v>
      </c>
      <c r="E56" s="134">
        <f t="shared" si="2"/>
        <v>10400</v>
      </c>
      <c r="F56" s="134">
        <v>0</v>
      </c>
      <c r="G56" s="134">
        <v>0</v>
      </c>
      <c r="H56" s="134">
        <v>10400</v>
      </c>
      <c r="I56" s="134">
        <v>0</v>
      </c>
      <c r="J56" s="135">
        <v>677843</v>
      </c>
      <c r="K56" s="134">
        <v>0</v>
      </c>
      <c r="L56" s="134">
        <v>1813</v>
      </c>
      <c r="M56" s="134">
        <f t="shared" si="3"/>
        <v>0</v>
      </c>
      <c r="N56" s="134">
        <f t="shared" si="4"/>
        <v>0</v>
      </c>
      <c r="O56" s="134">
        <v>0</v>
      </c>
      <c r="P56" s="134">
        <v>0</v>
      </c>
      <c r="Q56" s="134">
        <v>0</v>
      </c>
      <c r="R56" s="134">
        <v>0</v>
      </c>
      <c r="S56" s="135">
        <v>0</v>
      </c>
      <c r="T56" s="134">
        <v>0</v>
      </c>
      <c r="U56" s="134">
        <v>0</v>
      </c>
      <c r="V56" s="134">
        <f t="shared" si="5"/>
        <v>12213</v>
      </c>
      <c r="W56" s="134">
        <f t="shared" si="6"/>
        <v>10400</v>
      </c>
      <c r="X56" s="134">
        <f t="shared" si="7"/>
        <v>0</v>
      </c>
      <c r="Y56" s="134">
        <f t="shared" si="8"/>
        <v>0</v>
      </c>
      <c r="Z56" s="134">
        <f t="shared" si="9"/>
        <v>10400</v>
      </c>
      <c r="AA56" s="134">
        <f t="shared" si="10"/>
        <v>0</v>
      </c>
      <c r="AB56" s="135">
        <f t="shared" si="13"/>
        <v>677843</v>
      </c>
      <c r="AC56" s="134">
        <f t="shared" si="11"/>
        <v>0</v>
      </c>
      <c r="AD56" s="134">
        <f t="shared" si="12"/>
        <v>1813</v>
      </c>
    </row>
    <row r="57" spans="1:30" s="129" customFormat="1" ht="12" customHeight="1">
      <c r="A57" s="125" t="s">
        <v>335</v>
      </c>
      <c r="B57" s="126" t="s">
        <v>434</v>
      </c>
      <c r="C57" s="125" t="s">
        <v>435</v>
      </c>
      <c r="D57" s="134">
        <f t="shared" si="1"/>
        <v>756575</v>
      </c>
      <c r="E57" s="134">
        <f t="shared" si="2"/>
        <v>234894</v>
      </c>
      <c r="F57" s="134">
        <v>0</v>
      </c>
      <c r="G57" s="134">
        <v>0</v>
      </c>
      <c r="H57" s="134">
        <v>4900</v>
      </c>
      <c r="I57" s="134">
        <v>229953</v>
      </c>
      <c r="J57" s="135">
        <v>1028030</v>
      </c>
      <c r="K57" s="134">
        <v>41</v>
      </c>
      <c r="L57" s="134">
        <v>521681</v>
      </c>
      <c r="M57" s="134">
        <f t="shared" si="3"/>
        <v>0</v>
      </c>
      <c r="N57" s="134">
        <f t="shared" si="4"/>
        <v>0</v>
      </c>
      <c r="O57" s="134">
        <v>0</v>
      </c>
      <c r="P57" s="134">
        <v>0</v>
      </c>
      <c r="Q57" s="134">
        <v>0</v>
      </c>
      <c r="R57" s="134">
        <v>0</v>
      </c>
      <c r="S57" s="135">
        <v>0</v>
      </c>
      <c r="T57" s="134">
        <v>0</v>
      </c>
      <c r="U57" s="134">
        <v>0</v>
      </c>
      <c r="V57" s="134">
        <f t="shared" si="5"/>
        <v>756575</v>
      </c>
      <c r="W57" s="134">
        <f t="shared" si="6"/>
        <v>234894</v>
      </c>
      <c r="X57" s="134">
        <f t="shared" si="7"/>
        <v>0</v>
      </c>
      <c r="Y57" s="134">
        <f t="shared" si="8"/>
        <v>0</v>
      </c>
      <c r="Z57" s="134">
        <f t="shared" si="9"/>
        <v>4900</v>
      </c>
      <c r="AA57" s="134">
        <f t="shared" si="10"/>
        <v>229953</v>
      </c>
      <c r="AB57" s="135">
        <f t="shared" si="13"/>
        <v>1028030</v>
      </c>
      <c r="AC57" s="134">
        <f t="shared" si="11"/>
        <v>41</v>
      </c>
      <c r="AD57" s="134">
        <f t="shared" si="12"/>
        <v>521681</v>
      </c>
    </row>
    <row r="58" spans="1:30" s="129" customFormat="1" ht="12" customHeight="1">
      <c r="A58" s="125" t="s">
        <v>335</v>
      </c>
      <c r="B58" s="126" t="s">
        <v>436</v>
      </c>
      <c r="C58" s="125" t="s">
        <v>437</v>
      </c>
      <c r="D58" s="134">
        <f t="shared" si="1"/>
        <v>314114</v>
      </c>
      <c r="E58" s="134">
        <f t="shared" si="2"/>
        <v>156728</v>
      </c>
      <c r="F58" s="134">
        <v>0</v>
      </c>
      <c r="G58" s="134">
        <v>0</v>
      </c>
      <c r="H58" s="134">
        <v>0</v>
      </c>
      <c r="I58" s="134">
        <v>63351</v>
      </c>
      <c r="J58" s="135">
        <v>1331812</v>
      </c>
      <c r="K58" s="134">
        <v>93377</v>
      </c>
      <c r="L58" s="134">
        <v>157386</v>
      </c>
      <c r="M58" s="134">
        <f t="shared" si="3"/>
        <v>58713</v>
      </c>
      <c r="N58" s="134">
        <f t="shared" si="4"/>
        <v>36405</v>
      </c>
      <c r="O58" s="134">
        <v>0</v>
      </c>
      <c r="P58" s="134">
        <v>0</v>
      </c>
      <c r="Q58" s="134">
        <v>0</v>
      </c>
      <c r="R58" s="134">
        <v>0</v>
      </c>
      <c r="S58" s="135">
        <v>194799</v>
      </c>
      <c r="T58" s="134">
        <v>36405</v>
      </c>
      <c r="U58" s="134">
        <v>22308</v>
      </c>
      <c r="V58" s="134">
        <f t="shared" si="5"/>
        <v>372827</v>
      </c>
      <c r="W58" s="134">
        <f t="shared" si="6"/>
        <v>193133</v>
      </c>
      <c r="X58" s="134">
        <f t="shared" si="7"/>
        <v>0</v>
      </c>
      <c r="Y58" s="134">
        <f t="shared" si="8"/>
        <v>0</v>
      </c>
      <c r="Z58" s="134">
        <f t="shared" si="9"/>
        <v>0</v>
      </c>
      <c r="AA58" s="134">
        <f t="shared" si="10"/>
        <v>63351</v>
      </c>
      <c r="AB58" s="135">
        <f t="shared" si="13"/>
        <v>1526611</v>
      </c>
      <c r="AC58" s="134">
        <f t="shared" si="11"/>
        <v>129782</v>
      </c>
      <c r="AD58" s="134">
        <f t="shared" si="12"/>
        <v>179694</v>
      </c>
    </row>
    <row r="59" spans="1:30" s="129" customFormat="1" ht="12" customHeight="1">
      <c r="A59" s="125" t="s">
        <v>335</v>
      </c>
      <c r="B59" s="126" t="s">
        <v>438</v>
      </c>
      <c r="C59" s="125" t="s">
        <v>439</v>
      </c>
      <c r="D59" s="134">
        <f t="shared" si="1"/>
        <v>1528774</v>
      </c>
      <c r="E59" s="134">
        <f t="shared" si="2"/>
        <v>1528774</v>
      </c>
      <c r="F59" s="134">
        <v>536300</v>
      </c>
      <c r="G59" s="134">
        <v>0</v>
      </c>
      <c r="H59" s="134">
        <v>845600</v>
      </c>
      <c r="I59" s="134">
        <v>146874</v>
      </c>
      <c r="J59" s="135">
        <v>585231</v>
      </c>
      <c r="K59" s="134">
        <v>0</v>
      </c>
      <c r="L59" s="134">
        <v>0</v>
      </c>
      <c r="M59" s="134">
        <f t="shared" si="3"/>
        <v>0</v>
      </c>
      <c r="N59" s="134">
        <f t="shared" si="4"/>
        <v>0</v>
      </c>
      <c r="O59" s="134">
        <v>0</v>
      </c>
      <c r="P59" s="134">
        <v>0</v>
      </c>
      <c r="Q59" s="134">
        <v>0</v>
      </c>
      <c r="R59" s="134">
        <v>0</v>
      </c>
      <c r="S59" s="135">
        <v>0</v>
      </c>
      <c r="T59" s="134">
        <v>0</v>
      </c>
      <c r="U59" s="134">
        <v>0</v>
      </c>
      <c r="V59" s="134">
        <f t="shared" si="5"/>
        <v>1528774</v>
      </c>
      <c r="W59" s="134">
        <f t="shared" si="6"/>
        <v>1528774</v>
      </c>
      <c r="X59" s="134">
        <f t="shared" si="7"/>
        <v>536300</v>
      </c>
      <c r="Y59" s="134">
        <f t="shared" si="8"/>
        <v>0</v>
      </c>
      <c r="Z59" s="134">
        <f t="shared" si="9"/>
        <v>845600</v>
      </c>
      <c r="AA59" s="134">
        <f t="shared" si="10"/>
        <v>146874</v>
      </c>
      <c r="AB59" s="135">
        <f t="shared" si="13"/>
        <v>585231</v>
      </c>
      <c r="AC59" s="134">
        <f t="shared" si="11"/>
        <v>0</v>
      </c>
      <c r="AD59" s="134">
        <f t="shared" si="12"/>
        <v>0</v>
      </c>
    </row>
    <row r="60" spans="1:30" s="129" customFormat="1" ht="12" customHeight="1">
      <c r="A60" s="125" t="s">
        <v>335</v>
      </c>
      <c r="B60" s="126" t="s">
        <v>440</v>
      </c>
      <c r="C60" s="125" t="s">
        <v>441</v>
      </c>
      <c r="D60" s="134">
        <f t="shared" si="1"/>
        <v>52333</v>
      </c>
      <c r="E60" s="134">
        <f t="shared" si="2"/>
        <v>216</v>
      </c>
      <c r="F60" s="134">
        <v>0</v>
      </c>
      <c r="G60" s="134">
        <v>0</v>
      </c>
      <c r="H60" s="134">
        <v>0</v>
      </c>
      <c r="I60" s="134">
        <v>0</v>
      </c>
      <c r="J60" s="135">
        <v>81412</v>
      </c>
      <c r="K60" s="134">
        <v>216</v>
      </c>
      <c r="L60" s="134">
        <v>52117</v>
      </c>
      <c r="M60" s="134">
        <f t="shared" si="3"/>
        <v>0</v>
      </c>
      <c r="N60" s="134">
        <f t="shared" si="4"/>
        <v>0</v>
      </c>
      <c r="O60" s="134">
        <v>0</v>
      </c>
      <c r="P60" s="134">
        <v>0</v>
      </c>
      <c r="Q60" s="134">
        <v>0</v>
      </c>
      <c r="R60" s="134">
        <v>0</v>
      </c>
      <c r="S60" s="135">
        <v>0</v>
      </c>
      <c r="T60" s="134">
        <v>0</v>
      </c>
      <c r="U60" s="134">
        <v>0</v>
      </c>
      <c r="V60" s="134">
        <f t="shared" si="5"/>
        <v>52333</v>
      </c>
      <c r="W60" s="134">
        <f t="shared" si="6"/>
        <v>216</v>
      </c>
      <c r="X60" s="134">
        <f t="shared" si="7"/>
        <v>0</v>
      </c>
      <c r="Y60" s="134">
        <f t="shared" si="8"/>
        <v>0</v>
      </c>
      <c r="Z60" s="134">
        <f t="shared" si="9"/>
        <v>0</v>
      </c>
      <c r="AA60" s="134">
        <f t="shared" si="10"/>
        <v>0</v>
      </c>
      <c r="AB60" s="135">
        <f t="shared" si="13"/>
        <v>81412</v>
      </c>
      <c r="AC60" s="134">
        <f t="shared" si="11"/>
        <v>216</v>
      </c>
      <c r="AD60" s="134">
        <f t="shared" si="12"/>
        <v>52117</v>
      </c>
    </row>
    <row r="61" spans="1:30" s="129" customFormat="1" ht="12" customHeight="1">
      <c r="A61" s="125" t="s">
        <v>335</v>
      </c>
      <c r="B61" s="126" t="s">
        <v>442</v>
      </c>
      <c r="C61" s="125" t="s">
        <v>443</v>
      </c>
      <c r="D61" s="134">
        <f t="shared" si="1"/>
        <v>80530</v>
      </c>
      <c r="E61" s="134">
        <f t="shared" si="2"/>
        <v>55489</v>
      </c>
      <c r="F61" s="134">
        <v>0</v>
      </c>
      <c r="G61" s="134">
        <v>0</v>
      </c>
      <c r="H61" s="134">
        <v>0</v>
      </c>
      <c r="I61" s="134">
        <v>113</v>
      </c>
      <c r="J61" s="135">
        <v>353323</v>
      </c>
      <c r="K61" s="134">
        <v>55376</v>
      </c>
      <c r="L61" s="134">
        <v>25041</v>
      </c>
      <c r="M61" s="134">
        <f t="shared" si="3"/>
        <v>0</v>
      </c>
      <c r="N61" s="134">
        <f t="shared" si="4"/>
        <v>0</v>
      </c>
      <c r="O61" s="134">
        <v>0</v>
      </c>
      <c r="P61" s="134">
        <v>0</v>
      </c>
      <c r="Q61" s="134">
        <v>0</v>
      </c>
      <c r="R61" s="134">
        <v>0</v>
      </c>
      <c r="S61" s="135">
        <v>0</v>
      </c>
      <c r="T61" s="134">
        <v>0</v>
      </c>
      <c r="U61" s="134">
        <v>0</v>
      </c>
      <c r="V61" s="134">
        <f t="shared" si="5"/>
        <v>80530</v>
      </c>
      <c r="W61" s="134">
        <f t="shared" si="6"/>
        <v>55489</v>
      </c>
      <c r="X61" s="134">
        <f t="shared" si="7"/>
        <v>0</v>
      </c>
      <c r="Y61" s="134">
        <f t="shared" si="8"/>
        <v>0</v>
      </c>
      <c r="Z61" s="134">
        <f t="shared" si="9"/>
        <v>0</v>
      </c>
      <c r="AA61" s="134">
        <f t="shared" si="10"/>
        <v>113</v>
      </c>
      <c r="AB61" s="135">
        <f t="shared" si="13"/>
        <v>353323</v>
      </c>
      <c r="AC61" s="134">
        <f t="shared" si="11"/>
        <v>55376</v>
      </c>
      <c r="AD61" s="134">
        <f t="shared" si="12"/>
        <v>25041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6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335</v>
      </c>
      <c r="B7" s="122" t="s">
        <v>336</v>
      </c>
      <c r="C7" s="121" t="s">
        <v>331</v>
      </c>
      <c r="D7" s="123">
        <f aca="true" t="shared" si="0" ref="D7:AI7">SUM(D8:D61)</f>
        <v>18552123</v>
      </c>
      <c r="E7" s="123">
        <f t="shared" si="0"/>
        <v>18444521</v>
      </c>
      <c r="F7" s="123">
        <f t="shared" si="0"/>
        <v>0</v>
      </c>
      <c r="G7" s="123">
        <f t="shared" si="0"/>
        <v>17081167</v>
      </c>
      <c r="H7" s="123">
        <f t="shared" si="0"/>
        <v>104384</v>
      </c>
      <c r="I7" s="123">
        <f t="shared" si="0"/>
        <v>1258970</v>
      </c>
      <c r="J7" s="123">
        <f t="shared" si="0"/>
        <v>107602</v>
      </c>
      <c r="K7" s="123">
        <f t="shared" si="0"/>
        <v>2049054</v>
      </c>
      <c r="L7" s="123">
        <f t="shared" si="0"/>
        <v>101519425</v>
      </c>
      <c r="M7" s="123">
        <f t="shared" si="0"/>
        <v>42946396</v>
      </c>
      <c r="N7" s="123">
        <f t="shared" si="0"/>
        <v>10518810</v>
      </c>
      <c r="O7" s="123">
        <f t="shared" si="0"/>
        <v>25385906</v>
      </c>
      <c r="P7" s="123">
        <f t="shared" si="0"/>
        <v>6952703</v>
      </c>
      <c r="Q7" s="123">
        <f t="shared" si="0"/>
        <v>88977</v>
      </c>
      <c r="R7" s="123">
        <f t="shared" si="0"/>
        <v>24985063</v>
      </c>
      <c r="S7" s="123">
        <f t="shared" si="0"/>
        <v>5300204</v>
      </c>
      <c r="T7" s="123">
        <f t="shared" si="0"/>
        <v>18818134</v>
      </c>
      <c r="U7" s="123">
        <f t="shared" si="0"/>
        <v>866725</v>
      </c>
      <c r="V7" s="123">
        <f t="shared" si="0"/>
        <v>233568</v>
      </c>
      <c r="W7" s="123">
        <f t="shared" si="0"/>
        <v>33330840</v>
      </c>
      <c r="X7" s="123">
        <f t="shared" si="0"/>
        <v>20551763</v>
      </c>
      <c r="Y7" s="123">
        <f t="shared" si="0"/>
        <v>9790407</v>
      </c>
      <c r="Z7" s="123">
        <f t="shared" si="0"/>
        <v>2031841</v>
      </c>
      <c r="AA7" s="123">
        <f t="shared" si="0"/>
        <v>956829</v>
      </c>
      <c r="AB7" s="123">
        <f t="shared" si="0"/>
        <v>9660608</v>
      </c>
      <c r="AC7" s="123">
        <f t="shared" si="0"/>
        <v>23558</v>
      </c>
      <c r="AD7" s="123">
        <f t="shared" si="0"/>
        <v>5270514</v>
      </c>
      <c r="AE7" s="123">
        <f t="shared" si="0"/>
        <v>125342062</v>
      </c>
      <c r="AF7" s="123">
        <f t="shared" si="0"/>
        <v>187610</v>
      </c>
      <c r="AG7" s="123">
        <f t="shared" si="0"/>
        <v>182360</v>
      </c>
      <c r="AH7" s="123">
        <f t="shared" si="0"/>
        <v>0</v>
      </c>
      <c r="AI7" s="123">
        <f t="shared" si="0"/>
        <v>182360</v>
      </c>
      <c r="AJ7" s="123">
        <f aca="true" t="shared" si="1" ref="AJ7:BO7">SUM(AJ8:AJ61)</f>
        <v>0</v>
      </c>
      <c r="AK7" s="123">
        <f t="shared" si="1"/>
        <v>0</v>
      </c>
      <c r="AL7" s="123">
        <f t="shared" si="1"/>
        <v>5250</v>
      </c>
      <c r="AM7" s="123">
        <f t="shared" si="1"/>
        <v>34900</v>
      </c>
      <c r="AN7" s="123">
        <f t="shared" si="1"/>
        <v>6683935</v>
      </c>
      <c r="AO7" s="123">
        <f t="shared" si="1"/>
        <v>1490785</v>
      </c>
      <c r="AP7" s="123">
        <f t="shared" si="1"/>
        <v>981663</v>
      </c>
      <c r="AQ7" s="123">
        <f t="shared" si="1"/>
        <v>315944</v>
      </c>
      <c r="AR7" s="123">
        <f t="shared" si="1"/>
        <v>193178</v>
      </c>
      <c r="AS7" s="123">
        <f t="shared" si="1"/>
        <v>0</v>
      </c>
      <c r="AT7" s="123">
        <f t="shared" si="1"/>
        <v>1795089</v>
      </c>
      <c r="AU7" s="123">
        <f t="shared" si="1"/>
        <v>138598</v>
      </c>
      <c r="AV7" s="123">
        <f t="shared" si="1"/>
        <v>1640886</v>
      </c>
      <c r="AW7" s="123">
        <f t="shared" si="1"/>
        <v>15605</v>
      </c>
      <c r="AX7" s="123">
        <f t="shared" si="1"/>
        <v>11130</v>
      </c>
      <c r="AY7" s="123">
        <f t="shared" si="1"/>
        <v>3375276</v>
      </c>
      <c r="AZ7" s="123">
        <f t="shared" si="1"/>
        <v>1906933</v>
      </c>
      <c r="BA7" s="123">
        <f t="shared" si="1"/>
        <v>1034839</v>
      </c>
      <c r="BB7" s="123">
        <f t="shared" si="1"/>
        <v>186327</v>
      </c>
      <c r="BC7" s="123">
        <f t="shared" si="1"/>
        <v>247177</v>
      </c>
      <c r="BD7" s="123">
        <f t="shared" si="1"/>
        <v>883180</v>
      </c>
      <c r="BE7" s="123">
        <f t="shared" si="1"/>
        <v>11655</v>
      </c>
      <c r="BF7" s="123">
        <f t="shared" si="1"/>
        <v>875472</v>
      </c>
      <c r="BG7" s="123">
        <f t="shared" si="1"/>
        <v>7747017</v>
      </c>
      <c r="BH7" s="123">
        <f t="shared" si="1"/>
        <v>18739733</v>
      </c>
      <c r="BI7" s="123">
        <f t="shared" si="1"/>
        <v>18626881</v>
      </c>
      <c r="BJ7" s="123">
        <f t="shared" si="1"/>
        <v>0</v>
      </c>
      <c r="BK7" s="123">
        <f t="shared" si="1"/>
        <v>17263527</v>
      </c>
      <c r="BL7" s="123">
        <f t="shared" si="1"/>
        <v>104384</v>
      </c>
      <c r="BM7" s="123">
        <f t="shared" si="1"/>
        <v>1258970</v>
      </c>
      <c r="BN7" s="123">
        <f t="shared" si="1"/>
        <v>112852</v>
      </c>
      <c r="BO7" s="123">
        <f t="shared" si="1"/>
        <v>2083954</v>
      </c>
      <c r="BP7" s="123">
        <f aca="true" t="shared" si="2" ref="BP7:CI7">SUM(BP8:BP61)</f>
        <v>108203360</v>
      </c>
      <c r="BQ7" s="123">
        <f t="shared" si="2"/>
        <v>44437181</v>
      </c>
      <c r="BR7" s="123">
        <f t="shared" si="2"/>
        <v>11500473</v>
      </c>
      <c r="BS7" s="123">
        <f t="shared" si="2"/>
        <v>25701850</v>
      </c>
      <c r="BT7" s="123">
        <f t="shared" si="2"/>
        <v>7145881</v>
      </c>
      <c r="BU7" s="123">
        <f t="shared" si="2"/>
        <v>88977</v>
      </c>
      <c r="BV7" s="123">
        <f t="shared" si="2"/>
        <v>26780152</v>
      </c>
      <c r="BW7" s="123">
        <f t="shared" si="2"/>
        <v>5438802</v>
      </c>
      <c r="BX7" s="123">
        <f t="shared" si="2"/>
        <v>20459020</v>
      </c>
      <c r="BY7" s="123">
        <f t="shared" si="2"/>
        <v>882330</v>
      </c>
      <c r="BZ7" s="123">
        <f t="shared" si="2"/>
        <v>244698</v>
      </c>
      <c r="CA7" s="123">
        <f t="shared" si="2"/>
        <v>36706116</v>
      </c>
      <c r="CB7" s="123">
        <f t="shared" si="2"/>
        <v>22458696</v>
      </c>
      <c r="CC7" s="123">
        <f t="shared" si="2"/>
        <v>10825246</v>
      </c>
      <c r="CD7" s="123">
        <f t="shared" si="2"/>
        <v>2218168</v>
      </c>
      <c r="CE7" s="123">
        <f t="shared" si="2"/>
        <v>1204006</v>
      </c>
      <c r="CF7" s="123">
        <f t="shared" si="2"/>
        <v>10543788</v>
      </c>
      <c r="CG7" s="123">
        <f t="shared" si="2"/>
        <v>35213</v>
      </c>
      <c r="CH7" s="123">
        <f t="shared" si="2"/>
        <v>6145986</v>
      </c>
      <c r="CI7" s="123">
        <f t="shared" si="2"/>
        <v>133089079</v>
      </c>
    </row>
    <row r="8" spans="1:87" s="129" customFormat="1" ht="12" customHeight="1">
      <c r="A8" s="125" t="s">
        <v>335</v>
      </c>
      <c r="B8" s="126" t="s">
        <v>337</v>
      </c>
      <c r="C8" s="125" t="s">
        <v>338</v>
      </c>
      <c r="D8" s="127">
        <f aca="true" t="shared" si="3" ref="D8:D61">+SUM(E8,J8)</f>
        <v>1204220</v>
      </c>
      <c r="E8" s="127">
        <f aca="true" t="shared" si="4" ref="E8:E61">+SUM(F8:I8)</f>
        <v>1197093</v>
      </c>
      <c r="F8" s="127">
        <v>0</v>
      </c>
      <c r="G8" s="127">
        <v>1153603</v>
      </c>
      <c r="H8" s="127">
        <v>38784</v>
      </c>
      <c r="I8" s="127">
        <v>4706</v>
      </c>
      <c r="J8" s="127">
        <v>7127</v>
      </c>
      <c r="K8" s="128">
        <v>0</v>
      </c>
      <c r="L8" s="127">
        <f aca="true" t="shared" si="5" ref="L8:L61">+SUM(M8,R8,V8,W8,AC8)</f>
        <v>30010527</v>
      </c>
      <c r="M8" s="127">
        <f aca="true" t="shared" si="6" ref="M8:M61">+SUM(N8:Q8)</f>
        <v>20809075</v>
      </c>
      <c r="N8" s="127">
        <v>2155688</v>
      </c>
      <c r="O8" s="127">
        <v>14618172</v>
      </c>
      <c r="P8" s="127">
        <v>4012374</v>
      </c>
      <c r="Q8" s="127">
        <v>22841</v>
      </c>
      <c r="R8" s="127">
        <f aca="true" t="shared" si="7" ref="R8:R61">+SUM(S8:U8)</f>
        <v>9039569</v>
      </c>
      <c r="S8" s="127">
        <v>2860799</v>
      </c>
      <c r="T8" s="127">
        <v>5841889</v>
      </c>
      <c r="U8" s="127">
        <v>336881</v>
      </c>
      <c r="V8" s="127">
        <v>0</v>
      </c>
      <c r="W8" s="127">
        <f aca="true" t="shared" si="8" ref="W8:W61">+SUM(X8:AA8)</f>
        <v>161883</v>
      </c>
      <c r="X8" s="127">
        <v>26938</v>
      </c>
      <c r="Y8" s="127">
        <v>4484</v>
      </c>
      <c r="Z8" s="127">
        <v>130461</v>
      </c>
      <c r="AA8" s="127">
        <v>0</v>
      </c>
      <c r="AB8" s="128">
        <v>0</v>
      </c>
      <c r="AC8" s="127">
        <v>0</v>
      </c>
      <c r="AD8" s="127">
        <v>815490</v>
      </c>
      <c r="AE8" s="127">
        <f aca="true" t="shared" si="9" ref="AE8:AE61">+SUM(D8,L8,AD8)</f>
        <v>32030237</v>
      </c>
      <c r="AF8" s="127">
        <f aca="true" t="shared" si="10" ref="AF8:AF61">+SUM(AG8,AL8)</f>
        <v>0</v>
      </c>
      <c r="AG8" s="127">
        <f aca="true" t="shared" si="11" ref="AG8:AG61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61">+SUM(AO8,AT8,AX8,AY8,BE8)</f>
        <v>52131</v>
      </c>
      <c r="AO8" s="127">
        <f aca="true" t="shared" si="13" ref="AO8:AO61">+SUM(AP8:AS8)</f>
        <v>0</v>
      </c>
      <c r="AP8" s="127">
        <v>0</v>
      </c>
      <c r="AQ8" s="127">
        <v>0</v>
      </c>
      <c r="AR8" s="127">
        <v>0</v>
      </c>
      <c r="AS8" s="127">
        <v>0</v>
      </c>
      <c r="AT8" s="127">
        <f aca="true" t="shared" si="14" ref="AT8:AT61">+SUM(AU8:AW8)</f>
        <v>0</v>
      </c>
      <c r="AU8" s="127">
        <v>0</v>
      </c>
      <c r="AV8" s="127">
        <v>0</v>
      </c>
      <c r="AW8" s="127">
        <v>0</v>
      </c>
      <c r="AX8" s="127">
        <v>0</v>
      </c>
      <c r="AY8" s="127">
        <f aca="true" t="shared" si="15" ref="AY8:AY61">+SUM(AZ8:BC8)</f>
        <v>52131</v>
      </c>
      <c r="AZ8" s="127">
        <v>44491</v>
      </c>
      <c r="BA8" s="127">
        <v>7640</v>
      </c>
      <c r="BB8" s="127">
        <v>0</v>
      </c>
      <c r="BC8" s="127">
        <v>0</v>
      </c>
      <c r="BD8" s="128">
        <v>0</v>
      </c>
      <c r="BE8" s="127">
        <v>0</v>
      </c>
      <c r="BF8" s="127">
        <v>0</v>
      </c>
      <c r="BG8" s="127">
        <f aca="true" t="shared" si="16" ref="BG8:BG61">+SUM(BF8,AN8,AF8)</f>
        <v>52131</v>
      </c>
      <c r="BH8" s="127">
        <f aca="true" t="shared" si="17" ref="BH8:BH41">SUM(D8,AF8)</f>
        <v>1204220</v>
      </c>
      <c r="BI8" s="127">
        <f aca="true" t="shared" si="18" ref="BI8:BI40">SUM(E8,AG8)</f>
        <v>1197093</v>
      </c>
      <c r="BJ8" s="127">
        <f aca="true" t="shared" si="19" ref="BJ8:BJ40">SUM(F8,AH8)</f>
        <v>0</v>
      </c>
      <c r="BK8" s="127">
        <f aca="true" t="shared" si="20" ref="BK8:BK40">SUM(G8,AI8)</f>
        <v>1153603</v>
      </c>
      <c r="BL8" s="127">
        <f aca="true" t="shared" si="21" ref="BL8:BL40">SUM(H8,AJ8)</f>
        <v>38784</v>
      </c>
      <c r="BM8" s="127">
        <f aca="true" t="shared" si="22" ref="BM8:BM40">SUM(I8,AK8)</f>
        <v>4706</v>
      </c>
      <c r="BN8" s="127">
        <f aca="true" t="shared" si="23" ref="BN8:BN40">SUM(J8,AL8)</f>
        <v>7127</v>
      </c>
      <c r="BO8" s="128">
        <f aca="true" t="shared" si="24" ref="BO8:BO40">SUM(K8,AM8)</f>
        <v>0</v>
      </c>
      <c r="BP8" s="127">
        <f aca="true" t="shared" si="25" ref="BP8:BP40">SUM(L8,AN8)</f>
        <v>30062658</v>
      </c>
      <c r="BQ8" s="127">
        <f aca="true" t="shared" si="26" ref="BQ8:BQ40">SUM(M8,AO8)</f>
        <v>20809075</v>
      </c>
      <c r="BR8" s="127">
        <f aca="true" t="shared" si="27" ref="BR8:BR40">SUM(N8,AP8)</f>
        <v>2155688</v>
      </c>
      <c r="BS8" s="127">
        <f aca="true" t="shared" si="28" ref="BS8:BS40">SUM(O8,AQ8)</f>
        <v>14618172</v>
      </c>
      <c r="BT8" s="127">
        <f aca="true" t="shared" si="29" ref="BT8:BT40">SUM(P8,AR8)</f>
        <v>4012374</v>
      </c>
      <c r="BU8" s="127">
        <f aca="true" t="shared" si="30" ref="BU8:BU40">SUM(Q8,AS8)</f>
        <v>22841</v>
      </c>
      <c r="BV8" s="127">
        <f aca="true" t="shared" si="31" ref="BV8:BV40">SUM(R8,AT8)</f>
        <v>9039569</v>
      </c>
      <c r="BW8" s="127">
        <f aca="true" t="shared" si="32" ref="BW8:BW61">SUM(S8,AU8)</f>
        <v>2860799</v>
      </c>
      <c r="BX8" s="127">
        <f aca="true" t="shared" si="33" ref="BX8:BX28">SUM(T8,AV8)</f>
        <v>5841889</v>
      </c>
      <c r="BY8" s="127">
        <f aca="true" t="shared" si="34" ref="BY8:BY28">SUM(U8,AW8)</f>
        <v>336881</v>
      </c>
      <c r="BZ8" s="127">
        <f aca="true" t="shared" si="35" ref="BZ8:BZ28">SUM(V8,AX8)</f>
        <v>0</v>
      </c>
      <c r="CA8" s="127">
        <f aca="true" t="shared" si="36" ref="CA8:CA29">SUM(W8,AY8)</f>
        <v>214014</v>
      </c>
      <c r="CB8" s="127">
        <f aca="true" t="shared" si="37" ref="CB8:CB28">SUM(X8,AZ8)</f>
        <v>71429</v>
      </c>
      <c r="CC8" s="127">
        <f aca="true" t="shared" si="38" ref="CC8:CC28">SUM(Y8,BA8)</f>
        <v>12124</v>
      </c>
      <c r="CD8" s="127">
        <f aca="true" t="shared" si="39" ref="CD8:CD28">SUM(Z8,BB8)</f>
        <v>130461</v>
      </c>
      <c r="CE8" s="127">
        <f aca="true" t="shared" si="40" ref="CE8:CE28">SUM(AA8,BC8)</f>
        <v>0</v>
      </c>
      <c r="CF8" s="128">
        <f aca="true" t="shared" si="41" ref="CF8:CF28">SUM(AB8,BD8)</f>
        <v>0</v>
      </c>
      <c r="CG8" s="127">
        <f aca="true" t="shared" si="42" ref="CG8:CG28">SUM(AC8,BE8)</f>
        <v>0</v>
      </c>
      <c r="CH8" s="127">
        <f aca="true" t="shared" si="43" ref="CH8:CH28">SUM(AD8,BF8)</f>
        <v>815490</v>
      </c>
      <c r="CI8" s="127">
        <f aca="true" t="shared" si="44" ref="CI8:CI28">SUM(AE8,BG8)</f>
        <v>32082368</v>
      </c>
    </row>
    <row r="9" spans="1:87" s="129" customFormat="1" ht="12" customHeight="1">
      <c r="A9" s="125" t="s">
        <v>335</v>
      </c>
      <c r="B9" s="133" t="s">
        <v>339</v>
      </c>
      <c r="C9" s="125" t="s">
        <v>340</v>
      </c>
      <c r="D9" s="127">
        <f t="shared" si="3"/>
        <v>5969160</v>
      </c>
      <c r="E9" s="127">
        <f t="shared" si="4"/>
        <v>5969160</v>
      </c>
      <c r="F9" s="127">
        <v>0</v>
      </c>
      <c r="G9" s="127">
        <v>5966856</v>
      </c>
      <c r="H9" s="127">
        <v>2304</v>
      </c>
      <c r="I9" s="127">
        <v>0</v>
      </c>
      <c r="J9" s="127">
        <v>0</v>
      </c>
      <c r="K9" s="128">
        <v>0</v>
      </c>
      <c r="L9" s="127">
        <f t="shared" si="5"/>
        <v>9315976</v>
      </c>
      <c r="M9" s="127">
        <f t="shared" si="6"/>
        <v>1290231</v>
      </c>
      <c r="N9" s="127">
        <v>820515</v>
      </c>
      <c r="O9" s="127">
        <v>136753</v>
      </c>
      <c r="P9" s="127">
        <v>332963</v>
      </c>
      <c r="Q9" s="127">
        <v>0</v>
      </c>
      <c r="R9" s="127">
        <f t="shared" si="7"/>
        <v>1543059</v>
      </c>
      <c r="S9" s="127">
        <v>38299</v>
      </c>
      <c r="T9" s="127">
        <v>1469593</v>
      </c>
      <c r="U9" s="127">
        <v>35167</v>
      </c>
      <c r="V9" s="127">
        <v>1058</v>
      </c>
      <c r="W9" s="127">
        <f t="shared" si="8"/>
        <v>6481628</v>
      </c>
      <c r="X9" s="127">
        <v>4954258</v>
      </c>
      <c r="Y9" s="127">
        <v>1272407</v>
      </c>
      <c r="Z9" s="127">
        <v>254963</v>
      </c>
      <c r="AA9" s="127">
        <v>0</v>
      </c>
      <c r="AB9" s="128">
        <v>0</v>
      </c>
      <c r="AC9" s="127">
        <v>0</v>
      </c>
      <c r="AD9" s="127">
        <v>117435</v>
      </c>
      <c r="AE9" s="127">
        <f t="shared" si="9"/>
        <v>15402571</v>
      </c>
      <c r="AF9" s="127">
        <f t="shared" si="10"/>
        <v>0</v>
      </c>
      <c r="AG9" s="127">
        <f t="shared" si="11"/>
        <v>0</v>
      </c>
      <c r="AH9" s="127">
        <v>0</v>
      </c>
      <c r="AI9" s="127">
        <v>0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996620</v>
      </c>
      <c r="AO9" s="127">
        <f t="shared" si="13"/>
        <v>170060</v>
      </c>
      <c r="AP9" s="127">
        <v>170060</v>
      </c>
      <c r="AQ9" s="127">
        <v>0</v>
      </c>
      <c r="AR9" s="127">
        <v>0</v>
      </c>
      <c r="AS9" s="127">
        <v>0</v>
      </c>
      <c r="AT9" s="127">
        <f t="shared" si="14"/>
        <v>223337</v>
      </c>
      <c r="AU9" s="127">
        <v>36804</v>
      </c>
      <c r="AV9" s="127">
        <v>186533</v>
      </c>
      <c r="AW9" s="127">
        <v>0</v>
      </c>
      <c r="AX9" s="127">
        <v>0</v>
      </c>
      <c r="AY9" s="127">
        <f t="shared" si="15"/>
        <v>603223</v>
      </c>
      <c r="AZ9" s="127">
        <v>522167</v>
      </c>
      <c r="BA9" s="127">
        <v>81056</v>
      </c>
      <c r="BB9" s="127">
        <v>0</v>
      </c>
      <c r="BC9" s="127">
        <v>0</v>
      </c>
      <c r="BD9" s="128">
        <v>0</v>
      </c>
      <c r="BE9" s="127">
        <v>0</v>
      </c>
      <c r="BF9" s="127">
        <v>0</v>
      </c>
      <c r="BG9" s="127">
        <f t="shared" si="16"/>
        <v>996620</v>
      </c>
      <c r="BH9" s="127">
        <f t="shared" si="17"/>
        <v>5969160</v>
      </c>
      <c r="BI9" s="127">
        <f t="shared" si="18"/>
        <v>5969160</v>
      </c>
      <c r="BJ9" s="127">
        <f t="shared" si="19"/>
        <v>0</v>
      </c>
      <c r="BK9" s="127">
        <f t="shared" si="20"/>
        <v>5966856</v>
      </c>
      <c r="BL9" s="127">
        <f t="shared" si="21"/>
        <v>2304</v>
      </c>
      <c r="BM9" s="127">
        <f t="shared" si="22"/>
        <v>0</v>
      </c>
      <c r="BN9" s="127">
        <f t="shared" si="23"/>
        <v>0</v>
      </c>
      <c r="BO9" s="128">
        <f t="shared" si="24"/>
        <v>0</v>
      </c>
      <c r="BP9" s="127">
        <f t="shared" si="25"/>
        <v>10312596</v>
      </c>
      <c r="BQ9" s="127">
        <f t="shared" si="26"/>
        <v>1460291</v>
      </c>
      <c r="BR9" s="127">
        <f t="shared" si="27"/>
        <v>990575</v>
      </c>
      <c r="BS9" s="127">
        <f t="shared" si="28"/>
        <v>136753</v>
      </c>
      <c r="BT9" s="127">
        <f t="shared" si="29"/>
        <v>332963</v>
      </c>
      <c r="BU9" s="127">
        <f t="shared" si="30"/>
        <v>0</v>
      </c>
      <c r="BV9" s="127">
        <f t="shared" si="31"/>
        <v>1766396</v>
      </c>
      <c r="BW9" s="127">
        <f t="shared" si="32"/>
        <v>75103</v>
      </c>
      <c r="BX9" s="127">
        <f t="shared" si="33"/>
        <v>1656126</v>
      </c>
      <c r="BY9" s="127">
        <f t="shared" si="34"/>
        <v>35167</v>
      </c>
      <c r="BZ9" s="127">
        <f t="shared" si="35"/>
        <v>1058</v>
      </c>
      <c r="CA9" s="127">
        <f t="shared" si="36"/>
        <v>7084851</v>
      </c>
      <c r="CB9" s="127">
        <f t="shared" si="37"/>
        <v>5476425</v>
      </c>
      <c r="CC9" s="127">
        <f t="shared" si="38"/>
        <v>1353463</v>
      </c>
      <c r="CD9" s="127">
        <f t="shared" si="39"/>
        <v>254963</v>
      </c>
      <c r="CE9" s="127">
        <f t="shared" si="40"/>
        <v>0</v>
      </c>
      <c r="CF9" s="128">
        <f t="shared" si="41"/>
        <v>0</v>
      </c>
      <c r="CG9" s="127">
        <f t="shared" si="42"/>
        <v>0</v>
      </c>
      <c r="CH9" s="127">
        <f t="shared" si="43"/>
        <v>117435</v>
      </c>
      <c r="CI9" s="127">
        <f t="shared" si="44"/>
        <v>16399191</v>
      </c>
    </row>
    <row r="10" spans="1:87" s="129" customFormat="1" ht="12" customHeight="1">
      <c r="A10" s="125" t="s">
        <v>335</v>
      </c>
      <c r="B10" s="126" t="s">
        <v>341</v>
      </c>
      <c r="C10" s="125" t="s">
        <v>342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354</v>
      </c>
      <c r="L10" s="127">
        <f t="shared" si="5"/>
        <v>1589118</v>
      </c>
      <c r="M10" s="127">
        <f t="shared" si="6"/>
        <v>326133</v>
      </c>
      <c r="N10" s="127">
        <v>36237</v>
      </c>
      <c r="O10" s="127">
        <v>289896</v>
      </c>
      <c r="P10" s="127">
        <v>0</v>
      </c>
      <c r="Q10" s="127">
        <v>0</v>
      </c>
      <c r="R10" s="127">
        <f t="shared" si="7"/>
        <v>109753</v>
      </c>
      <c r="S10" s="127">
        <v>109753</v>
      </c>
      <c r="T10" s="127">
        <v>0</v>
      </c>
      <c r="U10" s="127">
        <v>0</v>
      </c>
      <c r="V10" s="127">
        <v>0</v>
      </c>
      <c r="W10" s="127">
        <f t="shared" si="8"/>
        <v>1153232</v>
      </c>
      <c r="X10" s="127">
        <v>1045454</v>
      </c>
      <c r="Y10" s="127">
        <v>107778</v>
      </c>
      <c r="Z10" s="127">
        <v>0</v>
      </c>
      <c r="AA10" s="127">
        <v>0</v>
      </c>
      <c r="AB10" s="128">
        <v>667947</v>
      </c>
      <c r="AC10" s="127">
        <v>0</v>
      </c>
      <c r="AD10" s="127">
        <v>44459</v>
      </c>
      <c r="AE10" s="127">
        <f t="shared" si="9"/>
        <v>1633577</v>
      </c>
      <c r="AF10" s="127">
        <f t="shared" si="10"/>
        <v>0</v>
      </c>
      <c r="AG10" s="127">
        <f t="shared" si="11"/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0</v>
      </c>
      <c r="AM10" s="128">
        <v>0</v>
      </c>
      <c r="AN10" s="127">
        <f t="shared" si="12"/>
        <v>93107</v>
      </c>
      <c r="AO10" s="127">
        <f t="shared" si="13"/>
        <v>14631</v>
      </c>
      <c r="AP10" s="127">
        <v>14631</v>
      </c>
      <c r="AQ10" s="127">
        <v>0</v>
      </c>
      <c r="AR10" s="127">
        <v>0</v>
      </c>
      <c r="AS10" s="127">
        <v>0</v>
      </c>
      <c r="AT10" s="127">
        <f t="shared" si="14"/>
        <v>34261</v>
      </c>
      <c r="AU10" s="127">
        <v>0</v>
      </c>
      <c r="AV10" s="127">
        <v>34261</v>
      </c>
      <c r="AW10" s="127">
        <v>0</v>
      </c>
      <c r="AX10" s="127">
        <v>0</v>
      </c>
      <c r="AY10" s="127">
        <f t="shared" si="15"/>
        <v>44215</v>
      </c>
      <c r="AZ10" s="127">
        <v>0</v>
      </c>
      <c r="BA10" s="127">
        <v>44215</v>
      </c>
      <c r="BB10" s="127">
        <v>0</v>
      </c>
      <c r="BC10" s="127">
        <v>0</v>
      </c>
      <c r="BD10" s="128">
        <v>0</v>
      </c>
      <c r="BE10" s="127">
        <v>0</v>
      </c>
      <c r="BF10" s="127">
        <v>0</v>
      </c>
      <c r="BG10" s="127">
        <f t="shared" si="16"/>
        <v>93107</v>
      </c>
      <c r="BH10" s="127">
        <f t="shared" si="17"/>
        <v>0</v>
      </c>
      <c r="BI10" s="127">
        <f t="shared" si="18"/>
        <v>0</v>
      </c>
      <c r="BJ10" s="127">
        <f t="shared" si="19"/>
        <v>0</v>
      </c>
      <c r="BK10" s="127">
        <f t="shared" si="20"/>
        <v>0</v>
      </c>
      <c r="BL10" s="127">
        <f t="shared" si="21"/>
        <v>0</v>
      </c>
      <c r="BM10" s="127">
        <f t="shared" si="22"/>
        <v>0</v>
      </c>
      <c r="BN10" s="127">
        <f t="shared" si="23"/>
        <v>0</v>
      </c>
      <c r="BO10" s="128">
        <f t="shared" si="24"/>
        <v>354</v>
      </c>
      <c r="BP10" s="127">
        <f t="shared" si="25"/>
        <v>1682225</v>
      </c>
      <c r="BQ10" s="127">
        <f t="shared" si="26"/>
        <v>340764</v>
      </c>
      <c r="BR10" s="127">
        <f t="shared" si="27"/>
        <v>50868</v>
      </c>
      <c r="BS10" s="127">
        <f t="shared" si="28"/>
        <v>289896</v>
      </c>
      <c r="BT10" s="127">
        <f t="shared" si="29"/>
        <v>0</v>
      </c>
      <c r="BU10" s="127">
        <f t="shared" si="30"/>
        <v>0</v>
      </c>
      <c r="BV10" s="127">
        <f t="shared" si="31"/>
        <v>144014</v>
      </c>
      <c r="BW10" s="127">
        <f t="shared" si="32"/>
        <v>109753</v>
      </c>
      <c r="BX10" s="127">
        <f t="shared" si="33"/>
        <v>34261</v>
      </c>
      <c r="BY10" s="127">
        <f t="shared" si="34"/>
        <v>0</v>
      </c>
      <c r="BZ10" s="127">
        <f t="shared" si="35"/>
        <v>0</v>
      </c>
      <c r="CA10" s="127">
        <f t="shared" si="36"/>
        <v>1197447</v>
      </c>
      <c r="CB10" s="127">
        <f t="shared" si="37"/>
        <v>1045454</v>
      </c>
      <c r="CC10" s="127">
        <f t="shared" si="38"/>
        <v>151993</v>
      </c>
      <c r="CD10" s="127">
        <f t="shared" si="39"/>
        <v>0</v>
      </c>
      <c r="CE10" s="127">
        <f t="shared" si="40"/>
        <v>0</v>
      </c>
      <c r="CF10" s="128">
        <f t="shared" si="41"/>
        <v>667947</v>
      </c>
      <c r="CG10" s="127">
        <f t="shared" si="42"/>
        <v>0</v>
      </c>
      <c r="CH10" s="127">
        <f t="shared" si="43"/>
        <v>44459</v>
      </c>
      <c r="CI10" s="127">
        <f t="shared" si="44"/>
        <v>1726684</v>
      </c>
    </row>
    <row r="11" spans="1:87" s="129" customFormat="1" ht="12" customHeight="1">
      <c r="A11" s="125" t="s">
        <v>335</v>
      </c>
      <c r="B11" s="133" t="s">
        <v>343</v>
      </c>
      <c r="C11" s="125" t="s">
        <v>344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488629</v>
      </c>
      <c r="L11" s="127">
        <f t="shared" si="5"/>
        <v>2580303</v>
      </c>
      <c r="M11" s="127">
        <f t="shared" si="6"/>
        <v>1854102</v>
      </c>
      <c r="N11" s="127">
        <v>567345</v>
      </c>
      <c r="O11" s="127">
        <v>1286757</v>
      </c>
      <c r="P11" s="127">
        <v>0</v>
      </c>
      <c r="Q11" s="127">
        <v>0</v>
      </c>
      <c r="R11" s="127">
        <f t="shared" si="7"/>
        <v>91484</v>
      </c>
      <c r="S11" s="127">
        <v>91484</v>
      </c>
      <c r="T11" s="127">
        <v>0</v>
      </c>
      <c r="U11" s="127">
        <v>0</v>
      </c>
      <c r="V11" s="127">
        <v>0</v>
      </c>
      <c r="W11" s="127">
        <f t="shared" si="8"/>
        <v>634717</v>
      </c>
      <c r="X11" s="127">
        <v>613201</v>
      </c>
      <c r="Y11" s="127">
        <v>0</v>
      </c>
      <c r="Z11" s="127">
        <v>0</v>
      </c>
      <c r="AA11" s="127">
        <v>21516</v>
      </c>
      <c r="AB11" s="128">
        <v>1189593</v>
      </c>
      <c r="AC11" s="127">
        <v>0</v>
      </c>
      <c r="AD11" s="127">
        <v>99269</v>
      </c>
      <c r="AE11" s="127">
        <f t="shared" si="9"/>
        <v>2679572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40653</v>
      </c>
      <c r="AO11" s="127">
        <f t="shared" si="13"/>
        <v>1726</v>
      </c>
      <c r="AP11" s="127">
        <v>1726</v>
      </c>
      <c r="AQ11" s="127">
        <v>0</v>
      </c>
      <c r="AR11" s="127">
        <v>0</v>
      </c>
      <c r="AS11" s="127">
        <v>0</v>
      </c>
      <c r="AT11" s="127">
        <f t="shared" si="14"/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f t="shared" si="15"/>
        <v>38927</v>
      </c>
      <c r="AZ11" s="127">
        <v>18000</v>
      </c>
      <c r="BA11" s="127">
        <v>20927</v>
      </c>
      <c r="BB11" s="127">
        <v>0</v>
      </c>
      <c r="BC11" s="127">
        <v>0</v>
      </c>
      <c r="BD11" s="128">
        <v>0</v>
      </c>
      <c r="BE11" s="127">
        <v>0</v>
      </c>
      <c r="BF11" s="127">
        <v>3</v>
      </c>
      <c r="BG11" s="127">
        <f t="shared" si="16"/>
        <v>40656</v>
      </c>
      <c r="BH11" s="127">
        <f t="shared" si="17"/>
        <v>0</v>
      </c>
      <c r="BI11" s="127">
        <f t="shared" si="18"/>
        <v>0</v>
      </c>
      <c r="BJ11" s="127">
        <f t="shared" si="19"/>
        <v>0</v>
      </c>
      <c r="BK11" s="127">
        <f t="shared" si="20"/>
        <v>0</v>
      </c>
      <c r="BL11" s="127">
        <f t="shared" si="21"/>
        <v>0</v>
      </c>
      <c r="BM11" s="127">
        <f t="shared" si="22"/>
        <v>0</v>
      </c>
      <c r="BN11" s="127">
        <f t="shared" si="23"/>
        <v>0</v>
      </c>
      <c r="BO11" s="128">
        <f t="shared" si="24"/>
        <v>488629</v>
      </c>
      <c r="BP11" s="127">
        <f t="shared" si="25"/>
        <v>2620956</v>
      </c>
      <c r="BQ11" s="127">
        <f t="shared" si="26"/>
        <v>1855828</v>
      </c>
      <c r="BR11" s="127">
        <f t="shared" si="27"/>
        <v>569071</v>
      </c>
      <c r="BS11" s="127">
        <f t="shared" si="28"/>
        <v>1286757</v>
      </c>
      <c r="BT11" s="127">
        <f t="shared" si="29"/>
        <v>0</v>
      </c>
      <c r="BU11" s="127">
        <f t="shared" si="30"/>
        <v>0</v>
      </c>
      <c r="BV11" s="127">
        <f t="shared" si="31"/>
        <v>91484</v>
      </c>
      <c r="BW11" s="127">
        <f t="shared" si="32"/>
        <v>91484</v>
      </c>
      <c r="BX11" s="127">
        <f t="shared" si="33"/>
        <v>0</v>
      </c>
      <c r="BY11" s="127">
        <f t="shared" si="34"/>
        <v>0</v>
      </c>
      <c r="BZ11" s="127">
        <f t="shared" si="35"/>
        <v>0</v>
      </c>
      <c r="CA11" s="127">
        <f t="shared" si="36"/>
        <v>673644</v>
      </c>
      <c r="CB11" s="127">
        <f t="shared" si="37"/>
        <v>631201</v>
      </c>
      <c r="CC11" s="127">
        <f t="shared" si="38"/>
        <v>20927</v>
      </c>
      <c r="CD11" s="127">
        <f t="shared" si="39"/>
        <v>0</v>
      </c>
      <c r="CE11" s="127">
        <f t="shared" si="40"/>
        <v>21516</v>
      </c>
      <c r="CF11" s="128">
        <f t="shared" si="41"/>
        <v>1189593</v>
      </c>
      <c r="CG11" s="127">
        <f t="shared" si="42"/>
        <v>0</v>
      </c>
      <c r="CH11" s="127">
        <f t="shared" si="43"/>
        <v>99272</v>
      </c>
      <c r="CI11" s="127">
        <f t="shared" si="44"/>
        <v>2720228</v>
      </c>
    </row>
    <row r="12" spans="1:87" s="129" customFormat="1" ht="12" customHeight="1">
      <c r="A12" s="125" t="s">
        <v>335</v>
      </c>
      <c r="B12" s="126" t="s">
        <v>345</v>
      </c>
      <c r="C12" s="125" t="s">
        <v>346</v>
      </c>
      <c r="D12" s="134">
        <f t="shared" si="3"/>
        <v>0</v>
      </c>
      <c r="E12" s="134">
        <f t="shared" si="4"/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5">
        <v>0</v>
      </c>
      <c r="L12" s="134">
        <f t="shared" si="5"/>
        <v>1187380</v>
      </c>
      <c r="M12" s="134">
        <f t="shared" si="6"/>
        <v>547777</v>
      </c>
      <c r="N12" s="134">
        <v>10755</v>
      </c>
      <c r="O12" s="134">
        <v>294512</v>
      </c>
      <c r="P12" s="134">
        <v>242510</v>
      </c>
      <c r="Q12" s="134">
        <v>0</v>
      </c>
      <c r="R12" s="134">
        <f t="shared" si="7"/>
        <v>472447</v>
      </c>
      <c r="S12" s="134">
        <v>27843</v>
      </c>
      <c r="T12" s="134">
        <v>444365</v>
      </c>
      <c r="U12" s="134">
        <v>239</v>
      </c>
      <c r="V12" s="134">
        <v>0</v>
      </c>
      <c r="W12" s="134">
        <f t="shared" si="8"/>
        <v>167156</v>
      </c>
      <c r="X12" s="134">
        <v>59776</v>
      </c>
      <c r="Y12" s="134">
        <v>68007</v>
      </c>
      <c r="Z12" s="134">
        <v>39373</v>
      </c>
      <c r="AA12" s="134">
        <v>0</v>
      </c>
      <c r="AB12" s="135">
        <v>0</v>
      </c>
      <c r="AC12" s="134">
        <v>0</v>
      </c>
      <c r="AD12" s="134">
        <v>0</v>
      </c>
      <c r="AE12" s="134">
        <f t="shared" si="9"/>
        <v>1187380</v>
      </c>
      <c r="AF12" s="134">
        <f t="shared" si="10"/>
        <v>0</v>
      </c>
      <c r="AG12" s="134">
        <f t="shared" si="11"/>
        <v>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5">
        <v>0</v>
      </c>
      <c r="AN12" s="134">
        <f t="shared" si="12"/>
        <v>24755</v>
      </c>
      <c r="AO12" s="134">
        <f t="shared" si="13"/>
        <v>23581</v>
      </c>
      <c r="AP12" s="134">
        <v>0</v>
      </c>
      <c r="AQ12" s="134">
        <v>23581</v>
      </c>
      <c r="AR12" s="134">
        <v>0</v>
      </c>
      <c r="AS12" s="134">
        <v>0</v>
      </c>
      <c r="AT12" s="134">
        <f t="shared" si="14"/>
        <v>1174</v>
      </c>
      <c r="AU12" s="134">
        <v>1174</v>
      </c>
      <c r="AV12" s="134">
        <v>0</v>
      </c>
      <c r="AW12" s="134">
        <v>0</v>
      </c>
      <c r="AX12" s="134">
        <v>0</v>
      </c>
      <c r="AY12" s="134">
        <f t="shared" si="15"/>
        <v>0</v>
      </c>
      <c r="AZ12" s="134">
        <v>0</v>
      </c>
      <c r="BA12" s="134">
        <v>0</v>
      </c>
      <c r="BB12" s="134">
        <v>0</v>
      </c>
      <c r="BC12" s="134">
        <v>0</v>
      </c>
      <c r="BD12" s="135">
        <v>0</v>
      </c>
      <c r="BE12" s="134">
        <v>0</v>
      </c>
      <c r="BF12" s="134">
        <v>0</v>
      </c>
      <c r="BG12" s="134">
        <f t="shared" si="16"/>
        <v>24755</v>
      </c>
      <c r="BH12" s="134">
        <f t="shared" si="17"/>
        <v>0</v>
      </c>
      <c r="BI12" s="134">
        <f t="shared" si="18"/>
        <v>0</v>
      </c>
      <c r="BJ12" s="134">
        <f t="shared" si="19"/>
        <v>0</v>
      </c>
      <c r="BK12" s="134">
        <f t="shared" si="20"/>
        <v>0</v>
      </c>
      <c r="BL12" s="134">
        <f t="shared" si="21"/>
        <v>0</v>
      </c>
      <c r="BM12" s="134">
        <f t="shared" si="22"/>
        <v>0</v>
      </c>
      <c r="BN12" s="134">
        <f t="shared" si="23"/>
        <v>0</v>
      </c>
      <c r="BO12" s="135">
        <f t="shared" si="24"/>
        <v>0</v>
      </c>
      <c r="BP12" s="134">
        <f t="shared" si="25"/>
        <v>1212135</v>
      </c>
      <c r="BQ12" s="134">
        <f t="shared" si="26"/>
        <v>571358</v>
      </c>
      <c r="BR12" s="134">
        <f t="shared" si="27"/>
        <v>10755</v>
      </c>
      <c r="BS12" s="134">
        <f t="shared" si="28"/>
        <v>318093</v>
      </c>
      <c r="BT12" s="134">
        <f t="shared" si="29"/>
        <v>242510</v>
      </c>
      <c r="BU12" s="134">
        <f t="shared" si="30"/>
        <v>0</v>
      </c>
      <c r="BV12" s="134">
        <f t="shared" si="31"/>
        <v>473621</v>
      </c>
      <c r="BW12" s="134">
        <f t="shared" si="32"/>
        <v>29017</v>
      </c>
      <c r="BX12" s="134">
        <f t="shared" si="33"/>
        <v>444365</v>
      </c>
      <c r="BY12" s="134">
        <f t="shared" si="34"/>
        <v>239</v>
      </c>
      <c r="BZ12" s="134">
        <f t="shared" si="35"/>
        <v>0</v>
      </c>
      <c r="CA12" s="134">
        <f t="shared" si="36"/>
        <v>167156</v>
      </c>
      <c r="CB12" s="134">
        <f t="shared" si="37"/>
        <v>59776</v>
      </c>
      <c r="CC12" s="134">
        <f t="shared" si="38"/>
        <v>68007</v>
      </c>
      <c r="CD12" s="134">
        <f t="shared" si="39"/>
        <v>39373</v>
      </c>
      <c r="CE12" s="134">
        <f t="shared" si="40"/>
        <v>0</v>
      </c>
      <c r="CF12" s="135">
        <f t="shared" si="41"/>
        <v>0</v>
      </c>
      <c r="CG12" s="134">
        <f t="shared" si="42"/>
        <v>0</v>
      </c>
      <c r="CH12" s="134">
        <f t="shared" si="43"/>
        <v>0</v>
      </c>
      <c r="CI12" s="134">
        <f t="shared" si="44"/>
        <v>1212135</v>
      </c>
    </row>
    <row r="13" spans="1:87" s="129" customFormat="1" ht="12" customHeight="1">
      <c r="A13" s="125" t="s">
        <v>335</v>
      </c>
      <c r="B13" s="126" t="s">
        <v>347</v>
      </c>
      <c r="C13" s="125" t="s">
        <v>348</v>
      </c>
      <c r="D13" s="134">
        <f t="shared" si="3"/>
        <v>741515</v>
      </c>
      <c r="E13" s="134">
        <f t="shared" si="4"/>
        <v>723455</v>
      </c>
      <c r="F13" s="134">
        <v>0</v>
      </c>
      <c r="G13" s="134">
        <v>723455</v>
      </c>
      <c r="H13" s="134">
        <v>0</v>
      </c>
      <c r="I13" s="134">
        <v>0</v>
      </c>
      <c r="J13" s="134">
        <v>18060</v>
      </c>
      <c r="K13" s="135">
        <v>0</v>
      </c>
      <c r="L13" s="134">
        <f t="shared" si="5"/>
        <v>3373429</v>
      </c>
      <c r="M13" s="134">
        <f t="shared" si="6"/>
        <v>882695</v>
      </c>
      <c r="N13" s="134">
        <v>882695</v>
      </c>
      <c r="O13" s="134">
        <v>0</v>
      </c>
      <c r="P13" s="134">
        <v>0</v>
      </c>
      <c r="Q13" s="134">
        <v>0</v>
      </c>
      <c r="R13" s="134">
        <f t="shared" si="7"/>
        <v>443665</v>
      </c>
      <c r="S13" s="134">
        <v>0</v>
      </c>
      <c r="T13" s="134">
        <v>0</v>
      </c>
      <c r="U13" s="134">
        <v>443665</v>
      </c>
      <c r="V13" s="134">
        <v>0</v>
      </c>
      <c r="W13" s="134">
        <f t="shared" si="8"/>
        <v>2047069</v>
      </c>
      <c r="X13" s="134">
        <v>1670317</v>
      </c>
      <c r="Y13" s="134">
        <v>195153</v>
      </c>
      <c r="Z13" s="134">
        <v>0</v>
      </c>
      <c r="AA13" s="134">
        <v>181599</v>
      </c>
      <c r="AB13" s="135">
        <v>0</v>
      </c>
      <c r="AC13" s="134">
        <v>0</v>
      </c>
      <c r="AD13" s="134">
        <v>978467</v>
      </c>
      <c r="AE13" s="134">
        <f t="shared" si="9"/>
        <v>5093411</v>
      </c>
      <c r="AF13" s="134">
        <f t="shared" si="10"/>
        <v>0</v>
      </c>
      <c r="AG13" s="134">
        <f t="shared" si="11"/>
        <v>0</v>
      </c>
      <c r="AH13" s="134">
        <v>0</v>
      </c>
      <c r="AI13" s="134">
        <v>0</v>
      </c>
      <c r="AJ13" s="134">
        <v>0</v>
      </c>
      <c r="AK13" s="134">
        <v>0</v>
      </c>
      <c r="AL13" s="134">
        <v>0</v>
      </c>
      <c r="AM13" s="135">
        <v>0</v>
      </c>
      <c r="AN13" s="134">
        <f t="shared" si="12"/>
        <v>60550</v>
      </c>
      <c r="AO13" s="134">
        <f t="shared" si="13"/>
        <v>33975</v>
      </c>
      <c r="AP13" s="134">
        <v>33975</v>
      </c>
      <c r="AQ13" s="134">
        <v>0</v>
      </c>
      <c r="AR13" s="134">
        <v>0</v>
      </c>
      <c r="AS13" s="134">
        <v>0</v>
      </c>
      <c r="AT13" s="134">
        <f t="shared" si="14"/>
        <v>0</v>
      </c>
      <c r="AU13" s="134">
        <v>0</v>
      </c>
      <c r="AV13" s="134">
        <v>0</v>
      </c>
      <c r="AW13" s="134">
        <v>0</v>
      </c>
      <c r="AX13" s="134">
        <v>0</v>
      </c>
      <c r="AY13" s="134">
        <f t="shared" si="15"/>
        <v>26575</v>
      </c>
      <c r="AZ13" s="134">
        <v>24866</v>
      </c>
      <c r="BA13" s="134">
        <v>0</v>
      </c>
      <c r="BB13" s="134">
        <v>0</v>
      </c>
      <c r="BC13" s="134">
        <v>1709</v>
      </c>
      <c r="BD13" s="135">
        <v>0</v>
      </c>
      <c r="BE13" s="134">
        <v>0</v>
      </c>
      <c r="BF13" s="134">
        <v>9076</v>
      </c>
      <c r="BG13" s="134">
        <f t="shared" si="16"/>
        <v>69626</v>
      </c>
      <c r="BH13" s="134">
        <f t="shared" si="17"/>
        <v>741515</v>
      </c>
      <c r="BI13" s="134">
        <f t="shared" si="18"/>
        <v>723455</v>
      </c>
      <c r="BJ13" s="134">
        <f t="shared" si="19"/>
        <v>0</v>
      </c>
      <c r="BK13" s="134">
        <f t="shared" si="20"/>
        <v>723455</v>
      </c>
      <c r="BL13" s="134">
        <f t="shared" si="21"/>
        <v>0</v>
      </c>
      <c r="BM13" s="134">
        <f t="shared" si="22"/>
        <v>0</v>
      </c>
      <c r="BN13" s="134">
        <f t="shared" si="23"/>
        <v>18060</v>
      </c>
      <c r="BO13" s="135">
        <f t="shared" si="24"/>
        <v>0</v>
      </c>
      <c r="BP13" s="134">
        <f t="shared" si="25"/>
        <v>3433979</v>
      </c>
      <c r="BQ13" s="134">
        <f t="shared" si="26"/>
        <v>916670</v>
      </c>
      <c r="BR13" s="134">
        <f t="shared" si="27"/>
        <v>916670</v>
      </c>
      <c r="BS13" s="134">
        <f t="shared" si="28"/>
        <v>0</v>
      </c>
      <c r="BT13" s="134">
        <f t="shared" si="29"/>
        <v>0</v>
      </c>
      <c r="BU13" s="134">
        <f t="shared" si="30"/>
        <v>0</v>
      </c>
      <c r="BV13" s="134">
        <f t="shared" si="31"/>
        <v>443665</v>
      </c>
      <c r="BW13" s="134">
        <f t="shared" si="32"/>
        <v>0</v>
      </c>
      <c r="BX13" s="134">
        <f t="shared" si="33"/>
        <v>0</v>
      </c>
      <c r="BY13" s="134">
        <f t="shared" si="34"/>
        <v>443665</v>
      </c>
      <c r="BZ13" s="134">
        <f t="shared" si="35"/>
        <v>0</v>
      </c>
      <c r="CA13" s="134">
        <f t="shared" si="36"/>
        <v>2073644</v>
      </c>
      <c r="CB13" s="134">
        <f t="shared" si="37"/>
        <v>1695183</v>
      </c>
      <c r="CC13" s="134">
        <f t="shared" si="38"/>
        <v>195153</v>
      </c>
      <c r="CD13" s="134">
        <f t="shared" si="39"/>
        <v>0</v>
      </c>
      <c r="CE13" s="134">
        <f t="shared" si="40"/>
        <v>183308</v>
      </c>
      <c r="CF13" s="135">
        <f t="shared" si="41"/>
        <v>0</v>
      </c>
      <c r="CG13" s="134">
        <f t="shared" si="42"/>
        <v>0</v>
      </c>
      <c r="CH13" s="134">
        <f t="shared" si="43"/>
        <v>987543</v>
      </c>
      <c r="CI13" s="134">
        <f t="shared" si="44"/>
        <v>5163037</v>
      </c>
    </row>
    <row r="14" spans="1:87" s="129" customFormat="1" ht="12" customHeight="1">
      <c r="A14" s="125" t="s">
        <v>335</v>
      </c>
      <c r="B14" s="126" t="s">
        <v>349</v>
      </c>
      <c r="C14" s="125" t="s">
        <v>350</v>
      </c>
      <c r="D14" s="134">
        <f t="shared" si="3"/>
        <v>0</v>
      </c>
      <c r="E14" s="134">
        <f t="shared" si="4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5">
        <v>9256</v>
      </c>
      <c r="L14" s="134">
        <f t="shared" si="5"/>
        <v>484275</v>
      </c>
      <c r="M14" s="134">
        <f t="shared" si="6"/>
        <v>31958</v>
      </c>
      <c r="N14" s="134">
        <v>21666</v>
      </c>
      <c r="O14" s="134">
        <v>10292</v>
      </c>
      <c r="P14" s="134">
        <v>0</v>
      </c>
      <c r="Q14" s="134">
        <v>0</v>
      </c>
      <c r="R14" s="134">
        <f t="shared" si="7"/>
        <v>986</v>
      </c>
      <c r="S14" s="134">
        <v>986</v>
      </c>
      <c r="T14" s="134">
        <v>0</v>
      </c>
      <c r="U14" s="134">
        <v>0</v>
      </c>
      <c r="V14" s="134">
        <v>0</v>
      </c>
      <c r="W14" s="134">
        <f t="shared" si="8"/>
        <v>451331</v>
      </c>
      <c r="X14" s="134">
        <v>409235</v>
      </c>
      <c r="Y14" s="134">
        <v>0</v>
      </c>
      <c r="Z14" s="134">
        <v>0</v>
      </c>
      <c r="AA14" s="134">
        <v>42096</v>
      </c>
      <c r="AB14" s="135">
        <v>199506</v>
      </c>
      <c r="AC14" s="134">
        <v>0</v>
      </c>
      <c r="AD14" s="134">
        <v>54798</v>
      </c>
      <c r="AE14" s="134">
        <f t="shared" si="9"/>
        <v>539073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2044</v>
      </c>
      <c r="AN14" s="134">
        <f t="shared" si="12"/>
        <v>5416</v>
      </c>
      <c r="AO14" s="134">
        <f t="shared" si="13"/>
        <v>5416</v>
      </c>
      <c r="AP14" s="134">
        <v>5416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0</v>
      </c>
      <c r="AZ14" s="134">
        <v>0</v>
      </c>
      <c r="BA14" s="134">
        <v>0</v>
      </c>
      <c r="BB14" s="134">
        <v>0</v>
      </c>
      <c r="BC14" s="134">
        <v>0</v>
      </c>
      <c r="BD14" s="135">
        <v>66276</v>
      </c>
      <c r="BE14" s="134">
        <v>0</v>
      </c>
      <c r="BF14" s="134">
        <v>7931</v>
      </c>
      <c r="BG14" s="134">
        <f t="shared" si="16"/>
        <v>13347</v>
      </c>
      <c r="BH14" s="134">
        <f t="shared" si="17"/>
        <v>0</v>
      </c>
      <c r="BI14" s="134">
        <f t="shared" si="18"/>
        <v>0</v>
      </c>
      <c r="BJ14" s="134">
        <f t="shared" si="19"/>
        <v>0</v>
      </c>
      <c r="BK14" s="134">
        <f t="shared" si="20"/>
        <v>0</v>
      </c>
      <c r="BL14" s="134">
        <f t="shared" si="21"/>
        <v>0</v>
      </c>
      <c r="BM14" s="134">
        <f t="shared" si="22"/>
        <v>0</v>
      </c>
      <c r="BN14" s="134">
        <f t="shared" si="23"/>
        <v>0</v>
      </c>
      <c r="BO14" s="135">
        <f t="shared" si="24"/>
        <v>11300</v>
      </c>
      <c r="BP14" s="134">
        <f t="shared" si="25"/>
        <v>489691</v>
      </c>
      <c r="BQ14" s="134">
        <f t="shared" si="26"/>
        <v>37374</v>
      </c>
      <c r="BR14" s="134">
        <f t="shared" si="27"/>
        <v>27082</v>
      </c>
      <c r="BS14" s="134">
        <f t="shared" si="28"/>
        <v>10292</v>
      </c>
      <c r="BT14" s="134">
        <f t="shared" si="29"/>
        <v>0</v>
      </c>
      <c r="BU14" s="134">
        <f t="shared" si="30"/>
        <v>0</v>
      </c>
      <c r="BV14" s="134">
        <f t="shared" si="31"/>
        <v>986</v>
      </c>
      <c r="BW14" s="134">
        <f t="shared" si="32"/>
        <v>986</v>
      </c>
      <c r="BX14" s="134">
        <f t="shared" si="33"/>
        <v>0</v>
      </c>
      <c r="BY14" s="134">
        <f t="shared" si="34"/>
        <v>0</v>
      </c>
      <c r="BZ14" s="134">
        <f t="shared" si="35"/>
        <v>0</v>
      </c>
      <c r="CA14" s="134">
        <f t="shared" si="36"/>
        <v>451331</v>
      </c>
      <c r="CB14" s="134">
        <f t="shared" si="37"/>
        <v>409235</v>
      </c>
      <c r="CC14" s="134">
        <f t="shared" si="38"/>
        <v>0</v>
      </c>
      <c r="CD14" s="134">
        <f t="shared" si="39"/>
        <v>0</v>
      </c>
      <c r="CE14" s="134">
        <f t="shared" si="40"/>
        <v>42096</v>
      </c>
      <c r="CF14" s="135">
        <f t="shared" si="41"/>
        <v>265782</v>
      </c>
      <c r="CG14" s="134">
        <f t="shared" si="42"/>
        <v>0</v>
      </c>
      <c r="CH14" s="134">
        <f t="shared" si="43"/>
        <v>62729</v>
      </c>
      <c r="CI14" s="134">
        <f t="shared" si="44"/>
        <v>552420</v>
      </c>
    </row>
    <row r="15" spans="1:87" s="129" customFormat="1" ht="12" customHeight="1">
      <c r="A15" s="125" t="s">
        <v>335</v>
      </c>
      <c r="B15" s="126" t="s">
        <v>351</v>
      </c>
      <c r="C15" s="125" t="s">
        <v>352</v>
      </c>
      <c r="D15" s="134">
        <f t="shared" si="3"/>
        <v>389858</v>
      </c>
      <c r="E15" s="134">
        <f t="shared" si="4"/>
        <v>389858</v>
      </c>
      <c r="F15" s="134">
        <v>0</v>
      </c>
      <c r="G15" s="134">
        <v>388815</v>
      </c>
      <c r="H15" s="134">
        <v>1043</v>
      </c>
      <c r="I15" s="134">
        <v>0</v>
      </c>
      <c r="J15" s="134">
        <v>0</v>
      </c>
      <c r="K15" s="135">
        <v>0</v>
      </c>
      <c r="L15" s="134">
        <f t="shared" si="5"/>
        <v>2529643</v>
      </c>
      <c r="M15" s="134">
        <f t="shared" si="6"/>
        <v>881720</v>
      </c>
      <c r="N15" s="134">
        <v>437583</v>
      </c>
      <c r="O15" s="134">
        <v>191882</v>
      </c>
      <c r="P15" s="134">
        <v>235616</v>
      </c>
      <c r="Q15" s="134">
        <v>16639</v>
      </c>
      <c r="R15" s="134">
        <f t="shared" si="7"/>
        <v>209615</v>
      </c>
      <c r="S15" s="134">
        <v>9940</v>
      </c>
      <c r="T15" s="134">
        <v>198354</v>
      </c>
      <c r="U15" s="134">
        <v>1321</v>
      </c>
      <c r="V15" s="134">
        <v>0</v>
      </c>
      <c r="W15" s="134">
        <f t="shared" si="8"/>
        <v>1438308</v>
      </c>
      <c r="X15" s="134">
        <v>1039841</v>
      </c>
      <c r="Y15" s="134">
        <v>326527</v>
      </c>
      <c r="Z15" s="134">
        <v>71940</v>
      </c>
      <c r="AA15" s="134">
        <v>0</v>
      </c>
      <c r="AB15" s="135">
        <v>0</v>
      </c>
      <c r="AC15" s="134">
        <v>0</v>
      </c>
      <c r="AD15" s="134">
        <v>52687</v>
      </c>
      <c r="AE15" s="134">
        <f t="shared" si="9"/>
        <v>2972188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294913</v>
      </c>
      <c r="AO15" s="134">
        <f t="shared" si="13"/>
        <v>63436</v>
      </c>
      <c r="AP15" s="134">
        <v>45494</v>
      </c>
      <c r="AQ15" s="134">
        <v>17942</v>
      </c>
      <c r="AR15" s="134">
        <v>0</v>
      </c>
      <c r="AS15" s="134">
        <v>0</v>
      </c>
      <c r="AT15" s="134">
        <f t="shared" si="14"/>
        <v>94223</v>
      </c>
      <c r="AU15" s="134">
        <v>82</v>
      </c>
      <c r="AV15" s="134">
        <v>94141</v>
      </c>
      <c r="AW15" s="134">
        <v>0</v>
      </c>
      <c r="AX15" s="134">
        <v>0</v>
      </c>
      <c r="AY15" s="134">
        <f t="shared" si="15"/>
        <v>137254</v>
      </c>
      <c r="AZ15" s="134">
        <v>122850</v>
      </c>
      <c r="BA15" s="134">
        <v>14404</v>
      </c>
      <c r="BB15" s="134">
        <v>0</v>
      </c>
      <c r="BC15" s="134">
        <v>0</v>
      </c>
      <c r="BD15" s="135">
        <v>0</v>
      </c>
      <c r="BE15" s="134">
        <v>0</v>
      </c>
      <c r="BF15" s="134">
        <v>2766</v>
      </c>
      <c r="BG15" s="134">
        <f t="shared" si="16"/>
        <v>297679</v>
      </c>
      <c r="BH15" s="134">
        <f t="shared" si="17"/>
        <v>389858</v>
      </c>
      <c r="BI15" s="134">
        <f t="shared" si="18"/>
        <v>389858</v>
      </c>
      <c r="BJ15" s="134">
        <f t="shared" si="19"/>
        <v>0</v>
      </c>
      <c r="BK15" s="134">
        <f t="shared" si="20"/>
        <v>388815</v>
      </c>
      <c r="BL15" s="134">
        <f t="shared" si="21"/>
        <v>1043</v>
      </c>
      <c r="BM15" s="134">
        <f t="shared" si="22"/>
        <v>0</v>
      </c>
      <c r="BN15" s="134">
        <f t="shared" si="23"/>
        <v>0</v>
      </c>
      <c r="BO15" s="135">
        <f t="shared" si="24"/>
        <v>0</v>
      </c>
      <c r="BP15" s="134">
        <f t="shared" si="25"/>
        <v>2824556</v>
      </c>
      <c r="BQ15" s="134">
        <f t="shared" si="26"/>
        <v>945156</v>
      </c>
      <c r="BR15" s="134">
        <f t="shared" si="27"/>
        <v>483077</v>
      </c>
      <c r="BS15" s="134">
        <f t="shared" si="28"/>
        <v>209824</v>
      </c>
      <c r="BT15" s="134">
        <f t="shared" si="29"/>
        <v>235616</v>
      </c>
      <c r="BU15" s="134">
        <f t="shared" si="30"/>
        <v>16639</v>
      </c>
      <c r="BV15" s="134">
        <f t="shared" si="31"/>
        <v>303838</v>
      </c>
      <c r="BW15" s="134">
        <f t="shared" si="32"/>
        <v>10022</v>
      </c>
      <c r="BX15" s="134">
        <f t="shared" si="33"/>
        <v>292495</v>
      </c>
      <c r="BY15" s="134">
        <f t="shared" si="34"/>
        <v>1321</v>
      </c>
      <c r="BZ15" s="134">
        <f t="shared" si="35"/>
        <v>0</v>
      </c>
      <c r="CA15" s="134">
        <f t="shared" si="36"/>
        <v>1575562</v>
      </c>
      <c r="CB15" s="134">
        <f t="shared" si="37"/>
        <v>1162691</v>
      </c>
      <c r="CC15" s="134">
        <f t="shared" si="38"/>
        <v>340931</v>
      </c>
      <c r="CD15" s="134">
        <f t="shared" si="39"/>
        <v>71940</v>
      </c>
      <c r="CE15" s="134">
        <f t="shared" si="40"/>
        <v>0</v>
      </c>
      <c r="CF15" s="135">
        <f t="shared" si="41"/>
        <v>0</v>
      </c>
      <c r="CG15" s="134">
        <f t="shared" si="42"/>
        <v>0</v>
      </c>
      <c r="CH15" s="134">
        <f t="shared" si="43"/>
        <v>55453</v>
      </c>
      <c r="CI15" s="134">
        <f t="shared" si="44"/>
        <v>3269867</v>
      </c>
    </row>
    <row r="16" spans="1:87" s="129" customFormat="1" ht="12" customHeight="1">
      <c r="A16" s="125" t="s">
        <v>335</v>
      </c>
      <c r="B16" s="126" t="s">
        <v>353</v>
      </c>
      <c r="C16" s="125" t="s">
        <v>354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191</v>
      </c>
      <c r="L16" s="134">
        <f t="shared" si="5"/>
        <v>523848</v>
      </c>
      <c r="M16" s="134">
        <f t="shared" si="6"/>
        <v>215650</v>
      </c>
      <c r="N16" s="134">
        <v>34435</v>
      </c>
      <c r="O16" s="134">
        <v>181215</v>
      </c>
      <c r="P16" s="134">
        <v>0</v>
      </c>
      <c r="Q16" s="134">
        <v>0</v>
      </c>
      <c r="R16" s="134">
        <f t="shared" si="7"/>
        <v>9632</v>
      </c>
      <c r="S16" s="134">
        <v>9632</v>
      </c>
      <c r="T16" s="134">
        <v>0</v>
      </c>
      <c r="U16" s="134">
        <v>0</v>
      </c>
      <c r="V16" s="134">
        <v>0</v>
      </c>
      <c r="W16" s="134">
        <f t="shared" si="8"/>
        <v>298566</v>
      </c>
      <c r="X16" s="134">
        <v>236297</v>
      </c>
      <c r="Y16" s="134">
        <v>52101</v>
      </c>
      <c r="Z16" s="134">
        <v>0</v>
      </c>
      <c r="AA16" s="134">
        <v>10168</v>
      </c>
      <c r="AB16" s="135">
        <v>359538</v>
      </c>
      <c r="AC16" s="134">
        <v>0</v>
      </c>
      <c r="AD16" s="134">
        <v>0</v>
      </c>
      <c r="AE16" s="134">
        <f t="shared" si="9"/>
        <v>523848</v>
      </c>
      <c r="AF16" s="134">
        <f t="shared" si="10"/>
        <v>8841</v>
      </c>
      <c r="AG16" s="134">
        <f t="shared" si="11"/>
        <v>8841</v>
      </c>
      <c r="AH16" s="134">
        <v>0</v>
      </c>
      <c r="AI16" s="134">
        <v>8841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151265</v>
      </c>
      <c r="AO16" s="134">
        <f t="shared" si="13"/>
        <v>6681</v>
      </c>
      <c r="AP16" s="134">
        <v>6681</v>
      </c>
      <c r="AQ16" s="134">
        <v>0</v>
      </c>
      <c r="AR16" s="134">
        <v>0</v>
      </c>
      <c r="AS16" s="134">
        <v>0</v>
      </c>
      <c r="AT16" s="134">
        <f t="shared" si="14"/>
        <v>67942</v>
      </c>
      <c r="AU16" s="134">
        <v>27458</v>
      </c>
      <c r="AV16" s="134">
        <v>40484</v>
      </c>
      <c r="AW16" s="134">
        <v>0</v>
      </c>
      <c r="AX16" s="134">
        <v>0</v>
      </c>
      <c r="AY16" s="134">
        <f t="shared" si="15"/>
        <v>76642</v>
      </c>
      <c r="AZ16" s="134">
        <v>0</v>
      </c>
      <c r="BA16" s="134">
        <v>76642</v>
      </c>
      <c r="BB16" s="134">
        <v>0</v>
      </c>
      <c r="BC16" s="134">
        <v>0</v>
      </c>
      <c r="BD16" s="135">
        <v>0</v>
      </c>
      <c r="BE16" s="134">
        <v>0</v>
      </c>
      <c r="BF16" s="134">
        <v>2570</v>
      </c>
      <c r="BG16" s="134">
        <f t="shared" si="16"/>
        <v>162676</v>
      </c>
      <c r="BH16" s="134">
        <f t="shared" si="17"/>
        <v>8841</v>
      </c>
      <c r="BI16" s="134">
        <f t="shared" si="18"/>
        <v>8841</v>
      </c>
      <c r="BJ16" s="134">
        <f t="shared" si="19"/>
        <v>0</v>
      </c>
      <c r="BK16" s="134">
        <f t="shared" si="20"/>
        <v>8841</v>
      </c>
      <c r="BL16" s="134">
        <f t="shared" si="21"/>
        <v>0</v>
      </c>
      <c r="BM16" s="134">
        <f t="shared" si="22"/>
        <v>0</v>
      </c>
      <c r="BN16" s="134">
        <f t="shared" si="23"/>
        <v>0</v>
      </c>
      <c r="BO16" s="135">
        <f t="shared" si="24"/>
        <v>191</v>
      </c>
      <c r="BP16" s="134">
        <f t="shared" si="25"/>
        <v>675113</v>
      </c>
      <c r="BQ16" s="134">
        <f t="shared" si="26"/>
        <v>222331</v>
      </c>
      <c r="BR16" s="134">
        <f t="shared" si="27"/>
        <v>41116</v>
      </c>
      <c r="BS16" s="134">
        <f t="shared" si="28"/>
        <v>181215</v>
      </c>
      <c r="BT16" s="134">
        <f t="shared" si="29"/>
        <v>0</v>
      </c>
      <c r="BU16" s="134">
        <f t="shared" si="30"/>
        <v>0</v>
      </c>
      <c r="BV16" s="134">
        <f t="shared" si="31"/>
        <v>77574</v>
      </c>
      <c r="BW16" s="134">
        <f t="shared" si="32"/>
        <v>37090</v>
      </c>
      <c r="BX16" s="134">
        <f t="shared" si="33"/>
        <v>40484</v>
      </c>
      <c r="BY16" s="134">
        <f t="shared" si="34"/>
        <v>0</v>
      </c>
      <c r="BZ16" s="134">
        <f t="shared" si="35"/>
        <v>0</v>
      </c>
      <c r="CA16" s="134">
        <f t="shared" si="36"/>
        <v>375208</v>
      </c>
      <c r="CB16" s="134">
        <f t="shared" si="37"/>
        <v>236297</v>
      </c>
      <c r="CC16" s="134">
        <f t="shared" si="38"/>
        <v>128743</v>
      </c>
      <c r="CD16" s="134">
        <f t="shared" si="39"/>
        <v>0</v>
      </c>
      <c r="CE16" s="134">
        <f t="shared" si="40"/>
        <v>10168</v>
      </c>
      <c r="CF16" s="135">
        <f t="shared" si="41"/>
        <v>359538</v>
      </c>
      <c r="CG16" s="134">
        <f t="shared" si="42"/>
        <v>0</v>
      </c>
      <c r="CH16" s="134">
        <f t="shared" si="43"/>
        <v>2570</v>
      </c>
      <c r="CI16" s="134">
        <f t="shared" si="44"/>
        <v>686524</v>
      </c>
    </row>
    <row r="17" spans="1:87" s="129" customFormat="1" ht="12" customHeight="1">
      <c r="A17" s="125" t="s">
        <v>335</v>
      </c>
      <c r="B17" s="126" t="s">
        <v>355</v>
      </c>
      <c r="C17" s="125" t="s">
        <v>356</v>
      </c>
      <c r="D17" s="134">
        <f t="shared" si="3"/>
        <v>13923</v>
      </c>
      <c r="E17" s="134">
        <f t="shared" si="4"/>
        <v>13923</v>
      </c>
      <c r="F17" s="134">
        <v>0</v>
      </c>
      <c r="G17" s="134">
        <v>13923</v>
      </c>
      <c r="H17" s="134">
        <v>0</v>
      </c>
      <c r="I17" s="134">
        <v>0</v>
      </c>
      <c r="J17" s="134">
        <v>0</v>
      </c>
      <c r="K17" s="135">
        <v>0</v>
      </c>
      <c r="L17" s="134">
        <f t="shared" si="5"/>
        <v>1224037</v>
      </c>
      <c r="M17" s="134">
        <f t="shared" si="6"/>
        <v>650896</v>
      </c>
      <c r="N17" s="134">
        <v>88109</v>
      </c>
      <c r="O17" s="134">
        <v>393165</v>
      </c>
      <c r="P17" s="134">
        <v>169622</v>
      </c>
      <c r="Q17" s="134">
        <v>0</v>
      </c>
      <c r="R17" s="134">
        <f t="shared" si="7"/>
        <v>209331</v>
      </c>
      <c r="S17" s="134">
        <v>11546</v>
      </c>
      <c r="T17" s="134">
        <v>197785</v>
      </c>
      <c r="U17" s="134">
        <v>0</v>
      </c>
      <c r="V17" s="134">
        <v>0</v>
      </c>
      <c r="W17" s="134">
        <f t="shared" si="8"/>
        <v>363810</v>
      </c>
      <c r="X17" s="134">
        <v>207922</v>
      </c>
      <c r="Y17" s="134">
        <v>155888</v>
      </c>
      <c r="Z17" s="134">
        <v>0</v>
      </c>
      <c r="AA17" s="134">
        <v>0</v>
      </c>
      <c r="AB17" s="135">
        <v>0</v>
      </c>
      <c r="AC17" s="134">
        <v>0</v>
      </c>
      <c r="AD17" s="134">
        <v>191032</v>
      </c>
      <c r="AE17" s="134">
        <f t="shared" si="9"/>
        <v>1428992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0</v>
      </c>
      <c r="AN17" s="134">
        <f t="shared" si="12"/>
        <v>10116</v>
      </c>
      <c r="AO17" s="134">
        <f t="shared" si="13"/>
        <v>8499</v>
      </c>
      <c r="AP17" s="134">
        <v>8499</v>
      </c>
      <c r="AQ17" s="134">
        <v>0</v>
      </c>
      <c r="AR17" s="134">
        <v>0</v>
      </c>
      <c r="AS17" s="134">
        <v>0</v>
      </c>
      <c r="AT17" s="134">
        <f t="shared" si="14"/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f t="shared" si="15"/>
        <v>1617</v>
      </c>
      <c r="AZ17" s="134">
        <v>0</v>
      </c>
      <c r="BA17" s="134">
        <v>1617</v>
      </c>
      <c r="BB17" s="134">
        <v>0</v>
      </c>
      <c r="BC17" s="134">
        <v>0</v>
      </c>
      <c r="BD17" s="135">
        <v>0</v>
      </c>
      <c r="BE17" s="134">
        <v>0</v>
      </c>
      <c r="BF17" s="134">
        <v>90</v>
      </c>
      <c r="BG17" s="134">
        <f t="shared" si="16"/>
        <v>10206</v>
      </c>
      <c r="BH17" s="134">
        <f t="shared" si="17"/>
        <v>13923</v>
      </c>
      <c r="BI17" s="134">
        <f t="shared" si="18"/>
        <v>13923</v>
      </c>
      <c r="BJ17" s="134">
        <f t="shared" si="19"/>
        <v>0</v>
      </c>
      <c r="BK17" s="134">
        <f t="shared" si="20"/>
        <v>13923</v>
      </c>
      <c r="BL17" s="134">
        <f t="shared" si="21"/>
        <v>0</v>
      </c>
      <c r="BM17" s="134">
        <f t="shared" si="22"/>
        <v>0</v>
      </c>
      <c r="BN17" s="134">
        <f t="shared" si="23"/>
        <v>0</v>
      </c>
      <c r="BO17" s="135">
        <f t="shared" si="24"/>
        <v>0</v>
      </c>
      <c r="BP17" s="134">
        <f t="shared" si="25"/>
        <v>1234153</v>
      </c>
      <c r="BQ17" s="134">
        <f t="shared" si="26"/>
        <v>659395</v>
      </c>
      <c r="BR17" s="134">
        <f t="shared" si="27"/>
        <v>96608</v>
      </c>
      <c r="BS17" s="134">
        <f t="shared" si="28"/>
        <v>393165</v>
      </c>
      <c r="BT17" s="134">
        <f t="shared" si="29"/>
        <v>169622</v>
      </c>
      <c r="BU17" s="134">
        <f t="shared" si="30"/>
        <v>0</v>
      </c>
      <c r="BV17" s="134">
        <f t="shared" si="31"/>
        <v>209331</v>
      </c>
      <c r="BW17" s="134">
        <f t="shared" si="32"/>
        <v>11546</v>
      </c>
      <c r="BX17" s="134">
        <f t="shared" si="33"/>
        <v>197785</v>
      </c>
      <c r="BY17" s="134">
        <f t="shared" si="34"/>
        <v>0</v>
      </c>
      <c r="BZ17" s="134">
        <f t="shared" si="35"/>
        <v>0</v>
      </c>
      <c r="CA17" s="134">
        <f t="shared" si="36"/>
        <v>365427</v>
      </c>
      <c r="CB17" s="134">
        <f t="shared" si="37"/>
        <v>207922</v>
      </c>
      <c r="CC17" s="134">
        <f t="shared" si="38"/>
        <v>157505</v>
      </c>
      <c r="CD17" s="134">
        <f t="shared" si="39"/>
        <v>0</v>
      </c>
      <c r="CE17" s="134">
        <f t="shared" si="40"/>
        <v>0</v>
      </c>
      <c r="CF17" s="135">
        <f t="shared" si="41"/>
        <v>0</v>
      </c>
      <c r="CG17" s="134">
        <f t="shared" si="42"/>
        <v>0</v>
      </c>
      <c r="CH17" s="134">
        <f t="shared" si="43"/>
        <v>191122</v>
      </c>
      <c r="CI17" s="134">
        <f t="shared" si="44"/>
        <v>1439198</v>
      </c>
    </row>
    <row r="18" spans="1:87" s="129" customFormat="1" ht="12" customHeight="1">
      <c r="A18" s="125" t="s">
        <v>335</v>
      </c>
      <c r="B18" s="126" t="s">
        <v>357</v>
      </c>
      <c r="C18" s="125" t="s">
        <v>358</v>
      </c>
      <c r="D18" s="134">
        <f t="shared" si="3"/>
        <v>18202</v>
      </c>
      <c r="E18" s="134">
        <f t="shared" si="4"/>
        <v>10710</v>
      </c>
      <c r="F18" s="134">
        <v>0</v>
      </c>
      <c r="G18" s="134">
        <v>10710</v>
      </c>
      <c r="H18" s="134">
        <v>0</v>
      </c>
      <c r="I18" s="134">
        <v>0</v>
      </c>
      <c r="J18" s="134">
        <v>7492</v>
      </c>
      <c r="K18" s="135">
        <v>0</v>
      </c>
      <c r="L18" s="134">
        <f t="shared" si="5"/>
        <v>4650482</v>
      </c>
      <c r="M18" s="134">
        <f t="shared" si="6"/>
        <v>2011468</v>
      </c>
      <c r="N18" s="134">
        <v>778456</v>
      </c>
      <c r="O18" s="134">
        <v>1040505</v>
      </c>
      <c r="P18" s="134">
        <v>192507</v>
      </c>
      <c r="Q18" s="134">
        <v>0</v>
      </c>
      <c r="R18" s="134">
        <f t="shared" si="7"/>
        <v>1440613</v>
      </c>
      <c r="S18" s="134">
        <v>66447</v>
      </c>
      <c r="T18" s="134">
        <v>1373983</v>
      </c>
      <c r="U18" s="134">
        <v>183</v>
      </c>
      <c r="V18" s="134">
        <v>18541</v>
      </c>
      <c r="W18" s="134">
        <f t="shared" si="8"/>
        <v>1179860</v>
      </c>
      <c r="X18" s="134">
        <v>566472</v>
      </c>
      <c r="Y18" s="134">
        <v>484134</v>
      </c>
      <c r="Z18" s="134">
        <v>121159</v>
      </c>
      <c r="AA18" s="134">
        <v>8095</v>
      </c>
      <c r="AB18" s="135">
        <v>158805</v>
      </c>
      <c r="AC18" s="134">
        <v>0</v>
      </c>
      <c r="AD18" s="134">
        <v>164474</v>
      </c>
      <c r="AE18" s="134">
        <f t="shared" si="9"/>
        <v>4833158</v>
      </c>
      <c r="AF18" s="134">
        <f t="shared" si="10"/>
        <v>18316</v>
      </c>
      <c r="AG18" s="134">
        <f t="shared" si="11"/>
        <v>18316</v>
      </c>
      <c r="AH18" s="134">
        <v>0</v>
      </c>
      <c r="AI18" s="134">
        <v>18316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392848</v>
      </c>
      <c r="AO18" s="134">
        <f t="shared" si="13"/>
        <v>269530</v>
      </c>
      <c r="AP18" s="134">
        <v>97330</v>
      </c>
      <c r="AQ18" s="134">
        <v>149739</v>
      </c>
      <c r="AR18" s="134">
        <v>22461</v>
      </c>
      <c r="AS18" s="134">
        <v>0</v>
      </c>
      <c r="AT18" s="134">
        <f t="shared" si="14"/>
        <v>59723</v>
      </c>
      <c r="AU18" s="134">
        <v>5570</v>
      </c>
      <c r="AV18" s="134">
        <v>54153</v>
      </c>
      <c r="AW18" s="134">
        <v>0</v>
      </c>
      <c r="AX18" s="134">
        <v>11130</v>
      </c>
      <c r="AY18" s="134">
        <f t="shared" si="15"/>
        <v>52465</v>
      </c>
      <c r="AZ18" s="134">
        <v>0</v>
      </c>
      <c r="BA18" s="134">
        <v>29599</v>
      </c>
      <c r="BB18" s="134">
        <v>22866</v>
      </c>
      <c r="BC18" s="134">
        <v>0</v>
      </c>
      <c r="BD18" s="135">
        <v>0</v>
      </c>
      <c r="BE18" s="134">
        <v>0</v>
      </c>
      <c r="BF18" s="134">
        <v>930</v>
      </c>
      <c r="BG18" s="134">
        <f t="shared" si="16"/>
        <v>412094</v>
      </c>
      <c r="BH18" s="134">
        <f t="shared" si="17"/>
        <v>36518</v>
      </c>
      <c r="BI18" s="134">
        <f t="shared" si="18"/>
        <v>29026</v>
      </c>
      <c r="BJ18" s="134">
        <f t="shared" si="19"/>
        <v>0</v>
      </c>
      <c r="BK18" s="134">
        <f t="shared" si="20"/>
        <v>29026</v>
      </c>
      <c r="BL18" s="134">
        <f t="shared" si="21"/>
        <v>0</v>
      </c>
      <c r="BM18" s="134">
        <f t="shared" si="22"/>
        <v>0</v>
      </c>
      <c r="BN18" s="134">
        <f t="shared" si="23"/>
        <v>7492</v>
      </c>
      <c r="BO18" s="135">
        <f t="shared" si="24"/>
        <v>0</v>
      </c>
      <c r="BP18" s="134">
        <f t="shared" si="25"/>
        <v>5043330</v>
      </c>
      <c r="BQ18" s="134">
        <f t="shared" si="26"/>
        <v>2280998</v>
      </c>
      <c r="BR18" s="134">
        <f t="shared" si="27"/>
        <v>875786</v>
      </c>
      <c r="BS18" s="134">
        <f t="shared" si="28"/>
        <v>1190244</v>
      </c>
      <c r="BT18" s="134">
        <f t="shared" si="29"/>
        <v>214968</v>
      </c>
      <c r="BU18" s="134">
        <f t="shared" si="30"/>
        <v>0</v>
      </c>
      <c r="BV18" s="134">
        <f t="shared" si="31"/>
        <v>1500336</v>
      </c>
      <c r="BW18" s="134">
        <f t="shared" si="32"/>
        <v>72017</v>
      </c>
      <c r="BX18" s="134">
        <f t="shared" si="33"/>
        <v>1428136</v>
      </c>
      <c r="BY18" s="134">
        <f t="shared" si="34"/>
        <v>183</v>
      </c>
      <c r="BZ18" s="134">
        <f t="shared" si="35"/>
        <v>29671</v>
      </c>
      <c r="CA18" s="134">
        <f t="shared" si="36"/>
        <v>1232325</v>
      </c>
      <c r="CB18" s="134">
        <f t="shared" si="37"/>
        <v>566472</v>
      </c>
      <c r="CC18" s="134">
        <f t="shared" si="38"/>
        <v>513733</v>
      </c>
      <c r="CD18" s="134">
        <f t="shared" si="39"/>
        <v>144025</v>
      </c>
      <c r="CE18" s="134">
        <f t="shared" si="40"/>
        <v>8095</v>
      </c>
      <c r="CF18" s="135">
        <f t="shared" si="41"/>
        <v>158805</v>
      </c>
      <c r="CG18" s="134">
        <f t="shared" si="42"/>
        <v>0</v>
      </c>
      <c r="CH18" s="134">
        <f t="shared" si="43"/>
        <v>165404</v>
      </c>
      <c r="CI18" s="134">
        <f t="shared" si="44"/>
        <v>5245252</v>
      </c>
    </row>
    <row r="19" spans="1:87" s="129" customFormat="1" ht="12" customHeight="1">
      <c r="A19" s="125" t="s">
        <v>335</v>
      </c>
      <c r="B19" s="126" t="s">
        <v>359</v>
      </c>
      <c r="C19" s="125" t="s">
        <v>360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0</v>
      </c>
      <c r="L19" s="134">
        <f t="shared" si="5"/>
        <v>3302188</v>
      </c>
      <c r="M19" s="134">
        <f t="shared" si="6"/>
        <v>517655</v>
      </c>
      <c r="N19" s="134">
        <v>102993</v>
      </c>
      <c r="O19" s="134">
        <v>414662</v>
      </c>
      <c r="P19" s="134">
        <v>0</v>
      </c>
      <c r="Q19" s="134">
        <v>0</v>
      </c>
      <c r="R19" s="134">
        <f t="shared" si="7"/>
        <v>1262895</v>
      </c>
      <c r="S19" s="134">
        <v>29687</v>
      </c>
      <c r="T19" s="134">
        <v>1233208</v>
      </c>
      <c r="U19" s="134">
        <v>0</v>
      </c>
      <c r="V19" s="134">
        <v>0</v>
      </c>
      <c r="W19" s="134">
        <f t="shared" si="8"/>
        <v>1521638</v>
      </c>
      <c r="X19" s="134">
        <v>967576</v>
      </c>
      <c r="Y19" s="134">
        <v>509422</v>
      </c>
      <c r="Z19" s="134">
        <v>44640</v>
      </c>
      <c r="AA19" s="134">
        <v>0</v>
      </c>
      <c r="AB19" s="135">
        <v>0</v>
      </c>
      <c r="AC19" s="134">
        <v>0</v>
      </c>
      <c r="AD19" s="134">
        <v>511</v>
      </c>
      <c r="AE19" s="134">
        <f t="shared" si="9"/>
        <v>3302699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0</v>
      </c>
      <c r="AN19" s="134">
        <f t="shared" si="12"/>
        <v>178838</v>
      </c>
      <c r="AO19" s="134">
        <f t="shared" si="13"/>
        <v>127615</v>
      </c>
      <c r="AP19" s="134">
        <v>27907</v>
      </c>
      <c r="AQ19" s="134">
        <v>99708</v>
      </c>
      <c r="AR19" s="134">
        <v>0</v>
      </c>
      <c r="AS19" s="134">
        <v>0</v>
      </c>
      <c r="AT19" s="134">
        <f t="shared" si="14"/>
        <v>31296</v>
      </c>
      <c r="AU19" s="134">
        <v>13425</v>
      </c>
      <c r="AV19" s="134">
        <v>17871</v>
      </c>
      <c r="AW19" s="134">
        <v>0</v>
      </c>
      <c r="AX19" s="134">
        <v>0</v>
      </c>
      <c r="AY19" s="134">
        <f t="shared" si="15"/>
        <v>19927</v>
      </c>
      <c r="AZ19" s="134">
        <v>4885</v>
      </c>
      <c r="BA19" s="134">
        <v>15042</v>
      </c>
      <c r="BB19" s="134">
        <v>0</v>
      </c>
      <c r="BC19" s="134">
        <v>0</v>
      </c>
      <c r="BD19" s="135">
        <v>0</v>
      </c>
      <c r="BE19" s="134">
        <v>0</v>
      </c>
      <c r="BF19" s="134">
        <v>18334</v>
      </c>
      <c r="BG19" s="134">
        <f t="shared" si="16"/>
        <v>197172</v>
      </c>
      <c r="BH19" s="134">
        <f t="shared" si="17"/>
        <v>0</v>
      </c>
      <c r="BI19" s="134">
        <f t="shared" si="18"/>
        <v>0</v>
      </c>
      <c r="BJ19" s="134">
        <f t="shared" si="19"/>
        <v>0</v>
      </c>
      <c r="BK19" s="134">
        <f t="shared" si="20"/>
        <v>0</v>
      </c>
      <c r="BL19" s="134">
        <f t="shared" si="21"/>
        <v>0</v>
      </c>
      <c r="BM19" s="134">
        <f t="shared" si="22"/>
        <v>0</v>
      </c>
      <c r="BN19" s="134">
        <f t="shared" si="23"/>
        <v>0</v>
      </c>
      <c r="BO19" s="135">
        <f t="shared" si="24"/>
        <v>0</v>
      </c>
      <c r="BP19" s="134">
        <f t="shared" si="25"/>
        <v>3481026</v>
      </c>
      <c r="BQ19" s="134">
        <f t="shared" si="26"/>
        <v>645270</v>
      </c>
      <c r="BR19" s="134">
        <f t="shared" si="27"/>
        <v>130900</v>
      </c>
      <c r="BS19" s="134">
        <f t="shared" si="28"/>
        <v>514370</v>
      </c>
      <c r="BT19" s="134">
        <f t="shared" si="29"/>
        <v>0</v>
      </c>
      <c r="BU19" s="134">
        <f t="shared" si="30"/>
        <v>0</v>
      </c>
      <c r="BV19" s="134">
        <f t="shared" si="31"/>
        <v>1294191</v>
      </c>
      <c r="BW19" s="134">
        <f t="shared" si="32"/>
        <v>43112</v>
      </c>
      <c r="BX19" s="134">
        <f t="shared" si="33"/>
        <v>1251079</v>
      </c>
      <c r="BY19" s="134">
        <f t="shared" si="34"/>
        <v>0</v>
      </c>
      <c r="BZ19" s="134">
        <f t="shared" si="35"/>
        <v>0</v>
      </c>
      <c r="CA19" s="134">
        <f t="shared" si="36"/>
        <v>1541565</v>
      </c>
      <c r="CB19" s="134">
        <f t="shared" si="37"/>
        <v>972461</v>
      </c>
      <c r="CC19" s="134">
        <f t="shared" si="38"/>
        <v>524464</v>
      </c>
      <c r="CD19" s="134">
        <f t="shared" si="39"/>
        <v>44640</v>
      </c>
      <c r="CE19" s="134">
        <f t="shared" si="40"/>
        <v>0</v>
      </c>
      <c r="CF19" s="135">
        <f t="shared" si="41"/>
        <v>0</v>
      </c>
      <c r="CG19" s="134">
        <f t="shared" si="42"/>
        <v>0</v>
      </c>
      <c r="CH19" s="134">
        <f t="shared" si="43"/>
        <v>18845</v>
      </c>
      <c r="CI19" s="134">
        <f t="shared" si="44"/>
        <v>3499871</v>
      </c>
    </row>
    <row r="20" spans="1:87" s="129" customFormat="1" ht="12" customHeight="1">
      <c r="A20" s="125" t="s">
        <v>335</v>
      </c>
      <c r="B20" s="126" t="s">
        <v>361</v>
      </c>
      <c r="C20" s="125" t="s">
        <v>362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3423139</v>
      </c>
      <c r="M20" s="134">
        <f t="shared" si="6"/>
        <v>1734832</v>
      </c>
      <c r="N20" s="134">
        <v>102454</v>
      </c>
      <c r="O20" s="134">
        <v>1471634</v>
      </c>
      <c r="P20" s="134">
        <v>125588</v>
      </c>
      <c r="Q20" s="134">
        <v>35156</v>
      </c>
      <c r="R20" s="134">
        <f t="shared" si="7"/>
        <v>199081</v>
      </c>
      <c r="S20" s="134">
        <v>109236</v>
      </c>
      <c r="T20" s="134">
        <v>81494</v>
      </c>
      <c r="U20" s="134">
        <v>8351</v>
      </c>
      <c r="V20" s="134">
        <v>34598</v>
      </c>
      <c r="W20" s="134">
        <f t="shared" si="8"/>
        <v>1454628</v>
      </c>
      <c r="X20" s="134">
        <v>28570</v>
      </c>
      <c r="Y20" s="134">
        <v>1257390</v>
      </c>
      <c r="Z20" s="134">
        <v>7523</v>
      </c>
      <c r="AA20" s="134">
        <v>161145</v>
      </c>
      <c r="AB20" s="135">
        <v>0</v>
      </c>
      <c r="AC20" s="134">
        <v>0</v>
      </c>
      <c r="AD20" s="134">
        <v>75951</v>
      </c>
      <c r="AE20" s="134">
        <f t="shared" si="9"/>
        <v>3499090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752105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179936</v>
      </c>
      <c r="AU20" s="134">
        <v>84</v>
      </c>
      <c r="AV20" s="134">
        <v>179852</v>
      </c>
      <c r="AW20" s="134">
        <v>0</v>
      </c>
      <c r="AX20" s="134">
        <v>0</v>
      </c>
      <c r="AY20" s="134">
        <f t="shared" si="15"/>
        <v>572169</v>
      </c>
      <c r="AZ20" s="134">
        <v>514754</v>
      </c>
      <c r="BA20" s="134">
        <v>50572</v>
      </c>
      <c r="BB20" s="134">
        <v>6843</v>
      </c>
      <c r="BC20" s="134">
        <v>0</v>
      </c>
      <c r="BD20" s="135">
        <v>0</v>
      </c>
      <c r="BE20" s="134">
        <v>0</v>
      </c>
      <c r="BF20" s="134">
        <v>0</v>
      </c>
      <c r="BG20" s="134">
        <f t="shared" si="16"/>
        <v>752105</v>
      </c>
      <c r="BH20" s="134">
        <f t="shared" si="17"/>
        <v>0</v>
      </c>
      <c r="BI20" s="134">
        <f t="shared" si="18"/>
        <v>0</v>
      </c>
      <c r="BJ20" s="134">
        <f t="shared" si="19"/>
        <v>0</v>
      </c>
      <c r="BK20" s="134">
        <f t="shared" si="20"/>
        <v>0</v>
      </c>
      <c r="BL20" s="134">
        <f t="shared" si="21"/>
        <v>0</v>
      </c>
      <c r="BM20" s="134">
        <f t="shared" si="22"/>
        <v>0</v>
      </c>
      <c r="BN20" s="134">
        <f t="shared" si="23"/>
        <v>0</v>
      </c>
      <c r="BO20" s="135">
        <f t="shared" si="24"/>
        <v>0</v>
      </c>
      <c r="BP20" s="134">
        <f t="shared" si="25"/>
        <v>4175244</v>
      </c>
      <c r="BQ20" s="134">
        <f t="shared" si="26"/>
        <v>1734832</v>
      </c>
      <c r="BR20" s="134">
        <f t="shared" si="27"/>
        <v>102454</v>
      </c>
      <c r="BS20" s="134">
        <f t="shared" si="28"/>
        <v>1471634</v>
      </c>
      <c r="BT20" s="134">
        <f t="shared" si="29"/>
        <v>125588</v>
      </c>
      <c r="BU20" s="134">
        <f t="shared" si="30"/>
        <v>35156</v>
      </c>
      <c r="BV20" s="134">
        <f t="shared" si="31"/>
        <v>379017</v>
      </c>
      <c r="BW20" s="134">
        <f t="shared" si="32"/>
        <v>109320</v>
      </c>
      <c r="BX20" s="134">
        <f t="shared" si="33"/>
        <v>261346</v>
      </c>
      <c r="BY20" s="134">
        <f t="shared" si="34"/>
        <v>8351</v>
      </c>
      <c r="BZ20" s="134">
        <f t="shared" si="35"/>
        <v>34598</v>
      </c>
      <c r="CA20" s="134">
        <f t="shared" si="36"/>
        <v>2026797</v>
      </c>
      <c r="CB20" s="134">
        <f t="shared" si="37"/>
        <v>543324</v>
      </c>
      <c r="CC20" s="134">
        <f t="shared" si="38"/>
        <v>1307962</v>
      </c>
      <c r="CD20" s="134">
        <f t="shared" si="39"/>
        <v>14366</v>
      </c>
      <c r="CE20" s="134">
        <f t="shared" si="40"/>
        <v>161145</v>
      </c>
      <c r="CF20" s="135">
        <f t="shared" si="41"/>
        <v>0</v>
      </c>
      <c r="CG20" s="134">
        <f t="shared" si="42"/>
        <v>0</v>
      </c>
      <c r="CH20" s="134">
        <f t="shared" si="43"/>
        <v>75951</v>
      </c>
      <c r="CI20" s="134">
        <f t="shared" si="44"/>
        <v>4251195</v>
      </c>
    </row>
    <row r="21" spans="1:87" s="129" customFormat="1" ht="12" customHeight="1">
      <c r="A21" s="125" t="s">
        <v>335</v>
      </c>
      <c r="B21" s="126" t="s">
        <v>363</v>
      </c>
      <c r="C21" s="125" t="s">
        <v>364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0</v>
      </c>
      <c r="L21" s="134">
        <f t="shared" si="5"/>
        <v>947972</v>
      </c>
      <c r="M21" s="134">
        <f t="shared" si="6"/>
        <v>166340</v>
      </c>
      <c r="N21" s="134">
        <v>13861</v>
      </c>
      <c r="O21" s="134">
        <v>152479</v>
      </c>
      <c r="P21" s="134">
        <v>0</v>
      </c>
      <c r="Q21" s="134">
        <v>0</v>
      </c>
      <c r="R21" s="134">
        <f t="shared" si="7"/>
        <v>5755</v>
      </c>
      <c r="S21" s="134">
        <v>5755</v>
      </c>
      <c r="T21" s="134">
        <v>0</v>
      </c>
      <c r="U21" s="134">
        <v>0</v>
      </c>
      <c r="V21" s="134">
        <v>0</v>
      </c>
      <c r="W21" s="134">
        <f t="shared" si="8"/>
        <v>775877</v>
      </c>
      <c r="X21" s="134">
        <v>702463</v>
      </c>
      <c r="Y21" s="134">
        <v>54125</v>
      </c>
      <c r="Z21" s="134">
        <v>0</v>
      </c>
      <c r="AA21" s="134">
        <v>19289</v>
      </c>
      <c r="AB21" s="135">
        <v>695834</v>
      </c>
      <c r="AC21" s="134">
        <v>0</v>
      </c>
      <c r="AD21" s="134">
        <v>28947</v>
      </c>
      <c r="AE21" s="134">
        <f t="shared" si="9"/>
        <v>976919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15242</v>
      </c>
      <c r="AO21" s="134">
        <f t="shared" si="13"/>
        <v>15242</v>
      </c>
      <c r="AP21" s="134">
        <v>15242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170793</v>
      </c>
      <c r="BE21" s="134">
        <v>0</v>
      </c>
      <c r="BF21" s="134">
        <v>0</v>
      </c>
      <c r="BG21" s="134">
        <f t="shared" si="16"/>
        <v>15242</v>
      </c>
      <c r="BH21" s="134">
        <f t="shared" si="17"/>
        <v>0</v>
      </c>
      <c r="BI21" s="134">
        <f t="shared" si="18"/>
        <v>0</v>
      </c>
      <c r="BJ21" s="134">
        <f t="shared" si="19"/>
        <v>0</v>
      </c>
      <c r="BK21" s="134">
        <f t="shared" si="20"/>
        <v>0</v>
      </c>
      <c r="BL21" s="134">
        <f t="shared" si="21"/>
        <v>0</v>
      </c>
      <c r="BM21" s="134">
        <f t="shared" si="22"/>
        <v>0</v>
      </c>
      <c r="BN21" s="134">
        <f t="shared" si="23"/>
        <v>0</v>
      </c>
      <c r="BO21" s="135">
        <f t="shared" si="24"/>
        <v>0</v>
      </c>
      <c r="BP21" s="134">
        <f t="shared" si="25"/>
        <v>963214</v>
      </c>
      <c r="BQ21" s="134">
        <f t="shared" si="26"/>
        <v>181582</v>
      </c>
      <c r="BR21" s="134">
        <f t="shared" si="27"/>
        <v>29103</v>
      </c>
      <c r="BS21" s="134">
        <f t="shared" si="28"/>
        <v>152479</v>
      </c>
      <c r="BT21" s="134">
        <f t="shared" si="29"/>
        <v>0</v>
      </c>
      <c r="BU21" s="134">
        <f t="shared" si="30"/>
        <v>0</v>
      </c>
      <c r="BV21" s="134">
        <f t="shared" si="31"/>
        <v>5755</v>
      </c>
      <c r="BW21" s="134">
        <f t="shared" si="32"/>
        <v>5755</v>
      </c>
      <c r="BX21" s="134">
        <f t="shared" si="33"/>
        <v>0</v>
      </c>
      <c r="BY21" s="134">
        <f t="shared" si="34"/>
        <v>0</v>
      </c>
      <c r="BZ21" s="134">
        <f t="shared" si="35"/>
        <v>0</v>
      </c>
      <c r="CA21" s="134">
        <f t="shared" si="36"/>
        <v>775877</v>
      </c>
      <c r="CB21" s="134">
        <f t="shared" si="37"/>
        <v>702463</v>
      </c>
      <c r="CC21" s="134">
        <f t="shared" si="38"/>
        <v>54125</v>
      </c>
      <c r="CD21" s="134">
        <f t="shared" si="39"/>
        <v>0</v>
      </c>
      <c r="CE21" s="134">
        <f t="shared" si="40"/>
        <v>19289</v>
      </c>
      <c r="CF21" s="135">
        <f t="shared" si="41"/>
        <v>866627</v>
      </c>
      <c r="CG21" s="134">
        <f t="shared" si="42"/>
        <v>0</v>
      </c>
      <c r="CH21" s="134">
        <f t="shared" si="43"/>
        <v>28947</v>
      </c>
      <c r="CI21" s="134">
        <f t="shared" si="44"/>
        <v>992161</v>
      </c>
    </row>
    <row r="22" spans="1:87" s="129" customFormat="1" ht="12" customHeight="1">
      <c r="A22" s="125" t="s">
        <v>335</v>
      </c>
      <c r="B22" s="126" t="s">
        <v>365</v>
      </c>
      <c r="C22" s="125" t="s">
        <v>366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109894</v>
      </c>
      <c r="L22" s="134">
        <f t="shared" si="5"/>
        <v>962305</v>
      </c>
      <c r="M22" s="134">
        <f t="shared" si="6"/>
        <v>185217</v>
      </c>
      <c r="N22" s="134">
        <v>26608</v>
      </c>
      <c r="O22" s="134">
        <v>158609</v>
      </c>
      <c r="P22" s="134">
        <v>0</v>
      </c>
      <c r="Q22" s="134">
        <v>0</v>
      </c>
      <c r="R22" s="134">
        <f t="shared" si="7"/>
        <v>26356</v>
      </c>
      <c r="S22" s="134">
        <v>26356</v>
      </c>
      <c r="T22" s="134">
        <v>0</v>
      </c>
      <c r="U22" s="134">
        <v>0</v>
      </c>
      <c r="V22" s="134">
        <v>6967</v>
      </c>
      <c r="W22" s="134">
        <f t="shared" si="8"/>
        <v>743765</v>
      </c>
      <c r="X22" s="134">
        <v>614125</v>
      </c>
      <c r="Y22" s="134">
        <v>129640</v>
      </c>
      <c r="Z22" s="134">
        <v>0</v>
      </c>
      <c r="AA22" s="134">
        <v>0</v>
      </c>
      <c r="AB22" s="135">
        <v>400057</v>
      </c>
      <c r="AC22" s="134">
        <v>0</v>
      </c>
      <c r="AD22" s="134">
        <v>296537</v>
      </c>
      <c r="AE22" s="134">
        <f t="shared" si="9"/>
        <v>1258842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17189</v>
      </c>
      <c r="AN22" s="134">
        <f t="shared" si="12"/>
        <v>87117</v>
      </c>
      <c r="AO22" s="134">
        <f t="shared" si="13"/>
        <v>6652</v>
      </c>
      <c r="AP22" s="134">
        <v>6652</v>
      </c>
      <c r="AQ22" s="134">
        <v>0</v>
      </c>
      <c r="AR22" s="134">
        <v>0</v>
      </c>
      <c r="AS22" s="134">
        <v>0</v>
      </c>
      <c r="AT22" s="134">
        <f t="shared" si="14"/>
        <v>637</v>
      </c>
      <c r="AU22" s="134">
        <v>637</v>
      </c>
      <c r="AV22" s="134">
        <v>0</v>
      </c>
      <c r="AW22" s="134">
        <v>0</v>
      </c>
      <c r="AX22" s="134">
        <v>0</v>
      </c>
      <c r="AY22" s="134">
        <f t="shared" si="15"/>
        <v>79828</v>
      </c>
      <c r="AZ22" s="134">
        <v>79828</v>
      </c>
      <c r="BA22" s="134">
        <v>0</v>
      </c>
      <c r="BB22" s="134">
        <v>0</v>
      </c>
      <c r="BC22" s="134">
        <v>0</v>
      </c>
      <c r="BD22" s="135">
        <v>123709</v>
      </c>
      <c r="BE22" s="134">
        <v>0</v>
      </c>
      <c r="BF22" s="134">
        <v>192247</v>
      </c>
      <c r="BG22" s="134">
        <f t="shared" si="16"/>
        <v>279364</v>
      </c>
      <c r="BH22" s="134">
        <f t="shared" si="17"/>
        <v>0</v>
      </c>
      <c r="BI22" s="134">
        <f t="shared" si="18"/>
        <v>0</v>
      </c>
      <c r="BJ22" s="134">
        <f t="shared" si="19"/>
        <v>0</v>
      </c>
      <c r="BK22" s="134">
        <f t="shared" si="20"/>
        <v>0</v>
      </c>
      <c r="BL22" s="134">
        <f t="shared" si="21"/>
        <v>0</v>
      </c>
      <c r="BM22" s="134">
        <f t="shared" si="22"/>
        <v>0</v>
      </c>
      <c r="BN22" s="134">
        <f t="shared" si="23"/>
        <v>0</v>
      </c>
      <c r="BO22" s="135">
        <f t="shared" si="24"/>
        <v>127083</v>
      </c>
      <c r="BP22" s="134">
        <f t="shared" si="25"/>
        <v>1049422</v>
      </c>
      <c r="BQ22" s="134">
        <f t="shared" si="26"/>
        <v>191869</v>
      </c>
      <c r="BR22" s="134">
        <f t="shared" si="27"/>
        <v>33260</v>
      </c>
      <c r="BS22" s="134">
        <f t="shared" si="28"/>
        <v>158609</v>
      </c>
      <c r="BT22" s="134">
        <f t="shared" si="29"/>
        <v>0</v>
      </c>
      <c r="BU22" s="134">
        <f t="shared" si="30"/>
        <v>0</v>
      </c>
      <c r="BV22" s="134">
        <f t="shared" si="31"/>
        <v>26993</v>
      </c>
      <c r="BW22" s="134">
        <f t="shared" si="32"/>
        <v>26993</v>
      </c>
      <c r="BX22" s="134">
        <f t="shared" si="33"/>
        <v>0</v>
      </c>
      <c r="BY22" s="134">
        <f t="shared" si="34"/>
        <v>0</v>
      </c>
      <c r="BZ22" s="134">
        <f t="shared" si="35"/>
        <v>6967</v>
      </c>
      <c r="CA22" s="134">
        <f t="shared" si="36"/>
        <v>823593</v>
      </c>
      <c r="CB22" s="134">
        <f t="shared" si="37"/>
        <v>693953</v>
      </c>
      <c r="CC22" s="134">
        <f t="shared" si="38"/>
        <v>129640</v>
      </c>
      <c r="CD22" s="134">
        <f t="shared" si="39"/>
        <v>0</v>
      </c>
      <c r="CE22" s="134">
        <f t="shared" si="40"/>
        <v>0</v>
      </c>
      <c r="CF22" s="135">
        <f t="shared" si="41"/>
        <v>523766</v>
      </c>
      <c r="CG22" s="134">
        <f t="shared" si="42"/>
        <v>0</v>
      </c>
      <c r="CH22" s="134">
        <f t="shared" si="43"/>
        <v>488784</v>
      </c>
      <c r="CI22" s="134">
        <f t="shared" si="44"/>
        <v>1538206</v>
      </c>
    </row>
    <row r="23" spans="1:87" s="129" customFormat="1" ht="12" customHeight="1">
      <c r="A23" s="125" t="s">
        <v>335</v>
      </c>
      <c r="B23" s="126" t="s">
        <v>367</v>
      </c>
      <c r="C23" s="125" t="s">
        <v>368</v>
      </c>
      <c r="D23" s="134">
        <f t="shared" si="3"/>
        <v>54981</v>
      </c>
      <c r="E23" s="134">
        <f t="shared" si="4"/>
        <v>54981</v>
      </c>
      <c r="F23" s="134">
        <v>0</v>
      </c>
      <c r="G23" s="134">
        <v>54138</v>
      </c>
      <c r="H23" s="134">
        <v>843</v>
      </c>
      <c r="I23" s="134">
        <v>0</v>
      </c>
      <c r="J23" s="134">
        <v>0</v>
      </c>
      <c r="K23" s="135">
        <v>0</v>
      </c>
      <c r="L23" s="134">
        <f t="shared" si="5"/>
        <v>2161765</v>
      </c>
      <c r="M23" s="134">
        <f t="shared" si="6"/>
        <v>1015285</v>
      </c>
      <c r="N23" s="134">
        <v>290556</v>
      </c>
      <c r="O23" s="134">
        <v>655655</v>
      </c>
      <c r="P23" s="134">
        <v>69074</v>
      </c>
      <c r="Q23" s="134">
        <v>0</v>
      </c>
      <c r="R23" s="134">
        <f t="shared" si="7"/>
        <v>449600</v>
      </c>
      <c r="S23" s="134">
        <v>44395</v>
      </c>
      <c r="T23" s="134">
        <v>405205</v>
      </c>
      <c r="U23" s="134">
        <v>0</v>
      </c>
      <c r="V23" s="134">
        <v>4481</v>
      </c>
      <c r="W23" s="134">
        <f t="shared" si="8"/>
        <v>686677</v>
      </c>
      <c r="X23" s="134">
        <v>395198</v>
      </c>
      <c r="Y23" s="134">
        <v>211498</v>
      </c>
      <c r="Z23" s="134">
        <v>79981</v>
      </c>
      <c r="AA23" s="134">
        <v>0</v>
      </c>
      <c r="AB23" s="135">
        <v>105240</v>
      </c>
      <c r="AC23" s="134">
        <v>5722</v>
      </c>
      <c r="AD23" s="134">
        <v>59452</v>
      </c>
      <c r="AE23" s="134">
        <f t="shared" si="9"/>
        <v>2276198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129791</v>
      </c>
      <c r="AO23" s="134">
        <f t="shared" si="13"/>
        <v>49754</v>
      </c>
      <c r="AP23" s="134">
        <v>35059</v>
      </c>
      <c r="AQ23" s="134">
        <v>0</v>
      </c>
      <c r="AR23" s="134">
        <v>14695</v>
      </c>
      <c r="AS23" s="134">
        <v>0</v>
      </c>
      <c r="AT23" s="134">
        <f t="shared" si="14"/>
        <v>45710</v>
      </c>
      <c r="AU23" s="134">
        <v>0</v>
      </c>
      <c r="AV23" s="134">
        <v>45710</v>
      </c>
      <c r="AW23" s="134">
        <v>0</v>
      </c>
      <c r="AX23" s="134">
        <v>0</v>
      </c>
      <c r="AY23" s="134">
        <f t="shared" si="15"/>
        <v>33807</v>
      </c>
      <c r="AZ23" s="134">
        <v>28908</v>
      </c>
      <c r="BA23" s="134">
        <v>4899</v>
      </c>
      <c r="BB23" s="134">
        <v>0</v>
      </c>
      <c r="BC23" s="134">
        <v>0</v>
      </c>
      <c r="BD23" s="135">
        <v>0</v>
      </c>
      <c r="BE23" s="134">
        <v>520</v>
      </c>
      <c r="BF23" s="134">
        <v>128</v>
      </c>
      <c r="BG23" s="134">
        <f t="shared" si="16"/>
        <v>129919</v>
      </c>
      <c r="BH23" s="134">
        <f t="shared" si="17"/>
        <v>54981</v>
      </c>
      <c r="BI23" s="134">
        <f t="shared" si="18"/>
        <v>54981</v>
      </c>
      <c r="BJ23" s="134">
        <f t="shared" si="19"/>
        <v>0</v>
      </c>
      <c r="BK23" s="134">
        <f t="shared" si="20"/>
        <v>54138</v>
      </c>
      <c r="BL23" s="134">
        <f t="shared" si="21"/>
        <v>843</v>
      </c>
      <c r="BM23" s="134">
        <f t="shared" si="22"/>
        <v>0</v>
      </c>
      <c r="BN23" s="134">
        <f t="shared" si="23"/>
        <v>0</v>
      </c>
      <c r="BO23" s="135">
        <f t="shared" si="24"/>
        <v>0</v>
      </c>
      <c r="BP23" s="134">
        <f t="shared" si="25"/>
        <v>2291556</v>
      </c>
      <c r="BQ23" s="134">
        <f t="shared" si="26"/>
        <v>1065039</v>
      </c>
      <c r="BR23" s="134">
        <f t="shared" si="27"/>
        <v>325615</v>
      </c>
      <c r="BS23" s="134">
        <f t="shared" si="28"/>
        <v>655655</v>
      </c>
      <c r="BT23" s="134">
        <f t="shared" si="29"/>
        <v>83769</v>
      </c>
      <c r="BU23" s="134">
        <f t="shared" si="30"/>
        <v>0</v>
      </c>
      <c r="BV23" s="134">
        <f t="shared" si="31"/>
        <v>495310</v>
      </c>
      <c r="BW23" s="134">
        <f t="shared" si="32"/>
        <v>44395</v>
      </c>
      <c r="BX23" s="134">
        <f t="shared" si="33"/>
        <v>450915</v>
      </c>
      <c r="BY23" s="134">
        <f t="shared" si="34"/>
        <v>0</v>
      </c>
      <c r="BZ23" s="134">
        <f t="shared" si="35"/>
        <v>4481</v>
      </c>
      <c r="CA23" s="134">
        <f t="shared" si="36"/>
        <v>720484</v>
      </c>
      <c r="CB23" s="134">
        <f t="shared" si="37"/>
        <v>424106</v>
      </c>
      <c r="CC23" s="134">
        <f t="shared" si="38"/>
        <v>216397</v>
      </c>
      <c r="CD23" s="134">
        <f t="shared" si="39"/>
        <v>79981</v>
      </c>
      <c r="CE23" s="134">
        <f t="shared" si="40"/>
        <v>0</v>
      </c>
      <c r="CF23" s="135">
        <f t="shared" si="41"/>
        <v>105240</v>
      </c>
      <c r="CG23" s="134">
        <f t="shared" si="42"/>
        <v>6242</v>
      </c>
      <c r="CH23" s="134">
        <f t="shared" si="43"/>
        <v>59580</v>
      </c>
      <c r="CI23" s="134">
        <f t="shared" si="44"/>
        <v>2406117</v>
      </c>
    </row>
    <row r="24" spans="1:87" s="129" customFormat="1" ht="12" customHeight="1">
      <c r="A24" s="125" t="s">
        <v>335</v>
      </c>
      <c r="B24" s="126" t="s">
        <v>369</v>
      </c>
      <c r="C24" s="125" t="s">
        <v>370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89144</v>
      </c>
      <c r="L24" s="134">
        <f t="shared" si="5"/>
        <v>869921</v>
      </c>
      <c r="M24" s="134">
        <f t="shared" si="6"/>
        <v>79021</v>
      </c>
      <c r="N24" s="134">
        <v>79021</v>
      </c>
      <c r="O24" s="134">
        <v>0</v>
      </c>
      <c r="P24" s="134">
        <v>0</v>
      </c>
      <c r="Q24" s="134">
        <v>0</v>
      </c>
      <c r="R24" s="134">
        <f t="shared" si="7"/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f t="shared" si="8"/>
        <v>790900</v>
      </c>
      <c r="X24" s="134">
        <v>706331</v>
      </c>
      <c r="Y24" s="134">
        <v>79794</v>
      </c>
      <c r="Z24" s="134">
        <v>0</v>
      </c>
      <c r="AA24" s="134">
        <v>4775</v>
      </c>
      <c r="AB24" s="135">
        <v>324517</v>
      </c>
      <c r="AC24" s="134">
        <v>0</v>
      </c>
      <c r="AD24" s="134">
        <v>344766</v>
      </c>
      <c r="AE24" s="134">
        <f t="shared" si="9"/>
        <v>1214687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225313</v>
      </c>
      <c r="AO24" s="134">
        <f t="shared" si="13"/>
        <v>3277</v>
      </c>
      <c r="AP24" s="134">
        <v>3277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222036</v>
      </c>
      <c r="AZ24" s="134">
        <v>50735</v>
      </c>
      <c r="BA24" s="134">
        <v>0</v>
      </c>
      <c r="BB24" s="134">
        <v>0</v>
      </c>
      <c r="BC24" s="134">
        <v>171301</v>
      </c>
      <c r="BD24" s="135">
        <v>0</v>
      </c>
      <c r="BE24" s="134">
        <v>0</v>
      </c>
      <c r="BF24" s="134">
        <v>82328</v>
      </c>
      <c r="BG24" s="134">
        <f t="shared" si="16"/>
        <v>307641</v>
      </c>
      <c r="BH24" s="134">
        <f t="shared" si="17"/>
        <v>0</v>
      </c>
      <c r="BI24" s="134">
        <f t="shared" si="18"/>
        <v>0</v>
      </c>
      <c r="BJ24" s="134">
        <f t="shared" si="19"/>
        <v>0</v>
      </c>
      <c r="BK24" s="134">
        <f t="shared" si="20"/>
        <v>0</v>
      </c>
      <c r="BL24" s="134">
        <f t="shared" si="21"/>
        <v>0</v>
      </c>
      <c r="BM24" s="134">
        <f t="shared" si="22"/>
        <v>0</v>
      </c>
      <c r="BN24" s="134">
        <f t="shared" si="23"/>
        <v>0</v>
      </c>
      <c r="BO24" s="135">
        <f t="shared" si="24"/>
        <v>89144</v>
      </c>
      <c r="BP24" s="134">
        <f t="shared" si="25"/>
        <v>1095234</v>
      </c>
      <c r="BQ24" s="134">
        <f t="shared" si="26"/>
        <v>82298</v>
      </c>
      <c r="BR24" s="134">
        <f t="shared" si="27"/>
        <v>82298</v>
      </c>
      <c r="BS24" s="134">
        <f t="shared" si="28"/>
        <v>0</v>
      </c>
      <c r="BT24" s="134">
        <f t="shared" si="29"/>
        <v>0</v>
      </c>
      <c r="BU24" s="134">
        <f t="shared" si="30"/>
        <v>0</v>
      </c>
      <c r="BV24" s="134">
        <f t="shared" si="31"/>
        <v>0</v>
      </c>
      <c r="BW24" s="134">
        <f t="shared" si="32"/>
        <v>0</v>
      </c>
      <c r="BX24" s="134">
        <f t="shared" si="33"/>
        <v>0</v>
      </c>
      <c r="BY24" s="134">
        <f t="shared" si="34"/>
        <v>0</v>
      </c>
      <c r="BZ24" s="134">
        <f t="shared" si="35"/>
        <v>0</v>
      </c>
      <c r="CA24" s="134">
        <f t="shared" si="36"/>
        <v>1012936</v>
      </c>
      <c r="CB24" s="134">
        <f t="shared" si="37"/>
        <v>757066</v>
      </c>
      <c r="CC24" s="134">
        <f t="shared" si="38"/>
        <v>79794</v>
      </c>
      <c r="CD24" s="134">
        <f t="shared" si="39"/>
        <v>0</v>
      </c>
      <c r="CE24" s="134">
        <f t="shared" si="40"/>
        <v>176076</v>
      </c>
      <c r="CF24" s="135">
        <f t="shared" si="41"/>
        <v>324517</v>
      </c>
      <c r="CG24" s="134">
        <f t="shared" si="42"/>
        <v>0</v>
      </c>
      <c r="CH24" s="134">
        <f t="shared" si="43"/>
        <v>427094</v>
      </c>
      <c r="CI24" s="134">
        <f t="shared" si="44"/>
        <v>1522328</v>
      </c>
    </row>
    <row r="25" spans="1:87" s="129" customFormat="1" ht="12" customHeight="1">
      <c r="A25" s="125" t="s">
        <v>335</v>
      </c>
      <c r="B25" s="126" t="s">
        <v>371</v>
      </c>
      <c r="C25" s="125" t="s">
        <v>372</v>
      </c>
      <c r="D25" s="134">
        <f t="shared" si="3"/>
        <v>172</v>
      </c>
      <c r="E25" s="134">
        <f t="shared" si="4"/>
        <v>172</v>
      </c>
      <c r="F25" s="134">
        <v>0</v>
      </c>
      <c r="G25" s="134">
        <v>0</v>
      </c>
      <c r="H25" s="134">
        <v>172</v>
      </c>
      <c r="I25" s="134">
        <v>0</v>
      </c>
      <c r="J25" s="134">
        <v>0</v>
      </c>
      <c r="K25" s="135">
        <v>0</v>
      </c>
      <c r="L25" s="134">
        <f t="shared" si="5"/>
        <v>1881271</v>
      </c>
      <c r="M25" s="134">
        <f t="shared" si="6"/>
        <v>439466</v>
      </c>
      <c r="N25" s="134">
        <v>122656</v>
      </c>
      <c r="O25" s="134">
        <v>316810</v>
      </c>
      <c r="P25" s="134">
        <v>0</v>
      </c>
      <c r="Q25" s="134">
        <v>0</v>
      </c>
      <c r="R25" s="134">
        <f t="shared" si="7"/>
        <v>50540</v>
      </c>
      <c r="S25" s="134">
        <v>36170</v>
      </c>
      <c r="T25" s="134">
        <v>12976</v>
      </c>
      <c r="U25" s="134">
        <v>1394</v>
      </c>
      <c r="V25" s="134">
        <v>0</v>
      </c>
      <c r="W25" s="134">
        <f t="shared" si="8"/>
        <v>1391265</v>
      </c>
      <c r="X25" s="134">
        <v>588017</v>
      </c>
      <c r="Y25" s="134">
        <v>542303</v>
      </c>
      <c r="Z25" s="134">
        <v>253908</v>
      </c>
      <c r="AA25" s="134">
        <v>7037</v>
      </c>
      <c r="AB25" s="135">
        <v>0</v>
      </c>
      <c r="AC25" s="134">
        <v>0</v>
      </c>
      <c r="AD25" s="134">
        <v>21386</v>
      </c>
      <c r="AE25" s="134">
        <f t="shared" si="9"/>
        <v>1902829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195813</v>
      </c>
      <c r="AO25" s="134">
        <f t="shared" si="13"/>
        <v>14965</v>
      </c>
      <c r="AP25" s="134">
        <v>14965</v>
      </c>
      <c r="AQ25" s="134">
        <v>0</v>
      </c>
      <c r="AR25" s="134">
        <v>0</v>
      </c>
      <c r="AS25" s="134">
        <v>0</v>
      </c>
      <c r="AT25" s="134">
        <f t="shared" si="14"/>
        <v>40979</v>
      </c>
      <c r="AU25" s="134">
        <v>18907</v>
      </c>
      <c r="AV25" s="134">
        <v>22017</v>
      </c>
      <c r="AW25" s="134">
        <v>55</v>
      </c>
      <c r="AX25" s="134">
        <v>0</v>
      </c>
      <c r="AY25" s="134">
        <f t="shared" si="15"/>
        <v>139869</v>
      </c>
      <c r="AZ25" s="134">
        <v>1387</v>
      </c>
      <c r="BA25" s="134">
        <v>44237</v>
      </c>
      <c r="BB25" s="134">
        <v>94245</v>
      </c>
      <c r="BC25" s="134">
        <v>0</v>
      </c>
      <c r="BD25" s="135">
        <v>0</v>
      </c>
      <c r="BE25" s="134">
        <v>0</v>
      </c>
      <c r="BF25" s="134">
        <v>0</v>
      </c>
      <c r="BG25" s="134">
        <f t="shared" si="16"/>
        <v>195813</v>
      </c>
      <c r="BH25" s="134">
        <f t="shared" si="17"/>
        <v>172</v>
      </c>
      <c r="BI25" s="134">
        <f t="shared" si="18"/>
        <v>172</v>
      </c>
      <c r="BJ25" s="134">
        <f t="shared" si="19"/>
        <v>0</v>
      </c>
      <c r="BK25" s="134">
        <f t="shared" si="20"/>
        <v>0</v>
      </c>
      <c r="BL25" s="134">
        <f t="shared" si="21"/>
        <v>172</v>
      </c>
      <c r="BM25" s="134">
        <f t="shared" si="22"/>
        <v>0</v>
      </c>
      <c r="BN25" s="134">
        <f t="shared" si="23"/>
        <v>0</v>
      </c>
      <c r="BO25" s="135">
        <f t="shared" si="24"/>
        <v>0</v>
      </c>
      <c r="BP25" s="134">
        <f t="shared" si="25"/>
        <v>2077084</v>
      </c>
      <c r="BQ25" s="134">
        <f t="shared" si="26"/>
        <v>454431</v>
      </c>
      <c r="BR25" s="134">
        <f t="shared" si="27"/>
        <v>137621</v>
      </c>
      <c r="BS25" s="134">
        <f t="shared" si="28"/>
        <v>316810</v>
      </c>
      <c r="BT25" s="134">
        <f t="shared" si="29"/>
        <v>0</v>
      </c>
      <c r="BU25" s="134">
        <f t="shared" si="30"/>
        <v>0</v>
      </c>
      <c r="BV25" s="134">
        <f t="shared" si="31"/>
        <v>91519</v>
      </c>
      <c r="BW25" s="134">
        <f t="shared" si="32"/>
        <v>55077</v>
      </c>
      <c r="BX25" s="134">
        <f t="shared" si="33"/>
        <v>34993</v>
      </c>
      <c r="BY25" s="134">
        <f t="shared" si="34"/>
        <v>1449</v>
      </c>
      <c r="BZ25" s="134">
        <f t="shared" si="35"/>
        <v>0</v>
      </c>
      <c r="CA25" s="134">
        <f t="shared" si="36"/>
        <v>1531134</v>
      </c>
      <c r="CB25" s="134">
        <f t="shared" si="37"/>
        <v>589404</v>
      </c>
      <c r="CC25" s="134">
        <f t="shared" si="38"/>
        <v>586540</v>
      </c>
      <c r="CD25" s="134">
        <f t="shared" si="39"/>
        <v>348153</v>
      </c>
      <c r="CE25" s="134">
        <f t="shared" si="40"/>
        <v>7037</v>
      </c>
      <c r="CF25" s="135">
        <f t="shared" si="41"/>
        <v>0</v>
      </c>
      <c r="CG25" s="134">
        <f t="shared" si="42"/>
        <v>0</v>
      </c>
      <c r="CH25" s="134">
        <f t="shared" si="43"/>
        <v>21386</v>
      </c>
      <c r="CI25" s="134">
        <f t="shared" si="44"/>
        <v>2098642</v>
      </c>
    </row>
    <row r="26" spans="1:87" s="129" customFormat="1" ht="12" customHeight="1">
      <c r="A26" s="125" t="s">
        <v>335</v>
      </c>
      <c r="B26" s="126" t="s">
        <v>373</v>
      </c>
      <c r="C26" s="125" t="s">
        <v>374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192190</v>
      </c>
      <c r="L26" s="134">
        <f t="shared" si="5"/>
        <v>1172879</v>
      </c>
      <c r="M26" s="134">
        <f t="shared" si="6"/>
        <v>38209</v>
      </c>
      <c r="N26" s="134">
        <v>38209</v>
      </c>
      <c r="O26" s="134">
        <v>0</v>
      </c>
      <c r="P26" s="134">
        <v>0</v>
      </c>
      <c r="Q26" s="134">
        <v>0</v>
      </c>
      <c r="R26" s="134">
        <f t="shared" si="7"/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f t="shared" si="8"/>
        <v>1134670</v>
      </c>
      <c r="X26" s="134">
        <v>1112096</v>
      </c>
      <c r="Y26" s="134">
        <v>0</v>
      </c>
      <c r="Z26" s="134">
        <v>0</v>
      </c>
      <c r="AA26" s="134">
        <v>22574</v>
      </c>
      <c r="AB26" s="135">
        <v>369832</v>
      </c>
      <c r="AC26" s="134">
        <v>0</v>
      </c>
      <c r="AD26" s="134">
        <v>13000</v>
      </c>
      <c r="AE26" s="134">
        <f t="shared" si="9"/>
        <v>1185879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61254</v>
      </c>
      <c r="AO26" s="134">
        <f t="shared" si="13"/>
        <v>19104</v>
      </c>
      <c r="AP26" s="134">
        <v>19104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42150</v>
      </c>
      <c r="AZ26" s="134">
        <v>25200</v>
      </c>
      <c r="BA26" s="134">
        <v>16950</v>
      </c>
      <c r="BB26" s="134">
        <v>0</v>
      </c>
      <c r="BC26" s="134">
        <v>0</v>
      </c>
      <c r="BD26" s="135">
        <v>0</v>
      </c>
      <c r="BE26" s="134">
        <v>0</v>
      </c>
      <c r="BF26" s="134">
        <v>37093</v>
      </c>
      <c r="BG26" s="134">
        <f t="shared" si="16"/>
        <v>98347</v>
      </c>
      <c r="BH26" s="134">
        <f t="shared" si="17"/>
        <v>0</v>
      </c>
      <c r="BI26" s="134">
        <f t="shared" si="18"/>
        <v>0</v>
      </c>
      <c r="BJ26" s="134">
        <f t="shared" si="19"/>
        <v>0</v>
      </c>
      <c r="BK26" s="134">
        <f t="shared" si="20"/>
        <v>0</v>
      </c>
      <c r="BL26" s="134">
        <f t="shared" si="21"/>
        <v>0</v>
      </c>
      <c r="BM26" s="134">
        <f t="shared" si="22"/>
        <v>0</v>
      </c>
      <c r="BN26" s="134">
        <f t="shared" si="23"/>
        <v>0</v>
      </c>
      <c r="BO26" s="135">
        <f t="shared" si="24"/>
        <v>192190</v>
      </c>
      <c r="BP26" s="134">
        <f t="shared" si="25"/>
        <v>1234133</v>
      </c>
      <c r="BQ26" s="134">
        <f t="shared" si="26"/>
        <v>57313</v>
      </c>
      <c r="BR26" s="134">
        <f t="shared" si="27"/>
        <v>57313</v>
      </c>
      <c r="BS26" s="134">
        <f t="shared" si="28"/>
        <v>0</v>
      </c>
      <c r="BT26" s="134">
        <f t="shared" si="29"/>
        <v>0</v>
      </c>
      <c r="BU26" s="134">
        <f t="shared" si="30"/>
        <v>0</v>
      </c>
      <c r="BV26" s="134">
        <f t="shared" si="31"/>
        <v>0</v>
      </c>
      <c r="BW26" s="134">
        <f t="shared" si="32"/>
        <v>0</v>
      </c>
      <c r="BX26" s="134">
        <f t="shared" si="33"/>
        <v>0</v>
      </c>
      <c r="BY26" s="134">
        <f t="shared" si="34"/>
        <v>0</v>
      </c>
      <c r="BZ26" s="134">
        <f t="shared" si="35"/>
        <v>0</v>
      </c>
      <c r="CA26" s="134">
        <f t="shared" si="36"/>
        <v>1176820</v>
      </c>
      <c r="CB26" s="134">
        <f t="shared" si="37"/>
        <v>1137296</v>
      </c>
      <c r="CC26" s="134">
        <f t="shared" si="38"/>
        <v>16950</v>
      </c>
      <c r="CD26" s="134">
        <f t="shared" si="39"/>
        <v>0</v>
      </c>
      <c r="CE26" s="134">
        <f t="shared" si="40"/>
        <v>22574</v>
      </c>
      <c r="CF26" s="135">
        <f t="shared" si="41"/>
        <v>369832</v>
      </c>
      <c r="CG26" s="134">
        <f t="shared" si="42"/>
        <v>0</v>
      </c>
      <c r="CH26" s="134">
        <f t="shared" si="43"/>
        <v>50093</v>
      </c>
      <c r="CI26" s="134">
        <f t="shared" si="44"/>
        <v>1284226</v>
      </c>
    </row>
    <row r="27" spans="1:87" s="129" customFormat="1" ht="12" customHeight="1">
      <c r="A27" s="125" t="s">
        <v>335</v>
      </c>
      <c r="B27" s="126" t="s">
        <v>375</v>
      </c>
      <c r="C27" s="125" t="s">
        <v>376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16308</v>
      </c>
      <c r="L27" s="134">
        <f t="shared" si="5"/>
        <v>1049304</v>
      </c>
      <c r="M27" s="134">
        <f t="shared" si="6"/>
        <v>61660</v>
      </c>
      <c r="N27" s="134">
        <v>61660</v>
      </c>
      <c r="O27" s="134">
        <v>0</v>
      </c>
      <c r="P27" s="134">
        <v>0</v>
      </c>
      <c r="Q27" s="134">
        <v>0</v>
      </c>
      <c r="R27" s="134">
        <f t="shared" si="7"/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f t="shared" si="8"/>
        <v>987644</v>
      </c>
      <c r="X27" s="134">
        <v>964335</v>
      </c>
      <c r="Y27" s="134">
        <v>23309</v>
      </c>
      <c r="Z27" s="134">
        <v>0</v>
      </c>
      <c r="AA27" s="134">
        <v>0</v>
      </c>
      <c r="AB27" s="135">
        <v>420768</v>
      </c>
      <c r="AC27" s="134">
        <v>0</v>
      </c>
      <c r="AD27" s="134">
        <v>0</v>
      </c>
      <c r="AE27" s="134">
        <f t="shared" si="9"/>
        <v>1049304</v>
      </c>
      <c r="AF27" s="134">
        <f t="shared" si="10"/>
        <v>5250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5250</v>
      </c>
      <c r="AM27" s="135">
        <v>3754</v>
      </c>
      <c r="AN27" s="134">
        <f t="shared" si="12"/>
        <v>49697</v>
      </c>
      <c r="AO27" s="134">
        <f t="shared" si="13"/>
        <v>49697</v>
      </c>
      <c r="AP27" s="134">
        <v>49697</v>
      </c>
      <c r="AQ27" s="134">
        <v>0</v>
      </c>
      <c r="AR27" s="134">
        <v>0</v>
      </c>
      <c r="AS27" s="134">
        <v>0</v>
      </c>
      <c r="AT27" s="134">
        <f t="shared" si="14"/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f t="shared" si="15"/>
        <v>0</v>
      </c>
      <c r="AZ27" s="134">
        <v>0</v>
      </c>
      <c r="BA27" s="134">
        <v>0</v>
      </c>
      <c r="BB27" s="134">
        <v>0</v>
      </c>
      <c r="BC27" s="134">
        <v>0</v>
      </c>
      <c r="BD27" s="135">
        <v>162994</v>
      </c>
      <c r="BE27" s="134">
        <v>0</v>
      </c>
      <c r="BF27" s="134">
        <v>5054</v>
      </c>
      <c r="BG27" s="134">
        <f t="shared" si="16"/>
        <v>60001</v>
      </c>
      <c r="BH27" s="134">
        <f t="shared" si="17"/>
        <v>5250</v>
      </c>
      <c r="BI27" s="134">
        <f t="shared" si="18"/>
        <v>0</v>
      </c>
      <c r="BJ27" s="134">
        <f t="shared" si="19"/>
        <v>0</v>
      </c>
      <c r="BK27" s="134">
        <f t="shared" si="20"/>
        <v>0</v>
      </c>
      <c r="BL27" s="134">
        <f t="shared" si="21"/>
        <v>0</v>
      </c>
      <c r="BM27" s="134">
        <f t="shared" si="22"/>
        <v>0</v>
      </c>
      <c r="BN27" s="134">
        <f t="shared" si="23"/>
        <v>5250</v>
      </c>
      <c r="BO27" s="135">
        <f t="shared" si="24"/>
        <v>20062</v>
      </c>
      <c r="BP27" s="134">
        <f t="shared" si="25"/>
        <v>1099001</v>
      </c>
      <c r="BQ27" s="134">
        <f t="shared" si="26"/>
        <v>111357</v>
      </c>
      <c r="BR27" s="134">
        <f t="shared" si="27"/>
        <v>111357</v>
      </c>
      <c r="BS27" s="134">
        <f t="shared" si="28"/>
        <v>0</v>
      </c>
      <c r="BT27" s="134">
        <f t="shared" si="29"/>
        <v>0</v>
      </c>
      <c r="BU27" s="134">
        <f t="shared" si="30"/>
        <v>0</v>
      </c>
      <c r="BV27" s="134">
        <f t="shared" si="31"/>
        <v>0</v>
      </c>
      <c r="BW27" s="134">
        <f t="shared" si="32"/>
        <v>0</v>
      </c>
      <c r="BX27" s="134">
        <f t="shared" si="33"/>
        <v>0</v>
      </c>
      <c r="BY27" s="134">
        <f t="shared" si="34"/>
        <v>0</v>
      </c>
      <c r="BZ27" s="134">
        <f t="shared" si="35"/>
        <v>0</v>
      </c>
      <c r="CA27" s="134">
        <f t="shared" si="36"/>
        <v>987644</v>
      </c>
      <c r="CB27" s="134">
        <f t="shared" si="37"/>
        <v>964335</v>
      </c>
      <c r="CC27" s="134">
        <f t="shared" si="38"/>
        <v>23309</v>
      </c>
      <c r="CD27" s="134">
        <f t="shared" si="39"/>
        <v>0</v>
      </c>
      <c r="CE27" s="134">
        <f t="shared" si="40"/>
        <v>0</v>
      </c>
      <c r="CF27" s="135">
        <f t="shared" si="41"/>
        <v>583762</v>
      </c>
      <c r="CG27" s="134">
        <f t="shared" si="42"/>
        <v>0</v>
      </c>
      <c r="CH27" s="134">
        <f t="shared" si="43"/>
        <v>5054</v>
      </c>
      <c r="CI27" s="134">
        <f t="shared" si="44"/>
        <v>1109305</v>
      </c>
    </row>
    <row r="28" spans="1:87" s="129" customFormat="1" ht="12" customHeight="1">
      <c r="A28" s="125" t="s">
        <v>335</v>
      </c>
      <c r="B28" s="126" t="s">
        <v>377</v>
      </c>
      <c r="C28" s="125" t="s">
        <v>378</v>
      </c>
      <c r="D28" s="134">
        <f t="shared" si="3"/>
        <v>14103</v>
      </c>
      <c r="E28" s="134">
        <f t="shared" si="4"/>
        <v>312</v>
      </c>
      <c r="F28" s="134">
        <v>0</v>
      </c>
      <c r="G28" s="134">
        <v>0</v>
      </c>
      <c r="H28" s="134">
        <v>312</v>
      </c>
      <c r="I28" s="134">
        <v>0</v>
      </c>
      <c r="J28" s="134">
        <v>13791</v>
      </c>
      <c r="K28" s="135">
        <v>0</v>
      </c>
      <c r="L28" s="134">
        <f t="shared" si="5"/>
        <v>2022312</v>
      </c>
      <c r="M28" s="134">
        <f t="shared" si="6"/>
        <v>608988</v>
      </c>
      <c r="N28" s="134">
        <v>125135</v>
      </c>
      <c r="O28" s="134">
        <v>367061</v>
      </c>
      <c r="P28" s="134">
        <v>116792</v>
      </c>
      <c r="Q28" s="134">
        <v>0</v>
      </c>
      <c r="R28" s="134">
        <f t="shared" si="7"/>
        <v>905702</v>
      </c>
      <c r="S28" s="134">
        <v>53574</v>
      </c>
      <c r="T28" s="134">
        <v>848699</v>
      </c>
      <c r="U28" s="134">
        <v>3429</v>
      </c>
      <c r="V28" s="134">
        <v>0</v>
      </c>
      <c r="W28" s="134">
        <f t="shared" si="8"/>
        <v>507622</v>
      </c>
      <c r="X28" s="134">
        <v>188365</v>
      </c>
      <c r="Y28" s="134">
        <v>282691</v>
      </c>
      <c r="Z28" s="134">
        <v>36566</v>
      </c>
      <c r="AA28" s="134">
        <v>0</v>
      </c>
      <c r="AB28" s="135">
        <v>0</v>
      </c>
      <c r="AC28" s="134">
        <v>0</v>
      </c>
      <c r="AD28" s="134">
        <v>316709</v>
      </c>
      <c r="AE28" s="134">
        <f t="shared" si="9"/>
        <v>2353124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20874</v>
      </c>
      <c r="AO28" s="134">
        <f t="shared" si="13"/>
        <v>16685</v>
      </c>
      <c r="AP28" s="134">
        <v>0</v>
      </c>
      <c r="AQ28" s="134">
        <v>16685</v>
      </c>
      <c r="AR28" s="134">
        <v>0</v>
      </c>
      <c r="AS28" s="134">
        <v>0</v>
      </c>
      <c r="AT28" s="134">
        <f t="shared" si="14"/>
        <v>4189</v>
      </c>
      <c r="AU28" s="134">
        <v>613</v>
      </c>
      <c r="AV28" s="134">
        <v>2873</v>
      </c>
      <c r="AW28" s="134">
        <v>703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0</v>
      </c>
      <c r="BE28" s="134">
        <v>0</v>
      </c>
      <c r="BF28" s="134">
        <v>0</v>
      </c>
      <c r="BG28" s="134">
        <f t="shared" si="16"/>
        <v>20874</v>
      </c>
      <c r="BH28" s="134">
        <f t="shared" si="17"/>
        <v>14103</v>
      </c>
      <c r="BI28" s="134">
        <f t="shared" si="18"/>
        <v>312</v>
      </c>
      <c r="BJ28" s="134">
        <f t="shared" si="19"/>
        <v>0</v>
      </c>
      <c r="BK28" s="134">
        <f t="shared" si="20"/>
        <v>0</v>
      </c>
      <c r="BL28" s="134">
        <f t="shared" si="21"/>
        <v>312</v>
      </c>
      <c r="BM28" s="134">
        <f t="shared" si="22"/>
        <v>0</v>
      </c>
      <c r="BN28" s="134">
        <f t="shared" si="23"/>
        <v>13791</v>
      </c>
      <c r="BO28" s="135">
        <f t="shared" si="24"/>
        <v>0</v>
      </c>
      <c r="BP28" s="134">
        <f t="shared" si="25"/>
        <v>2043186</v>
      </c>
      <c r="BQ28" s="134">
        <f t="shared" si="26"/>
        <v>625673</v>
      </c>
      <c r="BR28" s="134">
        <f t="shared" si="27"/>
        <v>125135</v>
      </c>
      <c r="BS28" s="134">
        <f t="shared" si="28"/>
        <v>383746</v>
      </c>
      <c r="BT28" s="134">
        <f t="shared" si="29"/>
        <v>116792</v>
      </c>
      <c r="BU28" s="134">
        <f t="shared" si="30"/>
        <v>0</v>
      </c>
      <c r="BV28" s="134">
        <f t="shared" si="31"/>
        <v>909891</v>
      </c>
      <c r="BW28" s="134">
        <f t="shared" si="32"/>
        <v>54187</v>
      </c>
      <c r="BX28" s="134">
        <f t="shared" si="33"/>
        <v>851572</v>
      </c>
      <c r="BY28" s="134">
        <f t="shared" si="34"/>
        <v>4132</v>
      </c>
      <c r="BZ28" s="134">
        <f t="shared" si="35"/>
        <v>0</v>
      </c>
      <c r="CA28" s="134">
        <f t="shared" si="36"/>
        <v>507622</v>
      </c>
      <c r="CB28" s="134">
        <f t="shared" si="37"/>
        <v>188365</v>
      </c>
      <c r="CC28" s="134">
        <f t="shared" si="38"/>
        <v>282691</v>
      </c>
      <c r="CD28" s="134">
        <f t="shared" si="39"/>
        <v>36566</v>
      </c>
      <c r="CE28" s="134">
        <f t="shared" si="40"/>
        <v>0</v>
      </c>
      <c r="CF28" s="135">
        <f t="shared" si="41"/>
        <v>0</v>
      </c>
      <c r="CG28" s="134">
        <f t="shared" si="42"/>
        <v>0</v>
      </c>
      <c r="CH28" s="134">
        <f t="shared" si="43"/>
        <v>316709</v>
      </c>
      <c r="CI28" s="134">
        <f t="shared" si="44"/>
        <v>2373998</v>
      </c>
    </row>
    <row r="29" spans="1:87" s="129" customFormat="1" ht="12" customHeight="1">
      <c r="A29" s="125" t="s">
        <v>335</v>
      </c>
      <c r="B29" s="126" t="s">
        <v>379</v>
      </c>
      <c r="C29" s="125" t="s">
        <v>380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21223</v>
      </c>
      <c r="L29" s="134">
        <f t="shared" si="5"/>
        <v>299114</v>
      </c>
      <c r="M29" s="134">
        <f t="shared" si="6"/>
        <v>44100</v>
      </c>
      <c r="N29" s="134">
        <v>44100</v>
      </c>
      <c r="O29" s="134">
        <v>0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255014</v>
      </c>
      <c r="X29" s="134">
        <v>255014</v>
      </c>
      <c r="Y29" s="134">
        <v>0</v>
      </c>
      <c r="Z29" s="134">
        <v>0</v>
      </c>
      <c r="AA29" s="134">
        <v>0</v>
      </c>
      <c r="AB29" s="135">
        <v>394536</v>
      </c>
      <c r="AC29" s="134">
        <v>0</v>
      </c>
      <c r="AD29" s="134">
        <v>0</v>
      </c>
      <c r="AE29" s="134">
        <f t="shared" si="9"/>
        <v>299114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1152</v>
      </c>
      <c r="AN29" s="134">
        <f t="shared" si="12"/>
        <v>37060</v>
      </c>
      <c r="AO29" s="134">
        <f t="shared" si="13"/>
        <v>3586</v>
      </c>
      <c r="AP29" s="134">
        <v>3586</v>
      </c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33474</v>
      </c>
      <c r="AZ29" s="134">
        <v>33474</v>
      </c>
      <c r="BA29" s="134">
        <v>0</v>
      </c>
      <c r="BB29" s="134">
        <v>0</v>
      </c>
      <c r="BC29" s="134">
        <v>0</v>
      </c>
      <c r="BD29" s="135">
        <v>78282</v>
      </c>
      <c r="BE29" s="134">
        <v>0</v>
      </c>
      <c r="BF29" s="134">
        <v>0</v>
      </c>
      <c r="BG29" s="134">
        <f t="shared" si="16"/>
        <v>37060</v>
      </c>
      <c r="BH29" s="134">
        <f t="shared" si="17"/>
        <v>0</v>
      </c>
      <c r="BI29" s="134">
        <f t="shared" si="18"/>
        <v>0</v>
      </c>
      <c r="BJ29" s="134">
        <f t="shared" si="19"/>
        <v>0</v>
      </c>
      <c r="BK29" s="134">
        <f t="shared" si="20"/>
        <v>0</v>
      </c>
      <c r="BL29" s="134">
        <f t="shared" si="21"/>
        <v>0</v>
      </c>
      <c r="BM29" s="134">
        <f t="shared" si="22"/>
        <v>0</v>
      </c>
      <c r="BN29" s="134">
        <f t="shared" si="23"/>
        <v>0</v>
      </c>
      <c r="BO29" s="135">
        <f t="shared" si="24"/>
        <v>22375</v>
      </c>
      <c r="BP29" s="134">
        <f t="shared" si="25"/>
        <v>336174</v>
      </c>
      <c r="BQ29" s="134">
        <f t="shared" si="26"/>
        <v>47686</v>
      </c>
      <c r="BR29" s="134">
        <f t="shared" si="27"/>
        <v>47686</v>
      </c>
      <c r="BS29" s="134">
        <f t="shared" si="28"/>
        <v>0</v>
      </c>
      <c r="BT29" s="134">
        <f t="shared" si="29"/>
        <v>0</v>
      </c>
      <c r="BU29" s="134">
        <f t="shared" si="30"/>
        <v>0</v>
      </c>
      <c r="BV29" s="134">
        <f t="shared" si="31"/>
        <v>0</v>
      </c>
      <c r="BW29" s="134">
        <f t="shared" si="32"/>
        <v>0</v>
      </c>
      <c r="BX29" s="134">
        <f>SUM(T29,AV29)</f>
        <v>0</v>
      </c>
      <c r="BY29" s="134">
        <f>SUM(U29,AW29)</f>
        <v>0</v>
      </c>
      <c r="BZ29" s="134">
        <f>SUM(V29,AX29)</f>
        <v>0</v>
      </c>
      <c r="CA29" s="134">
        <f t="shared" si="36"/>
        <v>288488</v>
      </c>
      <c r="CB29" s="134">
        <f aca="true" t="shared" si="45" ref="CB29:CI29">SUM(X29,AZ29)</f>
        <v>288488</v>
      </c>
      <c r="CC29" s="134">
        <f t="shared" si="45"/>
        <v>0</v>
      </c>
      <c r="CD29" s="134">
        <f t="shared" si="45"/>
        <v>0</v>
      </c>
      <c r="CE29" s="134">
        <f t="shared" si="45"/>
        <v>0</v>
      </c>
      <c r="CF29" s="135">
        <f t="shared" si="45"/>
        <v>472818</v>
      </c>
      <c r="CG29" s="134">
        <f t="shared" si="45"/>
        <v>0</v>
      </c>
      <c r="CH29" s="134">
        <f t="shared" si="45"/>
        <v>0</v>
      </c>
      <c r="CI29" s="134">
        <f t="shared" si="45"/>
        <v>336174</v>
      </c>
    </row>
    <row r="30" spans="1:87" s="129" customFormat="1" ht="12" customHeight="1">
      <c r="A30" s="125" t="s">
        <v>335</v>
      </c>
      <c r="B30" s="126" t="s">
        <v>381</v>
      </c>
      <c r="C30" s="125" t="s">
        <v>382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29908</v>
      </c>
      <c r="L30" s="134">
        <f t="shared" si="5"/>
        <v>690658</v>
      </c>
      <c r="M30" s="134">
        <f t="shared" si="6"/>
        <v>44654</v>
      </c>
      <c r="N30" s="134">
        <v>44654</v>
      </c>
      <c r="O30" s="134">
        <v>0</v>
      </c>
      <c r="P30" s="134">
        <v>0</v>
      </c>
      <c r="Q30" s="134">
        <v>0</v>
      </c>
      <c r="R30" s="134">
        <f t="shared" si="7"/>
        <v>646004</v>
      </c>
      <c r="S30" s="134">
        <v>646004</v>
      </c>
      <c r="T30" s="134">
        <v>0</v>
      </c>
      <c r="U30" s="134">
        <v>0</v>
      </c>
      <c r="V30" s="134">
        <v>0</v>
      </c>
      <c r="W30" s="134">
        <f t="shared" si="8"/>
        <v>0</v>
      </c>
      <c r="X30" s="134">
        <v>0</v>
      </c>
      <c r="Y30" s="134">
        <v>0</v>
      </c>
      <c r="Z30" s="134">
        <v>0</v>
      </c>
      <c r="AA30" s="134">
        <v>0</v>
      </c>
      <c r="AB30" s="135">
        <v>556021</v>
      </c>
      <c r="AC30" s="134">
        <v>0</v>
      </c>
      <c r="AD30" s="134">
        <v>296103</v>
      </c>
      <c r="AE30" s="134">
        <f t="shared" si="9"/>
        <v>986761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1526</v>
      </c>
      <c r="AN30" s="134">
        <f t="shared" si="12"/>
        <v>44614</v>
      </c>
      <c r="AO30" s="134">
        <f t="shared" si="13"/>
        <v>14732</v>
      </c>
      <c r="AP30" s="134">
        <v>14732</v>
      </c>
      <c r="AQ30" s="134">
        <v>0</v>
      </c>
      <c r="AR30" s="134">
        <v>0</v>
      </c>
      <c r="AS30" s="134">
        <v>0</v>
      </c>
      <c r="AT30" s="134">
        <f t="shared" si="14"/>
        <v>29882</v>
      </c>
      <c r="AU30" s="134">
        <v>29882</v>
      </c>
      <c r="AV30" s="134">
        <v>0</v>
      </c>
      <c r="AW30" s="134">
        <v>0</v>
      </c>
      <c r="AX30" s="134">
        <v>0</v>
      </c>
      <c r="AY30" s="134">
        <f t="shared" si="15"/>
        <v>0</v>
      </c>
      <c r="AZ30" s="134">
        <v>0</v>
      </c>
      <c r="BA30" s="134">
        <v>0</v>
      </c>
      <c r="BB30" s="134">
        <v>0</v>
      </c>
      <c r="BC30" s="134">
        <v>0</v>
      </c>
      <c r="BD30" s="135">
        <v>103772</v>
      </c>
      <c r="BE30" s="134">
        <v>0</v>
      </c>
      <c r="BF30" s="134">
        <v>200158</v>
      </c>
      <c r="BG30" s="134">
        <f t="shared" si="16"/>
        <v>244772</v>
      </c>
      <c r="BH30" s="134">
        <f t="shared" si="17"/>
        <v>0</v>
      </c>
      <c r="BI30" s="134">
        <f t="shared" si="18"/>
        <v>0</v>
      </c>
      <c r="BJ30" s="134">
        <f t="shared" si="19"/>
        <v>0</v>
      </c>
      <c r="BK30" s="134">
        <f t="shared" si="20"/>
        <v>0</v>
      </c>
      <c r="BL30" s="134">
        <f t="shared" si="21"/>
        <v>0</v>
      </c>
      <c r="BM30" s="134">
        <f t="shared" si="22"/>
        <v>0</v>
      </c>
      <c r="BN30" s="134">
        <f t="shared" si="23"/>
        <v>0</v>
      </c>
      <c r="BO30" s="135">
        <f t="shared" si="24"/>
        <v>31434</v>
      </c>
      <c r="BP30" s="134">
        <f t="shared" si="25"/>
        <v>735272</v>
      </c>
      <c r="BQ30" s="134">
        <f t="shared" si="26"/>
        <v>59386</v>
      </c>
      <c r="BR30" s="134">
        <f t="shared" si="27"/>
        <v>59386</v>
      </c>
      <c r="BS30" s="134">
        <f t="shared" si="28"/>
        <v>0</v>
      </c>
      <c r="BT30" s="134">
        <f t="shared" si="29"/>
        <v>0</v>
      </c>
      <c r="BU30" s="134">
        <f t="shared" si="30"/>
        <v>0</v>
      </c>
      <c r="BV30" s="134">
        <f t="shared" si="31"/>
        <v>675886</v>
      </c>
      <c r="BW30" s="134">
        <f t="shared" si="32"/>
        <v>675886</v>
      </c>
      <c r="BX30" s="134">
        <f aca="true" t="shared" si="46" ref="BX30:BX61">SUM(T30,AV30)</f>
        <v>0</v>
      </c>
      <c r="BY30" s="134">
        <f aca="true" t="shared" si="47" ref="BY30:BY61">SUM(U30,AW30)</f>
        <v>0</v>
      </c>
      <c r="BZ30" s="134">
        <f aca="true" t="shared" si="48" ref="BZ30:CI55">SUM(V30,AX30)</f>
        <v>0</v>
      </c>
      <c r="CA30" s="134">
        <f t="shared" si="48"/>
        <v>0</v>
      </c>
      <c r="CB30" s="134">
        <f t="shared" si="48"/>
        <v>0</v>
      </c>
      <c r="CC30" s="134">
        <f t="shared" si="48"/>
        <v>0</v>
      </c>
      <c r="CD30" s="134">
        <f t="shared" si="48"/>
        <v>0</v>
      </c>
      <c r="CE30" s="134">
        <f t="shared" si="48"/>
        <v>0</v>
      </c>
      <c r="CF30" s="135">
        <f t="shared" si="48"/>
        <v>659793</v>
      </c>
      <c r="CG30" s="134">
        <f t="shared" si="48"/>
        <v>0</v>
      </c>
      <c r="CH30" s="134">
        <f t="shared" si="48"/>
        <v>496261</v>
      </c>
      <c r="CI30" s="134">
        <f t="shared" si="48"/>
        <v>1231533</v>
      </c>
    </row>
    <row r="31" spans="1:87" s="129" customFormat="1" ht="12" customHeight="1">
      <c r="A31" s="125" t="s">
        <v>335</v>
      </c>
      <c r="B31" s="126" t="s">
        <v>383</v>
      </c>
      <c r="C31" s="125" t="s">
        <v>384</v>
      </c>
      <c r="D31" s="134">
        <f t="shared" si="3"/>
        <v>71070</v>
      </c>
      <c r="E31" s="134">
        <f t="shared" si="4"/>
        <v>71070</v>
      </c>
      <c r="F31" s="134">
        <v>0</v>
      </c>
      <c r="G31" s="134">
        <v>70596</v>
      </c>
      <c r="H31" s="134">
        <v>474</v>
      </c>
      <c r="I31" s="134">
        <v>0</v>
      </c>
      <c r="J31" s="134">
        <v>0</v>
      </c>
      <c r="K31" s="135">
        <v>0</v>
      </c>
      <c r="L31" s="134">
        <f t="shared" si="5"/>
        <v>1786020</v>
      </c>
      <c r="M31" s="134">
        <f t="shared" si="6"/>
        <v>751519</v>
      </c>
      <c r="N31" s="134">
        <v>122976</v>
      </c>
      <c r="O31" s="134">
        <v>423583</v>
      </c>
      <c r="P31" s="134">
        <v>204960</v>
      </c>
      <c r="Q31" s="134">
        <v>0</v>
      </c>
      <c r="R31" s="134">
        <f t="shared" si="7"/>
        <v>302795</v>
      </c>
      <c r="S31" s="134">
        <v>30370</v>
      </c>
      <c r="T31" s="134">
        <v>272425</v>
      </c>
      <c r="U31" s="134">
        <v>0</v>
      </c>
      <c r="V31" s="134">
        <v>0</v>
      </c>
      <c r="W31" s="134">
        <f t="shared" si="8"/>
        <v>731706</v>
      </c>
      <c r="X31" s="134">
        <v>156425</v>
      </c>
      <c r="Y31" s="134">
        <v>518904</v>
      </c>
      <c r="Z31" s="134">
        <v>56377</v>
      </c>
      <c r="AA31" s="134">
        <v>0</v>
      </c>
      <c r="AB31" s="135">
        <v>0</v>
      </c>
      <c r="AC31" s="134">
        <v>0</v>
      </c>
      <c r="AD31" s="134">
        <v>0</v>
      </c>
      <c r="AE31" s="134">
        <f t="shared" si="9"/>
        <v>1857090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0</v>
      </c>
      <c r="AN31" s="134">
        <f t="shared" si="12"/>
        <v>175793</v>
      </c>
      <c r="AO31" s="134">
        <f t="shared" si="13"/>
        <v>40358</v>
      </c>
      <c r="AP31" s="134">
        <v>38879</v>
      </c>
      <c r="AQ31" s="134">
        <v>1479</v>
      </c>
      <c r="AR31" s="134">
        <v>0</v>
      </c>
      <c r="AS31" s="134">
        <v>0</v>
      </c>
      <c r="AT31" s="134">
        <f t="shared" si="14"/>
        <v>49386</v>
      </c>
      <c r="AU31" s="134">
        <v>467</v>
      </c>
      <c r="AV31" s="134">
        <v>48919</v>
      </c>
      <c r="AW31" s="134">
        <v>0</v>
      </c>
      <c r="AX31" s="134">
        <v>0</v>
      </c>
      <c r="AY31" s="134">
        <f t="shared" si="15"/>
        <v>86049</v>
      </c>
      <c r="AZ31" s="134">
        <v>27921</v>
      </c>
      <c r="BA31" s="134">
        <v>58128</v>
      </c>
      <c r="BB31" s="134">
        <v>0</v>
      </c>
      <c r="BC31" s="134">
        <v>0</v>
      </c>
      <c r="BD31" s="135">
        <v>0</v>
      </c>
      <c r="BE31" s="134">
        <v>0</v>
      </c>
      <c r="BF31" s="134">
        <v>0</v>
      </c>
      <c r="BG31" s="134">
        <f t="shared" si="16"/>
        <v>175793</v>
      </c>
      <c r="BH31" s="134">
        <f t="shared" si="17"/>
        <v>71070</v>
      </c>
      <c r="BI31" s="134">
        <f t="shared" si="18"/>
        <v>71070</v>
      </c>
      <c r="BJ31" s="134">
        <f t="shared" si="19"/>
        <v>0</v>
      </c>
      <c r="BK31" s="134">
        <f t="shared" si="20"/>
        <v>70596</v>
      </c>
      <c r="BL31" s="134">
        <f t="shared" si="21"/>
        <v>474</v>
      </c>
      <c r="BM31" s="134">
        <f t="shared" si="22"/>
        <v>0</v>
      </c>
      <c r="BN31" s="134">
        <f t="shared" si="23"/>
        <v>0</v>
      </c>
      <c r="BO31" s="135">
        <f t="shared" si="24"/>
        <v>0</v>
      </c>
      <c r="BP31" s="134">
        <f t="shared" si="25"/>
        <v>1961813</v>
      </c>
      <c r="BQ31" s="134">
        <f t="shared" si="26"/>
        <v>791877</v>
      </c>
      <c r="BR31" s="134">
        <f t="shared" si="27"/>
        <v>161855</v>
      </c>
      <c r="BS31" s="134">
        <f t="shared" si="28"/>
        <v>425062</v>
      </c>
      <c r="BT31" s="134">
        <f t="shared" si="29"/>
        <v>204960</v>
      </c>
      <c r="BU31" s="134">
        <f t="shared" si="30"/>
        <v>0</v>
      </c>
      <c r="BV31" s="134">
        <f t="shared" si="31"/>
        <v>352181</v>
      </c>
      <c r="BW31" s="134">
        <f t="shared" si="32"/>
        <v>30837</v>
      </c>
      <c r="BX31" s="134">
        <f t="shared" si="46"/>
        <v>321344</v>
      </c>
      <c r="BY31" s="134">
        <f t="shared" si="47"/>
        <v>0</v>
      </c>
      <c r="BZ31" s="134">
        <f t="shared" si="48"/>
        <v>0</v>
      </c>
      <c r="CA31" s="134">
        <f t="shared" si="48"/>
        <v>817755</v>
      </c>
      <c r="CB31" s="134">
        <f t="shared" si="48"/>
        <v>184346</v>
      </c>
      <c r="CC31" s="134">
        <f t="shared" si="48"/>
        <v>577032</v>
      </c>
      <c r="CD31" s="134">
        <f t="shared" si="48"/>
        <v>56377</v>
      </c>
      <c r="CE31" s="134">
        <f t="shared" si="48"/>
        <v>0</v>
      </c>
      <c r="CF31" s="135">
        <f t="shared" si="48"/>
        <v>0</v>
      </c>
      <c r="CG31" s="134">
        <f t="shared" si="48"/>
        <v>0</v>
      </c>
      <c r="CH31" s="134">
        <f t="shared" si="48"/>
        <v>0</v>
      </c>
      <c r="CI31" s="134">
        <f t="shared" si="48"/>
        <v>2032883</v>
      </c>
    </row>
    <row r="32" spans="1:87" s="129" customFormat="1" ht="12" customHeight="1">
      <c r="A32" s="125" t="s">
        <v>335</v>
      </c>
      <c r="B32" s="126" t="s">
        <v>385</v>
      </c>
      <c r="C32" s="125" t="s">
        <v>386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0</v>
      </c>
      <c r="L32" s="134">
        <f t="shared" si="5"/>
        <v>1203195</v>
      </c>
      <c r="M32" s="134">
        <f t="shared" si="6"/>
        <v>512876</v>
      </c>
      <c r="N32" s="134">
        <v>37311</v>
      </c>
      <c r="O32" s="134">
        <v>284687</v>
      </c>
      <c r="P32" s="134">
        <v>190878</v>
      </c>
      <c r="Q32" s="134">
        <v>0</v>
      </c>
      <c r="R32" s="134">
        <f t="shared" si="7"/>
        <v>366310</v>
      </c>
      <c r="S32" s="134">
        <v>40320</v>
      </c>
      <c r="T32" s="134">
        <v>325990</v>
      </c>
      <c r="U32" s="134">
        <v>0</v>
      </c>
      <c r="V32" s="134">
        <v>8136</v>
      </c>
      <c r="W32" s="134">
        <f t="shared" si="8"/>
        <v>315873</v>
      </c>
      <c r="X32" s="134">
        <v>137013</v>
      </c>
      <c r="Y32" s="134">
        <v>152617</v>
      </c>
      <c r="Z32" s="134">
        <v>26243</v>
      </c>
      <c r="AA32" s="134">
        <v>0</v>
      </c>
      <c r="AB32" s="135">
        <v>0</v>
      </c>
      <c r="AC32" s="134">
        <v>0</v>
      </c>
      <c r="AD32" s="134">
        <v>0</v>
      </c>
      <c r="AE32" s="134">
        <f t="shared" si="9"/>
        <v>1203195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t="shared" si="12"/>
        <v>116730</v>
      </c>
      <c r="AO32" s="134">
        <f t="shared" si="13"/>
        <v>29155</v>
      </c>
      <c r="AP32" s="134">
        <v>21238</v>
      </c>
      <c r="AQ32" s="134">
        <v>0</v>
      </c>
      <c r="AR32" s="134">
        <v>7917</v>
      </c>
      <c r="AS32" s="134">
        <v>0</v>
      </c>
      <c r="AT32" s="134">
        <f t="shared" si="14"/>
        <v>48211</v>
      </c>
      <c r="AU32" s="134">
        <v>0</v>
      </c>
      <c r="AV32" s="134">
        <v>48211</v>
      </c>
      <c r="AW32" s="134">
        <v>0</v>
      </c>
      <c r="AX32" s="134">
        <v>0</v>
      </c>
      <c r="AY32" s="134">
        <f t="shared" si="15"/>
        <v>39364</v>
      </c>
      <c r="AZ32" s="134">
        <v>39364</v>
      </c>
      <c r="BA32" s="134">
        <v>0</v>
      </c>
      <c r="BB32" s="134">
        <v>0</v>
      </c>
      <c r="BC32" s="134">
        <v>0</v>
      </c>
      <c r="BD32" s="135">
        <v>0</v>
      </c>
      <c r="BE32" s="134">
        <v>0</v>
      </c>
      <c r="BF32" s="134">
        <v>227459</v>
      </c>
      <c r="BG32" s="134">
        <f t="shared" si="16"/>
        <v>344189</v>
      </c>
      <c r="BH32" s="134">
        <f t="shared" si="17"/>
        <v>0</v>
      </c>
      <c r="BI32" s="134">
        <f t="shared" si="18"/>
        <v>0</v>
      </c>
      <c r="BJ32" s="134">
        <f t="shared" si="19"/>
        <v>0</v>
      </c>
      <c r="BK32" s="134">
        <f t="shared" si="20"/>
        <v>0</v>
      </c>
      <c r="BL32" s="134">
        <f t="shared" si="21"/>
        <v>0</v>
      </c>
      <c r="BM32" s="134">
        <f t="shared" si="22"/>
        <v>0</v>
      </c>
      <c r="BN32" s="134">
        <f t="shared" si="23"/>
        <v>0</v>
      </c>
      <c r="BO32" s="135">
        <f t="shared" si="24"/>
        <v>0</v>
      </c>
      <c r="BP32" s="134">
        <f t="shared" si="25"/>
        <v>1319925</v>
      </c>
      <c r="BQ32" s="134">
        <f t="shared" si="26"/>
        <v>542031</v>
      </c>
      <c r="BR32" s="134">
        <f t="shared" si="27"/>
        <v>58549</v>
      </c>
      <c r="BS32" s="134">
        <f t="shared" si="28"/>
        <v>284687</v>
      </c>
      <c r="BT32" s="134">
        <f t="shared" si="29"/>
        <v>198795</v>
      </c>
      <c r="BU32" s="134">
        <f t="shared" si="30"/>
        <v>0</v>
      </c>
      <c r="BV32" s="134">
        <f t="shared" si="31"/>
        <v>414521</v>
      </c>
      <c r="BW32" s="134">
        <f t="shared" si="32"/>
        <v>40320</v>
      </c>
      <c r="BX32" s="134">
        <f t="shared" si="46"/>
        <v>374201</v>
      </c>
      <c r="BY32" s="134">
        <f t="shared" si="47"/>
        <v>0</v>
      </c>
      <c r="BZ32" s="134">
        <f t="shared" si="48"/>
        <v>8136</v>
      </c>
      <c r="CA32" s="134">
        <f t="shared" si="48"/>
        <v>355237</v>
      </c>
      <c r="CB32" s="134">
        <f t="shared" si="48"/>
        <v>176377</v>
      </c>
      <c r="CC32" s="134">
        <f t="shared" si="48"/>
        <v>152617</v>
      </c>
      <c r="CD32" s="134">
        <f t="shared" si="48"/>
        <v>26243</v>
      </c>
      <c r="CE32" s="134">
        <f t="shared" si="48"/>
        <v>0</v>
      </c>
      <c r="CF32" s="135">
        <f t="shared" si="48"/>
        <v>0</v>
      </c>
      <c r="CG32" s="134">
        <f t="shared" si="48"/>
        <v>0</v>
      </c>
      <c r="CH32" s="134">
        <f t="shared" si="48"/>
        <v>227459</v>
      </c>
      <c r="CI32" s="134">
        <f t="shared" si="48"/>
        <v>1547384</v>
      </c>
    </row>
    <row r="33" spans="1:87" s="129" customFormat="1" ht="12" customHeight="1">
      <c r="A33" s="125" t="s">
        <v>335</v>
      </c>
      <c r="B33" s="126" t="s">
        <v>387</v>
      </c>
      <c r="C33" s="125" t="s">
        <v>388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7950</v>
      </c>
      <c r="L33" s="134">
        <f t="shared" si="5"/>
        <v>332221</v>
      </c>
      <c r="M33" s="134">
        <f t="shared" si="6"/>
        <v>7988</v>
      </c>
      <c r="N33" s="134">
        <v>7988</v>
      </c>
      <c r="O33" s="134">
        <v>0</v>
      </c>
      <c r="P33" s="134">
        <v>0</v>
      </c>
      <c r="Q33" s="134">
        <v>0</v>
      </c>
      <c r="R33" s="134">
        <f t="shared" si="7"/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f t="shared" si="8"/>
        <v>324233</v>
      </c>
      <c r="X33" s="134">
        <v>315127</v>
      </c>
      <c r="Y33" s="134">
        <v>0</v>
      </c>
      <c r="Z33" s="134">
        <v>0</v>
      </c>
      <c r="AA33" s="134">
        <v>9106</v>
      </c>
      <c r="AB33" s="135">
        <v>152919</v>
      </c>
      <c r="AC33" s="134">
        <v>0</v>
      </c>
      <c r="AD33" s="134">
        <v>0</v>
      </c>
      <c r="AE33" s="134">
        <f t="shared" si="9"/>
        <v>332221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1702</v>
      </c>
      <c r="AN33" s="134">
        <f t="shared" si="12"/>
        <v>45430</v>
      </c>
      <c r="AO33" s="134">
        <f t="shared" si="13"/>
        <v>3423</v>
      </c>
      <c r="AP33" s="134">
        <v>3423</v>
      </c>
      <c r="AQ33" s="134">
        <v>0</v>
      </c>
      <c r="AR33" s="134">
        <v>0</v>
      </c>
      <c r="AS33" s="134">
        <v>0</v>
      </c>
      <c r="AT33" s="134">
        <f t="shared" si="14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15"/>
        <v>42007</v>
      </c>
      <c r="AZ33" s="134">
        <v>38407</v>
      </c>
      <c r="BA33" s="134">
        <v>0</v>
      </c>
      <c r="BB33" s="134">
        <v>0</v>
      </c>
      <c r="BC33" s="134">
        <v>3600</v>
      </c>
      <c r="BD33" s="135">
        <v>46713</v>
      </c>
      <c r="BE33" s="134">
        <v>0</v>
      </c>
      <c r="BF33" s="134">
        <v>0</v>
      </c>
      <c r="BG33" s="134">
        <f t="shared" si="16"/>
        <v>45430</v>
      </c>
      <c r="BH33" s="134">
        <f t="shared" si="17"/>
        <v>0</v>
      </c>
      <c r="BI33" s="134">
        <f t="shared" si="18"/>
        <v>0</v>
      </c>
      <c r="BJ33" s="134">
        <f t="shared" si="19"/>
        <v>0</v>
      </c>
      <c r="BK33" s="134">
        <f t="shared" si="20"/>
        <v>0</v>
      </c>
      <c r="BL33" s="134">
        <f t="shared" si="21"/>
        <v>0</v>
      </c>
      <c r="BM33" s="134">
        <f t="shared" si="22"/>
        <v>0</v>
      </c>
      <c r="BN33" s="134">
        <f t="shared" si="23"/>
        <v>0</v>
      </c>
      <c r="BO33" s="135">
        <f t="shared" si="24"/>
        <v>9652</v>
      </c>
      <c r="BP33" s="134">
        <f t="shared" si="25"/>
        <v>377651</v>
      </c>
      <c r="BQ33" s="134">
        <f t="shared" si="26"/>
        <v>11411</v>
      </c>
      <c r="BR33" s="134">
        <f t="shared" si="27"/>
        <v>11411</v>
      </c>
      <c r="BS33" s="134">
        <f t="shared" si="28"/>
        <v>0</v>
      </c>
      <c r="BT33" s="134">
        <f t="shared" si="29"/>
        <v>0</v>
      </c>
      <c r="BU33" s="134">
        <f t="shared" si="30"/>
        <v>0</v>
      </c>
      <c r="BV33" s="134">
        <f t="shared" si="31"/>
        <v>0</v>
      </c>
      <c r="BW33" s="134">
        <f t="shared" si="32"/>
        <v>0</v>
      </c>
      <c r="BX33" s="134">
        <f t="shared" si="46"/>
        <v>0</v>
      </c>
      <c r="BY33" s="134">
        <f t="shared" si="47"/>
        <v>0</v>
      </c>
      <c r="BZ33" s="134">
        <f t="shared" si="48"/>
        <v>0</v>
      </c>
      <c r="CA33" s="134">
        <f t="shared" si="48"/>
        <v>366240</v>
      </c>
      <c r="CB33" s="134">
        <f t="shared" si="48"/>
        <v>353534</v>
      </c>
      <c r="CC33" s="134">
        <f t="shared" si="48"/>
        <v>0</v>
      </c>
      <c r="CD33" s="134">
        <f t="shared" si="48"/>
        <v>0</v>
      </c>
      <c r="CE33" s="134">
        <f t="shared" si="48"/>
        <v>12706</v>
      </c>
      <c r="CF33" s="135">
        <f t="shared" si="48"/>
        <v>199632</v>
      </c>
      <c r="CG33" s="134">
        <f t="shared" si="48"/>
        <v>0</v>
      </c>
      <c r="CH33" s="134">
        <f t="shared" si="48"/>
        <v>0</v>
      </c>
      <c r="CI33" s="134">
        <f t="shared" si="48"/>
        <v>377651</v>
      </c>
    </row>
    <row r="34" spans="1:87" s="129" customFormat="1" ht="12" customHeight="1">
      <c r="A34" s="125" t="s">
        <v>335</v>
      </c>
      <c r="B34" s="126" t="s">
        <v>389</v>
      </c>
      <c r="C34" s="125" t="s">
        <v>390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21694</v>
      </c>
      <c r="L34" s="134">
        <f t="shared" si="5"/>
        <v>491080</v>
      </c>
      <c r="M34" s="134">
        <f t="shared" si="6"/>
        <v>205871</v>
      </c>
      <c r="N34" s="134">
        <v>19922</v>
      </c>
      <c r="O34" s="134">
        <v>158711</v>
      </c>
      <c r="P34" s="134">
        <v>27238</v>
      </c>
      <c r="Q34" s="134">
        <v>0</v>
      </c>
      <c r="R34" s="134">
        <f t="shared" si="7"/>
        <v>5309</v>
      </c>
      <c r="S34" s="134">
        <v>4038</v>
      </c>
      <c r="T34" s="134">
        <v>1271</v>
      </c>
      <c r="U34" s="134">
        <v>0</v>
      </c>
      <c r="V34" s="134">
        <v>0</v>
      </c>
      <c r="W34" s="134">
        <f t="shared" si="8"/>
        <v>279900</v>
      </c>
      <c r="X34" s="134">
        <v>279900</v>
      </c>
      <c r="Y34" s="134">
        <v>0</v>
      </c>
      <c r="Z34" s="134">
        <v>0</v>
      </c>
      <c r="AA34" s="134">
        <v>0</v>
      </c>
      <c r="AB34" s="135">
        <v>403295</v>
      </c>
      <c r="AC34" s="134">
        <v>0</v>
      </c>
      <c r="AD34" s="134">
        <v>16908</v>
      </c>
      <c r="AE34" s="134">
        <f t="shared" si="9"/>
        <v>507988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957</v>
      </c>
      <c r="AN34" s="134">
        <f t="shared" si="12"/>
        <v>9216</v>
      </c>
      <c r="AO34" s="134">
        <f t="shared" si="13"/>
        <v>9216</v>
      </c>
      <c r="AP34" s="134">
        <v>9216</v>
      </c>
      <c r="AQ34" s="134">
        <v>0</v>
      </c>
      <c r="AR34" s="134">
        <v>0</v>
      </c>
      <c r="AS34" s="134">
        <v>0</v>
      </c>
      <c r="AT34" s="134">
        <f t="shared" si="14"/>
        <v>0</v>
      </c>
      <c r="AU34" s="134">
        <v>0</v>
      </c>
      <c r="AV34" s="134">
        <v>0</v>
      </c>
      <c r="AW34" s="134">
        <v>0</v>
      </c>
      <c r="AX34" s="134">
        <v>0</v>
      </c>
      <c r="AY34" s="134">
        <f t="shared" si="15"/>
        <v>0</v>
      </c>
      <c r="AZ34" s="134">
        <v>0</v>
      </c>
      <c r="BA34" s="134">
        <v>0</v>
      </c>
      <c r="BB34" s="134">
        <v>0</v>
      </c>
      <c r="BC34" s="134">
        <v>0</v>
      </c>
      <c r="BD34" s="135">
        <v>65088</v>
      </c>
      <c r="BE34" s="134">
        <v>0</v>
      </c>
      <c r="BF34" s="134">
        <v>9922</v>
      </c>
      <c r="BG34" s="134">
        <f t="shared" si="16"/>
        <v>19138</v>
      </c>
      <c r="BH34" s="134">
        <f t="shared" si="17"/>
        <v>0</v>
      </c>
      <c r="BI34" s="134">
        <f t="shared" si="18"/>
        <v>0</v>
      </c>
      <c r="BJ34" s="134">
        <f t="shared" si="19"/>
        <v>0</v>
      </c>
      <c r="BK34" s="134">
        <f t="shared" si="20"/>
        <v>0</v>
      </c>
      <c r="BL34" s="134">
        <f t="shared" si="21"/>
        <v>0</v>
      </c>
      <c r="BM34" s="134">
        <f t="shared" si="22"/>
        <v>0</v>
      </c>
      <c r="BN34" s="134">
        <f t="shared" si="23"/>
        <v>0</v>
      </c>
      <c r="BO34" s="135">
        <f t="shared" si="24"/>
        <v>22651</v>
      </c>
      <c r="BP34" s="134">
        <f t="shared" si="25"/>
        <v>500296</v>
      </c>
      <c r="BQ34" s="134">
        <f t="shared" si="26"/>
        <v>215087</v>
      </c>
      <c r="BR34" s="134">
        <f t="shared" si="27"/>
        <v>29138</v>
      </c>
      <c r="BS34" s="134">
        <f t="shared" si="28"/>
        <v>158711</v>
      </c>
      <c r="BT34" s="134">
        <f t="shared" si="29"/>
        <v>27238</v>
      </c>
      <c r="BU34" s="134">
        <f t="shared" si="30"/>
        <v>0</v>
      </c>
      <c r="BV34" s="134">
        <f t="shared" si="31"/>
        <v>5309</v>
      </c>
      <c r="BW34" s="134">
        <f t="shared" si="32"/>
        <v>4038</v>
      </c>
      <c r="BX34" s="134">
        <f t="shared" si="46"/>
        <v>1271</v>
      </c>
      <c r="BY34" s="134">
        <f t="shared" si="47"/>
        <v>0</v>
      </c>
      <c r="BZ34" s="134">
        <f t="shared" si="48"/>
        <v>0</v>
      </c>
      <c r="CA34" s="134">
        <f t="shared" si="48"/>
        <v>279900</v>
      </c>
      <c r="CB34" s="134">
        <f t="shared" si="48"/>
        <v>279900</v>
      </c>
      <c r="CC34" s="134">
        <f t="shared" si="48"/>
        <v>0</v>
      </c>
      <c r="CD34" s="134">
        <f t="shared" si="48"/>
        <v>0</v>
      </c>
      <c r="CE34" s="134">
        <f t="shared" si="48"/>
        <v>0</v>
      </c>
      <c r="CF34" s="135">
        <f t="shared" si="48"/>
        <v>468383</v>
      </c>
      <c r="CG34" s="134">
        <f t="shared" si="48"/>
        <v>0</v>
      </c>
      <c r="CH34" s="134">
        <f t="shared" si="48"/>
        <v>26830</v>
      </c>
      <c r="CI34" s="134">
        <f t="shared" si="48"/>
        <v>527126</v>
      </c>
    </row>
    <row r="35" spans="1:87" s="129" customFormat="1" ht="12" customHeight="1">
      <c r="A35" s="125" t="s">
        <v>335</v>
      </c>
      <c r="B35" s="126" t="s">
        <v>391</v>
      </c>
      <c r="C35" s="125" t="s">
        <v>392</v>
      </c>
      <c r="D35" s="134">
        <f t="shared" si="3"/>
        <v>0</v>
      </c>
      <c r="E35" s="134">
        <f t="shared" si="4"/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5">
        <v>642692</v>
      </c>
      <c r="L35" s="134">
        <f t="shared" si="5"/>
        <v>3235857</v>
      </c>
      <c r="M35" s="134">
        <f t="shared" si="6"/>
        <v>1778119</v>
      </c>
      <c r="N35" s="134">
        <v>255312</v>
      </c>
      <c r="O35" s="134">
        <v>1522807</v>
      </c>
      <c r="P35" s="134">
        <v>0</v>
      </c>
      <c r="Q35" s="134">
        <v>0</v>
      </c>
      <c r="R35" s="134">
        <f t="shared" si="7"/>
        <v>832827</v>
      </c>
      <c r="S35" s="134">
        <v>832827</v>
      </c>
      <c r="T35" s="134">
        <v>0</v>
      </c>
      <c r="U35" s="134">
        <v>0</v>
      </c>
      <c r="V35" s="134">
        <v>148449</v>
      </c>
      <c r="W35" s="134">
        <f t="shared" si="8"/>
        <v>476462</v>
      </c>
      <c r="X35" s="134">
        <v>473237</v>
      </c>
      <c r="Y35" s="134">
        <v>3225</v>
      </c>
      <c r="Z35" s="134">
        <v>0</v>
      </c>
      <c r="AA35" s="134">
        <v>0</v>
      </c>
      <c r="AB35" s="135">
        <v>1600830</v>
      </c>
      <c r="AC35" s="134">
        <v>0</v>
      </c>
      <c r="AD35" s="134">
        <v>0</v>
      </c>
      <c r="AE35" s="134">
        <f t="shared" si="9"/>
        <v>3235857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12"/>
        <v>364457</v>
      </c>
      <c r="AO35" s="134">
        <f t="shared" si="13"/>
        <v>45940</v>
      </c>
      <c r="AP35" s="134">
        <v>45940</v>
      </c>
      <c r="AQ35" s="134">
        <v>0</v>
      </c>
      <c r="AR35" s="134">
        <v>0</v>
      </c>
      <c r="AS35" s="134">
        <v>0</v>
      </c>
      <c r="AT35" s="134">
        <f t="shared" si="14"/>
        <v>157704</v>
      </c>
      <c r="AU35" s="134">
        <v>0</v>
      </c>
      <c r="AV35" s="134">
        <v>157704</v>
      </c>
      <c r="AW35" s="134">
        <v>0</v>
      </c>
      <c r="AX35" s="134">
        <v>0</v>
      </c>
      <c r="AY35" s="134">
        <f t="shared" si="15"/>
        <v>160813</v>
      </c>
      <c r="AZ35" s="134">
        <v>147491</v>
      </c>
      <c r="BA35" s="134">
        <v>0</v>
      </c>
      <c r="BB35" s="134">
        <v>0</v>
      </c>
      <c r="BC35" s="134">
        <v>13322</v>
      </c>
      <c r="BD35" s="135">
        <v>0</v>
      </c>
      <c r="BE35" s="134">
        <v>0</v>
      </c>
      <c r="BF35" s="134">
        <v>0</v>
      </c>
      <c r="BG35" s="134">
        <f t="shared" si="16"/>
        <v>364457</v>
      </c>
      <c r="BH35" s="134">
        <f t="shared" si="17"/>
        <v>0</v>
      </c>
      <c r="BI35" s="134">
        <f t="shared" si="18"/>
        <v>0</v>
      </c>
      <c r="BJ35" s="134">
        <f t="shared" si="19"/>
        <v>0</v>
      </c>
      <c r="BK35" s="134">
        <f t="shared" si="20"/>
        <v>0</v>
      </c>
      <c r="BL35" s="134">
        <f t="shared" si="21"/>
        <v>0</v>
      </c>
      <c r="BM35" s="134">
        <f t="shared" si="22"/>
        <v>0</v>
      </c>
      <c r="BN35" s="134">
        <f t="shared" si="23"/>
        <v>0</v>
      </c>
      <c r="BO35" s="135">
        <f t="shared" si="24"/>
        <v>642692</v>
      </c>
      <c r="BP35" s="134">
        <f t="shared" si="25"/>
        <v>3600314</v>
      </c>
      <c r="BQ35" s="134">
        <f t="shared" si="26"/>
        <v>1824059</v>
      </c>
      <c r="BR35" s="134">
        <f t="shared" si="27"/>
        <v>301252</v>
      </c>
      <c r="BS35" s="134">
        <f t="shared" si="28"/>
        <v>1522807</v>
      </c>
      <c r="BT35" s="134">
        <f t="shared" si="29"/>
        <v>0</v>
      </c>
      <c r="BU35" s="134">
        <f t="shared" si="30"/>
        <v>0</v>
      </c>
      <c r="BV35" s="134">
        <f t="shared" si="31"/>
        <v>990531</v>
      </c>
      <c r="BW35" s="134">
        <f t="shared" si="32"/>
        <v>832827</v>
      </c>
      <c r="BX35" s="134">
        <f t="shared" si="46"/>
        <v>157704</v>
      </c>
      <c r="BY35" s="134">
        <f t="shared" si="47"/>
        <v>0</v>
      </c>
      <c r="BZ35" s="134">
        <f t="shared" si="48"/>
        <v>148449</v>
      </c>
      <c r="CA35" s="134">
        <f t="shared" si="48"/>
        <v>637275</v>
      </c>
      <c r="CB35" s="134">
        <f t="shared" si="48"/>
        <v>620728</v>
      </c>
      <c r="CC35" s="134">
        <f t="shared" si="48"/>
        <v>3225</v>
      </c>
      <c r="CD35" s="134">
        <f t="shared" si="48"/>
        <v>0</v>
      </c>
      <c r="CE35" s="134">
        <f t="shared" si="48"/>
        <v>13322</v>
      </c>
      <c r="CF35" s="135">
        <f t="shared" si="48"/>
        <v>1600830</v>
      </c>
      <c r="CG35" s="134">
        <f t="shared" si="48"/>
        <v>0</v>
      </c>
      <c r="CH35" s="134">
        <f t="shared" si="48"/>
        <v>0</v>
      </c>
      <c r="CI35" s="134">
        <f t="shared" si="48"/>
        <v>3600314</v>
      </c>
    </row>
    <row r="36" spans="1:87" s="129" customFormat="1" ht="12" customHeight="1">
      <c r="A36" s="125" t="s">
        <v>335</v>
      </c>
      <c r="B36" s="126" t="s">
        <v>393</v>
      </c>
      <c r="C36" s="125" t="s">
        <v>394</v>
      </c>
      <c r="D36" s="134">
        <f t="shared" si="3"/>
        <v>0</v>
      </c>
      <c r="E36" s="134">
        <f t="shared" si="4"/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5">
        <v>0</v>
      </c>
      <c r="L36" s="134">
        <f t="shared" si="5"/>
        <v>422152</v>
      </c>
      <c r="M36" s="134">
        <f t="shared" si="6"/>
        <v>268088</v>
      </c>
      <c r="N36" s="134">
        <v>22979</v>
      </c>
      <c r="O36" s="134">
        <v>245109</v>
      </c>
      <c r="P36" s="134">
        <v>0</v>
      </c>
      <c r="Q36" s="134">
        <v>0</v>
      </c>
      <c r="R36" s="134">
        <f t="shared" si="7"/>
        <v>18407</v>
      </c>
      <c r="S36" s="134">
        <v>18407</v>
      </c>
      <c r="T36" s="134">
        <v>0</v>
      </c>
      <c r="U36" s="134">
        <v>0</v>
      </c>
      <c r="V36" s="134">
        <v>7823</v>
      </c>
      <c r="W36" s="134">
        <f t="shared" si="8"/>
        <v>127834</v>
      </c>
      <c r="X36" s="134">
        <v>89659</v>
      </c>
      <c r="Y36" s="134">
        <v>0</v>
      </c>
      <c r="Z36" s="134">
        <v>0</v>
      </c>
      <c r="AA36" s="134">
        <v>38175</v>
      </c>
      <c r="AB36" s="135">
        <v>322831</v>
      </c>
      <c r="AC36" s="134">
        <v>0</v>
      </c>
      <c r="AD36" s="134">
        <v>0</v>
      </c>
      <c r="AE36" s="134">
        <f t="shared" si="9"/>
        <v>422152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178844</v>
      </c>
      <c r="AO36" s="134">
        <f t="shared" si="13"/>
        <v>58337</v>
      </c>
      <c r="AP36" s="134">
        <v>6839</v>
      </c>
      <c r="AQ36" s="134">
        <v>0</v>
      </c>
      <c r="AR36" s="134">
        <v>51498</v>
      </c>
      <c r="AS36" s="134">
        <v>0</v>
      </c>
      <c r="AT36" s="134">
        <f t="shared" si="14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15"/>
        <v>120507</v>
      </c>
      <c r="AZ36" s="134">
        <v>41670</v>
      </c>
      <c r="BA36" s="134">
        <v>63198</v>
      </c>
      <c r="BB36" s="134">
        <v>9422</v>
      </c>
      <c r="BC36" s="134">
        <v>6217</v>
      </c>
      <c r="BD36" s="135">
        <v>0</v>
      </c>
      <c r="BE36" s="134">
        <v>0</v>
      </c>
      <c r="BF36" s="134">
        <v>2595</v>
      </c>
      <c r="BG36" s="134">
        <f t="shared" si="16"/>
        <v>181439</v>
      </c>
      <c r="BH36" s="134">
        <f t="shared" si="17"/>
        <v>0</v>
      </c>
      <c r="BI36" s="134">
        <f t="shared" si="18"/>
        <v>0</v>
      </c>
      <c r="BJ36" s="134">
        <f t="shared" si="19"/>
        <v>0</v>
      </c>
      <c r="BK36" s="134">
        <f t="shared" si="20"/>
        <v>0</v>
      </c>
      <c r="BL36" s="134">
        <f t="shared" si="21"/>
        <v>0</v>
      </c>
      <c r="BM36" s="134">
        <f t="shared" si="22"/>
        <v>0</v>
      </c>
      <c r="BN36" s="134">
        <f t="shared" si="23"/>
        <v>0</v>
      </c>
      <c r="BO36" s="135">
        <f t="shared" si="24"/>
        <v>0</v>
      </c>
      <c r="BP36" s="134">
        <f t="shared" si="25"/>
        <v>600996</v>
      </c>
      <c r="BQ36" s="134">
        <f t="shared" si="26"/>
        <v>326425</v>
      </c>
      <c r="BR36" s="134">
        <f t="shared" si="27"/>
        <v>29818</v>
      </c>
      <c r="BS36" s="134">
        <f t="shared" si="28"/>
        <v>245109</v>
      </c>
      <c r="BT36" s="134">
        <f t="shared" si="29"/>
        <v>51498</v>
      </c>
      <c r="BU36" s="134">
        <f t="shared" si="30"/>
        <v>0</v>
      </c>
      <c r="BV36" s="134">
        <f t="shared" si="31"/>
        <v>18407</v>
      </c>
      <c r="BW36" s="134">
        <f t="shared" si="32"/>
        <v>18407</v>
      </c>
      <c r="BX36" s="134">
        <f t="shared" si="46"/>
        <v>0</v>
      </c>
      <c r="BY36" s="134">
        <f t="shared" si="47"/>
        <v>0</v>
      </c>
      <c r="BZ36" s="134">
        <f t="shared" si="48"/>
        <v>7823</v>
      </c>
      <c r="CA36" s="134">
        <f t="shared" si="48"/>
        <v>248341</v>
      </c>
      <c r="CB36" s="134">
        <f t="shared" si="48"/>
        <v>131329</v>
      </c>
      <c r="CC36" s="134">
        <f t="shared" si="48"/>
        <v>63198</v>
      </c>
      <c r="CD36" s="134">
        <f t="shared" si="48"/>
        <v>9422</v>
      </c>
      <c r="CE36" s="134">
        <f t="shared" si="48"/>
        <v>44392</v>
      </c>
      <c r="CF36" s="135">
        <f t="shared" si="48"/>
        <v>322831</v>
      </c>
      <c r="CG36" s="134">
        <f t="shared" si="48"/>
        <v>0</v>
      </c>
      <c r="CH36" s="134">
        <f t="shared" si="48"/>
        <v>2595</v>
      </c>
      <c r="CI36" s="134">
        <f t="shared" si="48"/>
        <v>603591</v>
      </c>
    </row>
    <row r="37" spans="1:87" s="129" customFormat="1" ht="12" customHeight="1">
      <c r="A37" s="125" t="s">
        <v>335</v>
      </c>
      <c r="B37" s="126" t="s">
        <v>395</v>
      </c>
      <c r="C37" s="125" t="s">
        <v>396</v>
      </c>
      <c r="D37" s="134">
        <f t="shared" si="3"/>
        <v>0</v>
      </c>
      <c r="E37" s="134">
        <f t="shared" si="4"/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5">
        <v>10741</v>
      </c>
      <c r="L37" s="134">
        <f t="shared" si="5"/>
        <v>522787</v>
      </c>
      <c r="M37" s="134">
        <f t="shared" si="6"/>
        <v>36087</v>
      </c>
      <c r="N37" s="134">
        <v>36087</v>
      </c>
      <c r="O37" s="134">
        <v>0</v>
      </c>
      <c r="P37" s="134">
        <v>0</v>
      </c>
      <c r="Q37" s="134">
        <v>0</v>
      </c>
      <c r="R37" s="134">
        <f t="shared" si="7"/>
        <v>507</v>
      </c>
      <c r="S37" s="134">
        <v>507</v>
      </c>
      <c r="T37" s="134">
        <v>0</v>
      </c>
      <c r="U37" s="134">
        <v>0</v>
      </c>
      <c r="V37" s="134">
        <v>0</v>
      </c>
      <c r="W37" s="134">
        <f t="shared" si="8"/>
        <v>486193</v>
      </c>
      <c r="X37" s="134">
        <v>404264</v>
      </c>
      <c r="Y37" s="134">
        <v>81929</v>
      </c>
      <c r="Z37" s="134">
        <v>0</v>
      </c>
      <c r="AA37" s="134">
        <v>0</v>
      </c>
      <c r="AB37" s="135">
        <v>342615</v>
      </c>
      <c r="AC37" s="134">
        <v>0</v>
      </c>
      <c r="AD37" s="134">
        <v>70074</v>
      </c>
      <c r="AE37" s="134">
        <f t="shared" si="9"/>
        <v>592861</v>
      </c>
      <c r="AF37" s="134">
        <f t="shared" si="10"/>
        <v>0</v>
      </c>
      <c r="AG37" s="134">
        <f t="shared" si="11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12"/>
        <v>41459</v>
      </c>
      <c r="AO37" s="134">
        <f t="shared" si="13"/>
        <v>5299</v>
      </c>
      <c r="AP37" s="134">
        <v>5299</v>
      </c>
      <c r="AQ37" s="134">
        <v>0</v>
      </c>
      <c r="AR37" s="134">
        <v>0</v>
      </c>
      <c r="AS37" s="134">
        <v>0</v>
      </c>
      <c r="AT37" s="134">
        <f t="shared" si="14"/>
        <v>14032</v>
      </c>
      <c r="AU37" s="134">
        <v>0</v>
      </c>
      <c r="AV37" s="134">
        <v>0</v>
      </c>
      <c r="AW37" s="134">
        <v>14032</v>
      </c>
      <c r="AX37" s="134">
        <v>0</v>
      </c>
      <c r="AY37" s="134">
        <f t="shared" si="15"/>
        <v>22128</v>
      </c>
      <c r="AZ37" s="134">
        <v>22128</v>
      </c>
      <c r="BA37" s="134">
        <v>0</v>
      </c>
      <c r="BB37" s="134">
        <v>0</v>
      </c>
      <c r="BC37" s="134">
        <v>0</v>
      </c>
      <c r="BD37" s="135">
        <v>0</v>
      </c>
      <c r="BE37" s="134">
        <v>0</v>
      </c>
      <c r="BF37" s="134">
        <v>46233</v>
      </c>
      <c r="BG37" s="134">
        <f t="shared" si="16"/>
        <v>87692</v>
      </c>
      <c r="BH37" s="134">
        <f t="shared" si="17"/>
        <v>0</v>
      </c>
      <c r="BI37" s="134">
        <f t="shared" si="18"/>
        <v>0</v>
      </c>
      <c r="BJ37" s="134">
        <f t="shared" si="19"/>
        <v>0</v>
      </c>
      <c r="BK37" s="134">
        <f t="shared" si="20"/>
        <v>0</v>
      </c>
      <c r="BL37" s="134">
        <f t="shared" si="21"/>
        <v>0</v>
      </c>
      <c r="BM37" s="134">
        <f t="shared" si="22"/>
        <v>0</v>
      </c>
      <c r="BN37" s="134">
        <f t="shared" si="23"/>
        <v>0</v>
      </c>
      <c r="BO37" s="135">
        <f t="shared" si="24"/>
        <v>10741</v>
      </c>
      <c r="BP37" s="134">
        <f t="shared" si="25"/>
        <v>564246</v>
      </c>
      <c r="BQ37" s="134">
        <f t="shared" si="26"/>
        <v>41386</v>
      </c>
      <c r="BR37" s="134">
        <f t="shared" si="27"/>
        <v>41386</v>
      </c>
      <c r="BS37" s="134">
        <f t="shared" si="28"/>
        <v>0</v>
      </c>
      <c r="BT37" s="134">
        <f t="shared" si="29"/>
        <v>0</v>
      </c>
      <c r="BU37" s="134">
        <f t="shared" si="30"/>
        <v>0</v>
      </c>
      <c r="BV37" s="134">
        <f t="shared" si="31"/>
        <v>14539</v>
      </c>
      <c r="BW37" s="134">
        <f t="shared" si="32"/>
        <v>507</v>
      </c>
      <c r="BX37" s="134">
        <f t="shared" si="46"/>
        <v>0</v>
      </c>
      <c r="BY37" s="134">
        <f t="shared" si="47"/>
        <v>14032</v>
      </c>
      <c r="BZ37" s="134">
        <f t="shared" si="48"/>
        <v>0</v>
      </c>
      <c r="CA37" s="134">
        <f t="shared" si="48"/>
        <v>508321</v>
      </c>
      <c r="CB37" s="134">
        <f t="shared" si="48"/>
        <v>426392</v>
      </c>
      <c r="CC37" s="134">
        <f t="shared" si="48"/>
        <v>81929</v>
      </c>
      <c r="CD37" s="134">
        <f t="shared" si="48"/>
        <v>0</v>
      </c>
      <c r="CE37" s="134">
        <f t="shared" si="48"/>
        <v>0</v>
      </c>
      <c r="CF37" s="135">
        <f t="shared" si="48"/>
        <v>342615</v>
      </c>
      <c r="CG37" s="134">
        <f t="shared" si="48"/>
        <v>0</v>
      </c>
      <c r="CH37" s="134">
        <f t="shared" si="48"/>
        <v>116307</v>
      </c>
      <c r="CI37" s="134">
        <f t="shared" si="48"/>
        <v>680553</v>
      </c>
    </row>
    <row r="38" spans="1:87" s="129" customFormat="1" ht="12" customHeight="1">
      <c r="A38" s="125" t="s">
        <v>335</v>
      </c>
      <c r="B38" s="126" t="s">
        <v>397</v>
      </c>
      <c r="C38" s="125" t="s">
        <v>398</v>
      </c>
      <c r="D38" s="134">
        <f t="shared" si="3"/>
        <v>15</v>
      </c>
      <c r="E38" s="134">
        <f t="shared" si="4"/>
        <v>15</v>
      </c>
      <c r="F38" s="134">
        <v>0</v>
      </c>
      <c r="G38" s="134">
        <v>0</v>
      </c>
      <c r="H38" s="134">
        <v>15</v>
      </c>
      <c r="I38" s="134">
        <v>0</v>
      </c>
      <c r="J38" s="134">
        <v>0</v>
      </c>
      <c r="K38" s="135">
        <v>13809</v>
      </c>
      <c r="L38" s="134">
        <f t="shared" si="5"/>
        <v>641820</v>
      </c>
      <c r="M38" s="134">
        <f t="shared" si="6"/>
        <v>427292</v>
      </c>
      <c r="N38" s="134">
        <v>116766</v>
      </c>
      <c r="O38" s="134">
        <v>307316</v>
      </c>
      <c r="P38" s="134">
        <v>3210</v>
      </c>
      <c r="Q38" s="134">
        <v>0</v>
      </c>
      <c r="R38" s="134">
        <f t="shared" si="7"/>
        <v>59125</v>
      </c>
      <c r="S38" s="134">
        <v>45889</v>
      </c>
      <c r="T38" s="134">
        <v>13236</v>
      </c>
      <c r="U38" s="134">
        <v>0</v>
      </c>
      <c r="V38" s="134">
        <v>0</v>
      </c>
      <c r="W38" s="134">
        <f t="shared" si="8"/>
        <v>155403</v>
      </c>
      <c r="X38" s="134">
        <v>31091</v>
      </c>
      <c r="Y38" s="134">
        <v>115399</v>
      </c>
      <c r="Z38" s="134">
        <v>2200</v>
      </c>
      <c r="AA38" s="134">
        <v>6713</v>
      </c>
      <c r="AB38" s="135">
        <v>399956</v>
      </c>
      <c r="AC38" s="134">
        <v>0</v>
      </c>
      <c r="AD38" s="134">
        <v>0</v>
      </c>
      <c r="AE38" s="134">
        <f t="shared" si="9"/>
        <v>641835</v>
      </c>
      <c r="AF38" s="134">
        <f t="shared" si="10"/>
        <v>0</v>
      </c>
      <c r="AG38" s="134">
        <f t="shared" si="11"/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5">
        <v>0</v>
      </c>
      <c r="AN38" s="134">
        <f t="shared" si="12"/>
        <v>176952</v>
      </c>
      <c r="AO38" s="134">
        <f t="shared" si="13"/>
        <v>24741</v>
      </c>
      <c r="AP38" s="134">
        <v>13609</v>
      </c>
      <c r="AQ38" s="134">
        <v>0</v>
      </c>
      <c r="AR38" s="134">
        <v>11132</v>
      </c>
      <c r="AS38" s="134">
        <v>0</v>
      </c>
      <c r="AT38" s="134">
        <f t="shared" si="14"/>
        <v>10882</v>
      </c>
      <c r="AU38" s="134">
        <v>0</v>
      </c>
      <c r="AV38" s="134">
        <v>10882</v>
      </c>
      <c r="AW38" s="134">
        <v>0</v>
      </c>
      <c r="AX38" s="134">
        <v>0</v>
      </c>
      <c r="AY38" s="134">
        <f t="shared" si="15"/>
        <v>141329</v>
      </c>
      <c r="AZ38" s="134">
        <v>21726</v>
      </c>
      <c r="BA38" s="134">
        <v>117910</v>
      </c>
      <c r="BB38" s="134">
        <v>814</v>
      </c>
      <c r="BC38" s="134">
        <v>879</v>
      </c>
      <c r="BD38" s="135">
        <v>0</v>
      </c>
      <c r="BE38" s="134">
        <v>0</v>
      </c>
      <c r="BF38" s="134">
        <v>0</v>
      </c>
      <c r="BG38" s="134">
        <f t="shared" si="16"/>
        <v>176952</v>
      </c>
      <c r="BH38" s="134">
        <f t="shared" si="17"/>
        <v>15</v>
      </c>
      <c r="BI38" s="134">
        <f t="shared" si="18"/>
        <v>15</v>
      </c>
      <c r="BJ38" s="134">
        <f t="shared" si="19"/>
        <v>0</v>
      </c>
      <c r="BK38" s="134">
        <f t="shared" si="20"/>
        <v>0</v>
      </c>
      <c r="BL38" s="134">
        <f t="shared" si="21"/>
        <v>15</v>
      </c>
      <c r="BM38" s="134">
        <f t="shared" si="22"/>
        <v>0</v>
      </c>
      <c r="BN38" s="134">
        <f t="shared" si="23"/>
        <v>0</v>
      </c>
      <c r="BO38" s="135">
        <f t="shared" si="24"/>
        <v>13809</v>
      </c>
      <c r="BP38" s="134">
        <f t="shared" si="25"/>
        <v>818772</v>
      </c>
      <c r="BQ38" s="134">
        <f t="shared" si="26"/>
        <v>452033</v>
      </c>
      <c r="BR38" s="134">
        <f t="shared" si="27"/>
        <v>130375</v>
      </c>
      <c r="BS38" s="134">
        <f t="shared" si="28"/>
        <v>307316</v>
      </c>
      <c r="BT38" s="134">
        <f t="shared" si="29"/>
        <v>14342</v>
      </c>
      <c r="BU38" s="134">
        <f t="shared" si="30"/>
        <v>0</v>
      </c>
      <c r="BV38" s="134">
        <f t="shared" si="31"/>
        <v>70007</v>
      </c>
      <c r="BW38" s="134">
        <f t="shared" si="32"/>
        <v>45889</v>
      </c>
      <c r="BX38" s="134">
        <f t="shared" si="46"/>
        <v>24118</v>
      </c>
      <c r="BY38" s="134">
        <f t="shared" si="47"/>
        <v>0</v>
      </c>
      <c r="BZ38" s="134">
        <f t="shared" si="48"/>
        <v>0</v>
      </c>
      <c r="CA38" s="134">
        <f t="shared" si="48"/>
        <v>296732</v>
      </c>
      <c r="CB38" s="134">
        <f t="shared" si="48"/>
        <v>52817</v>
      </c>
      <c r="CC38" s="134">
        <f t="shared" si="48"/>
        <v>233309</v>
      </c>
      <c r="CD38" s="134">
        <f t="shared" si="48"/>
        <v>3014</v>
      </c>
      <c r="CE38" s="134">
        <f t="shared" si="48"/>
        <v>7592</v>
      </c>
      <c r="CF38" s="135">
        <f t="shared" si="48"/>
        <v>399956</v>
      </c>
      <c r="CG38" s="134">
        <f t="shared" si="48"/>
        <v>0</v>
      </c>
      <c r="CH38" s="134">
        <f t="shared" si="48"/>
        <v>0</v>
      </c>
      <c r="CI38" s="134">
        <f t="shared" si="48"/>
        <v>818787</v>
      </c>
    </row>
    <row r="39" spans="1:87" s="129" customFormat="1" ht="12" customHeight="1">
      <c r="A39" s="125" t="s">
        <v>335</v>
      </c>
      <c r="B39" s="126" t="s">
        <v>399</v>
      </c>
      <c r="C39" s="125" t="s">
        <v>400</v>
      </c>
      <c r="D39" s="134">
        <f t="shared" si="3"/>
        <v>354775</v>
      </c>
      <c r="E39" s="134">
        <f t="shared" si="4"/>
        <v>354775</v>
      </c>
      <c r="F39" s="134">
        <v>0</v>
      </c>
      <c r="G39" s="134">
        <v>354001</v>
      </c>
      <c r="H39" s="134">
        <v>774</v>
      </c>
      <c r="I39" s="134">
        <v>0</v>
      </c>
      <c r="J39" s="134">
        <v>0</v>
      </c>
      <c r="K39" s="135">
        <v>57401</v>
      </c>
      <c r="L39" s="134">
        <f t="shared" si="5"/>
        <v>413225</v>
      </c>
      <c r="M39" s="134">
        <f t="shared" si="6"/>
        <v>82961</v>
      </c>
      <c r="N39" s="134">
        <v>18764</v>
      </c>
      <c r="O39" s="134">
        <v>64197</v>
      </c>
      <c r="P39" s="134">
        <v>0</v>
      </c>
      <c r="Q39" s="134">
        <v>0</v>
      </c>
      <c r="R39" s="134">
        <f t="shared" si="7"/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f t="shared" si="8"/>
        <v>330264</v>
      </c>
      <c r="X39" s="134">
        <v>300721</v>
      </c>
      <c r="Y39" s="134">
        <v>29543</v>
      </c>
      <c r="Z39" s="134">
        <v>0</v>
      </c>
      <c r="AA39" s="134">
        <v>0</v>
      </c>
      <c r="AB39" s="135">
        <v>208961</v>
      </c>
      <c r="AC39" s="134">
        <v>0</v>
      </c>
      <c r="AD39" s="134">
        <v>0</v>
      </c>
      <c r="AE39" s="134">
        <f t="shared" si="9"/>
        <v>768000</v>
      </c>
      <c r="AF39" s="134">
        <f t="shared" si="10"/>
        <v>0</v>
      </c>
      <c r="AG39" s="134">
        <f t="shared" si="11"/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5">
        <v>1412</v>
      </c>
      <c r="AN39" s="134">
        <f t="shared" si="12"/>
        <v>20143</v>
      </c>
      <c r="AO39" s="134">
        <f t="shared" si="13"/>
        <v>10565</v>
      </c>
      <c r="AP39" s="134">
        <v>10565</v>
      </c>
      <c r="AQ39" s="134">
        <v>0</v>
      </c>
      <c r="AR39" s="134">
        <v>0</v>
      </c>
      <c r="AS39" s="134">
        <v>0</v>
      </c>
      <c r="AT39" s="134">
        <f t="shared" si="14"/>
        <v>0</v>
      </c>
      <c r="AU39" s="134">
        <v>0</v>
      </c>
      <c r="AV39" s="134">
        <v>0</v>
      </c>
      <c r="AW39" s="134">
        <v>0</v>
      </c>
      <c r="AX39" s="134">
        <v>0</v>
      </c>
      <c r="AY39" s="134">
        <f t="shared" si="15"/>
        <v>9578</v>
      </c>
      <c r="AZ39" s="134">
        <v>9578</v>
      </c>
      <c r="BA39" s="134">
        <v>0</v>
      </c>
      <c r="BB39" s="134">
        <v>0</v>
      </c>
      <c r="BC39" s="134">
        <v>0</v>
      </c>
      <c r="BD39" s="135">
        <v>10159</v>
      </c>
      <c r="BE39" s="134">
        <v>0</v>
      </c>
      <c r="BF39" s="134">
        <v>0</v>
      </c>
      <c r="BG39" s="134">
        <f t="shared" si="16"/>
        <v>20143</v>
      </c>
      <c r="BH39" s="134">
        <f t="shared" si="17"/>
        <v>354775</v>
      </c>
      <c r="BI39" s="134">
        <f t="shared" si="18"/>
        <v>354775</v>
      </c>
      <c r="BJ39" s="134">
        <f t="shared" si="19"/>
        <v>0</v>
      </c>
      <c r="BK39" s="134">
        <f t="shared" si="20"/>
        <v>354001</v>
      </c>
      <c r="BL39" s="134">
        <f t="shared" si="21"/>
        <v>774</v>
      </c>
      <c r="BM39" s="134">
        <f t="shared" si="22"/>
        <v>0</v>
      </c>
      <c r="BN39" s="134">
        <f t="shared" si="23"/>
        <v>0</v>
      </c>
      <c r="BO39" s="135">
        <f t="shared" si="24"/>
        <v>58813</v>
      </c>
      <c r="BP39" s="134">
        <f t="shared" si="25"/>
        <v>433368</v>
      </c>
      <c r="BQ39" s="134">
        <f t="shared" si="26"/>
        <v>93526</v>
      </c>
      <c r="BR39" s="134">
        <f t="shared" si="27"/>
        <v>29329</v>
      </c>
      <c r="BS39" s="134">
        <f t="shared" si="28"/>
        <v>64197</v>
      </c>
      <c r="BT39" s="134">
        <f t="shared" si="29"/>
        <v>0</v>
      </c>
      <c r="BU39" s="134">
        <f t="shared" si="30"/>
        <v>0</v>
      </c>
      <c r="BV39" s="134">
        <f t="shared" si="31"/>
        <v>0</v>
      </c>
      <c r="BW39" s="134">
        <f t="shared" si="32"/>
        <v>0</v>
      </c>
      <c r="BX39" s="134">
        <f t="shared" si="46"/>
        <v>0</v>
      </c>
      <c r="BY39" s="134">
        <f t="shared" si="47"/>
        <v>0</v>
      </c>
      <c r="BZ39" s="134">
        <f t="shared" si="48"/>
        <v>0</v>
      </c>
      <c r="CA39" s="134">
        <f t="shared" si="48"/>
        <v>339842</v>
      </c>
      <c r="CB39" s="134">
        <f t="shared" si="48"/>
        <v>310299</v>
      </c>
      <c r="CC39" s="134">
        <f t="shared" si="48"/>
        <v>29543</v>
      </c>
      <c r="CD39" s="134">
        <f t="shared" si="48"/>
        <v>0</v>
      </c>
      <c r="CE39" s="134">
        <f t="shared" si="48"/>
        <v>0</v>
      </c>
      <c r="CF39" s="135">
        <f t="shared" si="48"/>
        <v>219120</v>
      </c>
      <c r="CG39" s="134">
        <f t="shared" si="48"/>
        <v>0</v>
      </c>
      <c r="CH39" s="134">
        <f t="shared" si="48"/>
        <v>0</v>
      </c>
      <c r="CI39" s="134">
        <f t="shared" si="48"/>
        <v>788143</v>
      </c>
    </row>
    <row r="40" spans="1:87" s="129" customFormat="1" ht="12" customHeight="1">
      <c r="A40" s="125" t="s">
        <v>335</v>
      </c>
      <c r="B40" s="126" t="s">
        <v>401</v>
      </c>
      <c r="C40" s="125" t="s">
        <v>402</v>
      </c>
      <c r="D40" s="134">
        <f t="shared" si="3"/>
        <v>0</v>
      </c>
      <c r="E40" s="134">
        <f t="shared" si="4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5">
        <v>262400</v>
      </c>
      <c r="L40" s="134">
        <f t="shared" si="5"/>
        <v>371765</v>
      </c>
      <c r="M40" s="134">
        <f t="shared" si="6"/>
        <v>292459</v>
      </c>
      <c r="N40" s="134">
        <v>28026</v>
      </c>
      <c r="O40" s="134">
        <v>264433</v>
      </c>
      <c r="P40" s="134">
        <v>0</v>
      </c>
      <c r="Q40" s="134">
        <v>0</v>
      </c>
      <c r="R40" s="134">
        <f t="shared" si="7"/>
        <v>32781</v>
      </c>
      <c r="S40" s="134">
        <v>32781</v>
      </c>
      <c r="T40" s="134">
        <v>0</v>
      </c>
      <c r="U40" s="134">
        <v>0</v>
      </c>
      <c r="V40" s="134">
        <v>1332</v>
      </c>
      <c r="W40" s="134">
        <f t="shared" si="8"/>
        <v>45193</v>
      </c>
      <c r="X40" s="134">
        <v>45193</v>
      </c>
      <c r="Y40" s="134">
        <v>0</v>
      </c>
      <c r="Z40" s="134">
        <v>0</v>
      </c>
      <c r="AA40" s="134">
        <v>0</v>
      </c>
      <c r="AB40" s="135">
        <v>0</v>
      </c>
      <c r="AC40" s="134">
        <v>0</v>
      </c>
      <c r="AD40" s="134">
        <v>14048</v>
      </c>
      <c r="AE40" s="134">
        <f t="shared" si="9"/>
        <v>385813</v>
      </c>
      <c r="AF40" s="134">
        <f t="shared" si="10"/>
        <v>0</v>
      </c>
      <c r="AG40" s="134">
        <f t="shared" si="11"/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5">
        <v>0</v>
      </c>
      <c r="AN40" s="134">
        <f t="shared" si="12"/>
        <v>184160</v>
      </c>
      <c r="AO40" s="134">
        <f t="shared" si="13"/>
        <v>17878</v>
      </c>
      <c r="AP40" s="134">
        <v>17878</v>
      </c>
      <c r="AQ40" s="134">
        <v>0</v>
      </c>
      <c r="AR40" s="134">
        <v>0</v>
      </c>
      <c r="AS40" s="134">
        <v>0</v>
      </c>
      <c r="AT40" s="134">
        <f t="shared" si="14"/>
        <v>24208</v>
      </c>
      <c r="AU40" s="134">
        <v>0</v>
      </c>
      <c r="AV40" s="134">
        <v>23393</v>
      </c>
      <c r="AW40" s="134">
        <v>815</v>
      </c>
      <c r="AX40" s="134">
        <v>0</v>
      </c>
      <c r="AY40" s="134">
        <f t="shared" si="15"/>
        <v>131471</v>
      </c>
      <c r="AZ40" s="134">
        <v>0</v>
      </c>
      <c r="BA40" s="134">
        <v>69930</v>
      </c>
      <c r="BB40" s="134">
        <v>26189</v>
      </c>
      <c r="BC40" s="134">
        <v>35352</v>
      </c>
      <c r="BD40" s="135">
        <v>0</v>
      </c>
      <c r="BE40" s="134">
        <v>10603</v>
      </c>
      <c r="BF40" s="134">
        <v>17450</v>
      </c>
      <c r="BG40" s="134">
        <f t="shared" si="16"/>
        <v>201610</v>
      </c>
      <c r="BH40" s="134">
        <f t="shared" si="17"/>
        <v>0</v>
      </c>
      <c r="BI40" s="134">
        <f t="shared" si="18"/>
        <v>0</v>
      </c>
      <c r="BJ40" s="134">
        <f t="shared" si="19"/>
        <v>0</v>
      </c>
      <c r="BK40" s="134">
        <f t="shared" si="20"/>
        <v>0</v>
      </c>
      <c r="BL40" s="134">
        <f t="shared" si="21"/>
        <v>0</v>
      </c>
      <c r="BM40" s="134">
        <f t="shared" si="22"/>
        <v>0</v>
      </c>
      <c r="BN40" s="134">
        <f t="shared" si="23"/>
        <v>0</v>
      </c>
      <c r="BO40" s="135">
        <f t="shared" si="24"/>
        <v>262400</v>
      </c>
      <c r="BP40" s="134">
        <f t="shared" si="25"/>
        <v>555925</v>
      </c>
      <c r="BQ40" s="134">
        <f t="shared" si="26"/>
        <v>310337</v>
      </c>
      <c r="BR40" s="134">
        <f t="shared" si="27"/>
        <v>45904</v>
      </c>
      <c r="BS40" s="134">
        <f t="shared" si="28"/>
        <v>264433</v>
      </c>
      <c r="BT40" s="134">
        <f t="shared" si="29"/>
        <v>0</v>
      </c>
      <c r="BU40" s="134">
        <f t="shared" si="30"/>
        <v>0</v>
      </c>
      <c r="BV40" s="134">
        <f t="shared" si="31"/>
        <v>56989</v>
      </c>
      <c r="BW40" s="134">
        <f t="shared" si="32"/>
        <v>32781</v>
      </c>
      <c r="BX40" s="134">
        <f t="shared" si="46"/>
        <v>23393</v>
      </c>
      <c r="BY40" s="134">
        <f t="shared" si="47"/>
        <v>815</v>
      </c>
      <c r="BZ40" s="134">
        <f t="shared" si="48"/>
        <v>1332</v>
      </c>
      <c r="CA40" s="134">
        <f t="shared" si="48"/>
        <v>176664</v>
      </c>
      <c r="CB40" s="134">
        <f t="shared" si="48"/>
        <v>45193</v>
      </c>
      <c r="CC40" s="134">
        <f t="shared" si="48"/>
        <v>69930</v>
      </c>
      <c r="CD40" s="134">
        <f t="shared" si="48"/>
        <v>26189</v>
      </c>
      <c r="CE40" s="134">
        <f t="shared" si="48"/>
        <v>35352</v>
      </c>
      <c r="CF40" s="135">
        <f t="shared" si="48"/>
        <v>0</v>
      </c>
      <c r="CG40" s="134">
        <f t="shared" si="48"/>
        <v>10603</v>
      </c>
      <c r="CH40" s="134">
        <f t="shared" si="48"/>
        <v>31498</v>
      </c>
      <c r="CI40" s="134">
        <f t="shared" si="48"/>
        <v>587423</v>
      </c>
    </row>
    <row r="41" spans="1:87" s="129" customFormat="1" ht="12" customHeight="1">
      <c r="A41" s="125" t="s">
        <v>335</v>
      </c>
      <c r="B41" s="126" t="s">
        <v>403</v>
      </c>
      <c r="C41" s="125" t="s">
        <v>404</v>
      </c>
      <c r="D41" s="134">
        <f t="shared" si="3"/>
        <v>0</v>
      </c>
      <c r="E41" s="134">
        <f t="shared" si="4"/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5">
        <v>0</v>
      </c>
      <c r="L41" s="134">
        <f t="shared" si="5"/>
        <v>424931</v>
      </c>
      <c r="M41" s="134">
        <f t="shared" si="6"/>
        <v>26788</v>
      </c>
      <c r="N41" s="134">
        <v>26788</v>
      </c>
      <c r="O41" s="134">
        <v>0</v>
      </c>
      <c r="P41" s="134">
        <v>0</v>
      </c>
      <c r="Q41" s="134">
        <v>0</v>
      </c>
      <c r="R41" s="134">
        <f t="shared" si="7"/>
        <v>161536</v>
      </c>
      <c r="S41" s="134">
        <v>485</v>
      </c>
      <c r="T41" s="134">
        <v>160981</v>
      </c>
      <c r="U41" s="134">
        <v>70</v>
      </c>
      <c r="V41" s="134">
        <v>442</v>
      </c>
      <c r="W41" s="134">
        <f t="shared" si="8"/>
        <v>236165</v>
      </c>
      <c r="X41" s="134">
        <v>86113</v>
      </c>
      <c r="Y41" s="134">
        <v>125350</v>
      </c>
      <c r="Z41" s="134">
        <v>18821</v>
      </c>
      <c r="AA41" s="134">
        <v>5881</v>
      </c>
      <c r="AB41" s="135">
        <v>0</v>
      </c>
      <c r="AC41" s="134">
        <v>0</v>
      </c>
      <c r="AD41" s="134">
        <v>0</v>
      </c>
      <c r="AE41" s="134">
        <f t="shared" si="9"/>
        <v>424931</v>
      </c>
      <c r="AF41" s="134">
        <f t="shared" si="10"/>
        <v>0</v>
      </c>
      <c r="AG41" s="134">
        <f t="shared" si="11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0</v>
      </c>
      <c r="AN41" s="134">
        <f t="shared" si="12"/>
        <v>106290</v>
      </c>
      <c r="AO41" s="134">
        <f t="shared" si="13"/>
        <v>5531</v>
      </c>
      <c r="AP41" s="134">
        <v>5531</v>
      </c>
      <c r="AQ41" s="134">
        <v>0</v>
      </c>
      <c r="AR41" s="134">
        <v>0</v>
      </c>
      <c r="AS41" s="134">
        <v>0</v>
      </c>
      <c r="AT41" s="134">
        <f t="shared" si="14"/>
        <v>61755</v>
      </c>
      <c r="AU41" s="134">
        <v>0</v>
      </c>
      <c r="AV41" s="134">
        <v>61755</v>
      </c>
      <c r="AW41" s="134">
        <v>0</v>
      </c>
      <c r="AX41" s="134">
        <v>0</v>
      </c>
      <c r="AY41" s="134">
        <f t="shared" si="15"/>
        <v>39004</v>
      </c>
      <c r="AZ41" s="134">
        <v>13440</v>
      </c>
      <c r="BA41" s="134">
        <v>15369</v>
      </c>
      <c r="BB41" s="134">
        <v>696</v>
      </c>
      <c r="BC41" s="134">
        <v>9499</v>
      </c>
      <c r="BD41" s="135">
        <v>0</v>
      </c>
      <c r="BE41" s="134">
        <v>0</v>
      </c>
      <c r="BF41" s="134">
        <v>0</v>
      </c>
      <c r="BG41" s="134">
        <f t="shared" si="16"/>
        <v>106290</v>
      </c>
      <c r="BH41" s="134">
        <f t="shared" si="17"/>
        <v>0</v>
      </c>
      <c r="BI41" s="134">
        <f aca="true" t="shared" si="49" ref="BI41:BV41">SUM(E41,AG41)</f>
        <v>0</v>
      </c>
      <c r="BJ41" s="134">
        <f t="shared" si="49"/>
        <v>0</v>
      </c>
      <c r="BK41" s="134">
        <f t="shared" si="49"/>
        <v>0</v>
      </c>
      <c r="BL41" s="134">
        <f t="shared" si="49"/>
        <v>0</v>
      </c>
      <c r="BM41" s="134">
        <f t="shared" si="49"/>
        <v>0</v>
      </c>
      <c r="BN41" s="134">
        <f t="shared" si="49"/>
        <v>0</v>
      </c>
      <c r="BO41" s="135">
        <f t="shared" si="49"/>
        <v>0</v>
      </c>
      <c r="BP41" s="134">
        <f t="shared" si="49"/>
        <v>531221</v>
      </c>
      <c r="BQ41" s="134">
        <f t="shared" si="49"/>
        <v>32319</v>
      </c>
      <c r="BR41" s="134">
        <f t="shared" si="49"/>
        <v>32319</v>
      </c>
      <c r="BS41" s="134">
        <f t="shared" si="49"/>
        <v>0</v>
      </c>
      <c r="BT41" s="134">
        <f t="shared" si="49"/>
        <v>0</v>
      </c>
      <c r="BU41" s="134">
        <f t="shared" si="49"/>
        <v>0</v>
      </c>
      <c r="BV41" s="134">
        <f t="shared" si="49"/>
        <v>223291</v>
      </c>
      <c r="BW41" s="134">
        <f t="shared" si="32"/>
        <v>485</v>
      </c>
      <c r="BX41" s="134">
        <f t="shared" si="46"/>
        <v>222736</v>
      </c>
      <c r="BY41" s="134">
        <f t="shared" si="47"/>
        <v>70</v>
      </c>
      <c r="BZ41" s="134">
        <f t="shared" si="48"/>
        <v>442</v>
      </c>
      <c r="CA41" s="134">
        <f t="shared" si="48"/>
        <v>275169</v>
      </c>
      <c r="CB41" s="134">
        <f t="shared" si="48"/>
        <v>99553</v>
      </c>
      <c r="CC41" s="134">
        <f t="shared" si="48"/>
        <v>140719</v>
      </c>
      <c r="CD41" s="134">
        <f t="shared" si="48"/>
        <v>19517</v>
      </c>
      <c r="CE41" s="134">
        <f t="shared" si="48"/>
        <v>15380</v>
      </c>
      <c r="CF41" s="135">
        <f t="shared" si="48"/>
        <v>0</v>
      </c>
      <c r="CG41" s="134">
        <f t="shared" si="48"/>
        <v>0</v>
      </c>
      <c r="CH41" s="134">
        <f t="shared" si="48"/>
        <v>0</v>
      </c>
      <c r="CI41" s="134">
        <f t="shared" si="48"/>
        <v>531221</v>
      </c>
    </row>
    <row r="42" spans="1:87" s="129" customFormat="1" ht="12" customHeight="1">
      <c r="A42" s="125" t="s">
        <v>335</v>
      </c>
      <c r="B42" s="126" t="s">
        <v>405</v>
      </c>
      <c r="C42" s="125" t="s">
        <v>406</v>
      </c>
      <c r="D42" s="134">
        <f t="shared" si="3"/>
        <v>0</v>
      </c>
      <c r="E42" s="134">
        <f t="shared" si="4"/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5">
        <v>33748</v>
      </c>
      <c r="L42" s="134">
        <f t="shared" si="5"/>
        <v>180524</v>
      </c>
      <c r="M42" s="134">
        <f t="shared" si="6"/>
        <v>95708</v>
      </c>
      <c r="N42" s="134">
        <v>22700</v>
      </c>
      <c r="O42" s="134">
        <v>73008</v>
      </c>
      <c r="P42" s="134">
        <v>0</v>
      </c>
      <c r="Q42" s="134">
        <v>0</v>
      </c>
      <c r="R42" s="134">
        <f t="shared" si="7"/>
        <v>10223</v>
      </c>
      <c r="S42" s="134">
        <v>10187</v>
      </c>
      <c r="T42" s="134">
        <v>0</v>
      </c>
      <c r="U42" s="134">
        <v>36</v>
      </c>
      <c r="V42" s="134">
        <v>196</v>
      </c>
      <c r="W42" s="134">
        <f t="shared" si="8"/>
        <v>74397</v>
      </c>
      <c r="X42" s="134">
        <v>74397</v>
      </c>
      <c r="Y42" s="134">
        <v>0</v>
      </c>
      <c r="Z42" s="134">
        <v>0</v>
      </c>
      <c r="AA42" s="134">
        <v>0</v>
      </c>
      <c r="AB42" s="135">
        <v>127983</v>
      </c>
      <c r="AC42" s="134">
        <v>0</v>
      </c>
      <c r="AD42" s="134">
        <v>3577</v>
      </c>
      <c r="AE42" s="134">
        <f t="shared" si="9"/>
        <v>184101</v>
      </c>
      <c r="AF42" s="134">
        <f t="shared" si="10"/>
        <v>0</v>
      </c>
      <c r="AG42" s="134">
        <f t="shared" si="11"/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5">
        <v>0</v>
      </c>
      <c r="AN42" s="134">
        <f t="shared" si="12"/>
        <v>49192</v>
      </c>
      <c r="AO42" s="134">
        <f t="shared" si="13"/>
        <v>12485</v>
      </c>
      <c r="AP42" s="134">
        <v>5675</v>
      </c>
      <c r="AQ42" s="134">
        <v>6810</v>
      </c>
      <c r="AR42" s="134">
        <v>0</v>
      </c>
      <c r="AS42" s="134">
        <v>0</v>
      </c>
      <c r="AT42" s="134">
        <f t="shared" si="14"/>
        <v>16543</v>
      </c>
      <c r="AU42" s="134">
        <v>478</v>
      </c>
      <c r="AV42" s="134">
        <v>16065</v>
      </c>
      <c r="AW42" s="134">
        <v>0</v>
      </c>
      <c r="AX42" s="134">
        <v>0</v>
      </c>
      <c r="AY42" s="134">
        <f t="shared" si="15"/>
        <v>20164</v>
      </c>
      <c r="AZ42" s="134">
        <v>0</v>
      </c>
      <c r="BA42" s="134">
        <v>20164</v>
      </c>
      <c r="BB42" s="134">
        <v>0</v>
      </c>
      <c r="BC42" s="134">
        <v>0</v>
      </c>
      <c r="BD42" s="135">
        <v>0</v>
      </c>
      <c r="BE42" s="134">
        <v>0</v>
      </c>
      <c r="BF42" s="134">
        <v>0</v>
      </c>
      <c r="BG42" s="134">
        <f t="shared" si="16"/>
        <v>49192</v>
      </c>
      <c r="BH42" s="134">
        <f aca="true" t="shared" si="50" ref="BH42:BV59">SUM(D42,AF42)</f>
        <v>0</v>
      </c>
      <c r="BI42" s="134">
        <f t="shared" si="50"/>
        <v>0</v>
      </c>
      <c r="BJ42" s="134">
        <f t="shared" si="50"/>
        <v>0</v>
      </c>
      <c r="BK42" s="134">
        <f t="shared" si="50"/>
        <v>0</v>
      </c>
      <c r="BL42" s="134">
        <f t="shared" si="50"/>
        <v>0</v>
      </c>
      <c r="BM42" s="134">
        <f t="shared" si="50"/>
        <v>0</v>
      </c>
      <c r="BN42" s="134">
        <f t="shared" si="50"/>
        <v>0</v>
      </c>
      <c r="BO42" s="135">
        <f t="shared" si="50"/>
        <v>33748</v>
      </c>
      <c r="BP42" s="134">
        <f t="shared" si="50"/>
        <v>229716</v>
      </c>
      <c r="BQ42" s="134">
        <f t="shared" si="50"/>
        <v>108193</v>
      </c>
      <c r="BR42" s="134">
        <f t="shared" si="50"/>
        <v>28375</v>
      </c>
      <c r="BS42" s="134">
        <f t="shared" si="50"/>
        <v>79818</v>
      </c>
      <c r="BT42" s="134">
        <f t="shared" si="50"/>
        <v>0</v>
      </c>
      <c r="BU42" s="134">
        <f t="shared" si="50"/>
        <v>0</v>
      </c>
      <c r="BV42" s="134">
        <f t="shared" si="50"/>
        <v>26766</v>
      </c>
      <c r="BW42" s="134">
        <f t="shared" si="32"/>
        <v>10665</v>
      </c>
      <c r="BX42" s="134">
        <f t="shared" si="46"/>
        <v>16065</v>
      </c>
      <c r="BY42" s="134">
        <f t="shared" si="47"/>
        <v>36</v>
      </c>
      <c r="BZ42" s="134">
        <f t="shared" si="48"/>
        <v>196</v>
      </c>
      <c r="CA42" s="134">
        <f t="shared" si="48"/>
        <v>94561</v>
      </c>
      <c r="CB42" s="134">
        <f t="shared" si="48"/>
        <v>74397</v>
      </c>
      <c r="CC42" s="134">
        <f t="shared" si="48"/>
        <v>20164</v>
      </c>
      <c r="CD42" s="134">
        <f t="shared" si="48"/>
        <v>0</v>
      </c>
      <c r="CE42" s="134">
        <f t="shared" si="48"/>
        <v>0</v>
      </c>
      <c r="CF42" s="135">
        <f t="shared" si="48"/>
        <v>127983</v>
      </c>
      <c r="CG42" s="134">
        <f t="shared" si="48"/>
        <v>0</v>
      </c>
      <c r="CH42" s="134">
        <f t="shared" si="48"/>
        <v>3577</v>
      </c>
      <c r="CI42" s="134">
        <f t="shared" si="48"/>
        <v>233293</v>
      </c>
    </row>
    <row r="43" spans="1:87" s="129" customFormat="1" ht="12" customHeight="1">
      <c r="A43" s="125" t="s">
        <v>335</v>
      </c>
      <c r="B43" s="126" t="s">
        <v>407</v>
      </c>
      <c r="C43" s="125" t="s">
        <v>408</v>
      </c>
      <c r="D43" s="134">
        <f t="shared" si="3"/>
        <v>0</v>
      </c>
      <c r="E43" s="134">
        <f t="shared" si="4"/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5">
        <v>10956</v>
      </c>
      <c r="L43" s="134">
        <f t="shared" si="5"/>
        <v>104702</v>
      </c>
      <c r="M43" s="134">
        <f t="shared" si="6"/>
        <v>29835</v>
      </c>
      <c r="N43" s="134">
        <v>22934</v>
      </c>
      <c r="O43" s="134">
        <v>6901</v>
      </c>
      <c r="P43" s="134">
        <v>0</v>
      </c>
      <c r="Q43" s="134">
        <v>0</v>
      </c>
      <c r="R43" s="134">
        <f t="shared" si="7"/>
        <v>32</v>
      </c>
      <c r="S43" s="134">
        <v>32</v>
      </c>
      <c r="T43" s="134">
        <v>0</v>
      </c>
      <c r="U43" s="134">
        <v>0</v>
      </c>
      <c r="V43" s="134">
        <v>0</v>
      </c>
      <c r="W43" s="134">
        <f t="shared" si="8"/>
        <v>74835</v>
      </c>
      <c r="X43" s="134">
        <v>74835</v>
      </c>
      <c r="Y43" s="134">
        <v>0</v>
      </c>
      <c r="Z43" s="134">
        <v>0</v>
      </c>
      <c r="AA43" s="134">
        <v>0</v>
      </c>
      <c r="AB43" s="135">
        <v>73490</v>
      </c>
      <c r="AC43" s="134">
        <v>0</v>
      </c>
      <c r="AD43" s="134">
        <v>6426</v>
      </c>
      <c r="AE43" s="134">
        <f t="shared" si="9"/>
        <v>111128</v>
      </c>
      <c r="AF43" s="134">
        <f t="shared" si="10"/>
        <v>0</v>
      </c>
      <c r="AG43" s="134">
        <f t="shared" si="11"/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5">
        <v>0</v>
      </c>
      <c r="AN43" s="134">
        <f t="shared" si="12"/>
        <v>90763</v>
      </c>
      <c r="AO43" s="134">
        <f t="shared" si="13"/>
        <v>16398</v>
      </c>
      <c r="AP43" s="134">
        <v>16398</v>
      </c>
      <c r="AQ43" s="134">
        <v>0</v>
      </c>
      <c r="AR43" s="134">
        <v>0</v>
      </c>
      <c r="AS43" s="134">
        <v>0</v>
      </c>
      <c r="AT43" s="134">
        <f t="shared" si="14"/>
        <v>15719</v>
      </c>
      <c r="AU43" s="134">
        <v>84</v>
      </c>
      <c r="AV43" s="134">
        <v>15635</v>
      </c>
      <c r="AW43" s="134">
        <v>0</v>
      </c>
      <c r="AX43" s="134">
        <v>0</v>
      </c>
      <c r="AY43" s="134">
        <f t="shared" si="15"/>
        <v>58636</v>
      </c>
      <c r="AZ43" s="134">
        <v>26869</v>
      </c>
      <c r="BA43" s="134">
        <v>29555</v>
      </c>
      <c r="BB43" s="134">
        <v>2212</v>
      </c>
      <c r="BC43" s="134">
        <v>0</v>
      </c>
      <c r="BD43" s="135">
        <v>0</v>
      </c>
      <c r="BE43" s="134">
        <v>10</v>
      </c>
      <c r="BF43" s="134">
        <v>0</v>
      </c>
      <c r="BG43" s="134">
        <f t="shared" si="16"/>
        <v>90763</v>
      </c>
      <c r="BH43" s="134">
        <f t="shared" si="50"/>
        <v>0</v>
      </c>
      <c r="BI43" s="134">
        <f t="shared" si="50"/>
        <v>0</v>
      </c>
      <c r="BJ43" s="134">
        <f t="shared" si="50"/>
        <v>0</v>
      </c>
      <c r="BK43" s="134">
        <f t="shared" si="50"/>
        <v>0</v>
      </c>
      <c r="BL43" s="134">
        <f t="shared" si="50"/>
        <v>0</v>
      </c>
      <c r="BM43" s="134">
        <f t="shared" si="50"/>
        <v>0</v>
      </c>
      <c r="BN43" s="134">
        <f t="shared" si="50"/>
        <v>0</v>
      </c>
      <c r="BO43" s="135">
        <f t="shared" si="50"/>
        <v>10956</v>
      </c>
      <c r="BP43" s="134">
        <f t="shared" si="50"/>
        <v>195465</v>
      </c>
      <c r="BQ43" s="134">
        <f t="shared" si="50"/>
        <v>46233</v>
      </c>
      <c r="BR43" s="134">
        <f t="shared" si="50"/>
        <v>39332</v>
      </c>
      <c r="BS43" s="134">
        <f t="shared" si="50"/>
        <v>6901</v>
      </c>
      <c r="BT43" s="134">
        <f t="shared" si="50"/>
        <v>0</v>
      </c>
      <c r="BU43" s="134">
        <f t="shared" si="50"/>
        <v>0</v>
      </c>
      <c r="BV43" s="134">
        <f t="shared" si="50"/>
        <v>15751</v>
      </c>
      <c r="BW43" s="134">
        <f t="shared" si="32"/>
        <v>116</v>
      </c>
      <c r="BX43" s="134">
        <f t="shared" si="46"/>
        <v>15635</v>
      </c>
      <c r="BY43" s="134">
        <f t="shared" si="47"/>
        <v>0</v>
      </c>
      <c r="BZ43" s="134">
        <f t="shared" si="48"/>
        <v>0</v>
      </c>
      <c r="CA43" s="134">
        <f t="shared" si="48"/>
        <v>133471</v>
      </c>
      <c r="CB43" s="134">
        <f t="shared" si="48"/>
        <v>101704</v>
      </c>
      <c r="CC43" s="134">
        <f t="shared" si="48"/>
        <v>29555</v>
      </c>
      <c r="CD43" s="134">
        <f t="shared" si="48"/>
        <v>2212</v>
      </c>
      <c r="CE43" s="134">
        <f t="shared" si="48"/>
        <v>0</v>
      </c>
      <c r="CF43" s="135">
        <f t="shared" si="48"/>
        <v>73490</v>
      </c>
      <c r="CG43" s="134">
        <f t="shared" si="48"/>
        <v>10</v>
      </c>
      <c r="CH43" s="134">
        <f t="shared" si="48"/>
        <v>6426</v>
      </c>
      <c r="CI43" s="134">
        <f t="shared" si="48"/>
        <v>201891</v>
      </c>
    </row>
    <row r="44" spans="1:87" s="129" customFormat="1" ht="12" customHeight="1">
      <c r="A44" s="125" t="s">
        <v>335</v>
      </c>
      <c r="B44" s="126" t="s">
        <v>409</v>
      </c>
      <c r="C44" s="125" t="s">
        <v>410</v>
      </c>
      <c r="D44" s="134">
        <f t="shared" si="3"/>
        <v>0</v>
      </c>
      <c r="E44" s="134">
        <f t="shared" si="4"/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5">
        <v>0</v>
      </c>
      <c r="L44" s="134">
        <f t="shared" si="5"/>
        <v>348375</v>
      </c>
      <c r="M44" s="134">
        <f t="shared" si="6"/>
        <v>0</v>
      </c>
      <c r="N44" s="134">
        <v>0</v>
      </c>
      <c r="O44" s="134">
        <v>0</v>
      </c>
      <c r="P44" s="134">
        <v>0</v>
      </c>
      <c r="Q44" s="134">
        <v>0</v>
      </c>
      <c r="R44" s="134">
        <f t="shared" si="7"/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f t="shared" si="8"/>
        <v>348375</v>
      </c>
      <c r="X44" s="134">
        <v>0</v>
      </c>
      <c r="Y44" s="134">
        <v>348375</v>
      </c>
      <c r="Z44" s="134">
        <v>0</v>
      </c>
      <c r="AA44" s="134">
        <v>0</v>
      </c>
      <c r="AB44" s="135">
        <v>0</v>
      </c>
      <c r="AC44" s="134">
        <v>0</v>
      </c>
      <c r="AD44" s="134">
        <v>0</v>
      </c>
      <c r="AE44" s="134">
        <f t="shared" si="9"/>
        <v>348375</v>
      </c>
      <c r="AF44" s="134">
        <f t="shared" si="10"/>
        <v>0</v>
      </c>
      <c r="AG44" s="134">
        <f t="shared" si="11"/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5">
        <v>0</v>
      </c>
      <c r="AN44" s="134">
        <f t="shared" si="12"/>
        <v>25389</v>
      </c>
      <c r="AO44" s="134">
        <f t="shared" si="13"/>
        <v>0</v>
      </c>
      <c r="AP44" s="134">
        <v>0</v>
      </c>
      <c r="AQ44" s="134">
        <v>0</v>
      </c>
      <c r="AR44" s="134">
        <v>0</v>
      </c>
      <c r="AS44" s="134">
        <v>0</v>
      </c>
      <c r="AT44" s="134">
        <f t="shared" si="14"/>
        <v>0</v>
      </c>
      <c r="AU44" s="134">
        <v>0</v>
      </c>
      <c r="AV44" s="134">
        <v>0</v>
      </c>
      <c r="AW44" s="134">
        <v>0</v>
      </c>
      <c r="AX44" s="134">
        <v>0</v>
      </c>
      <c r="AY44" s="134">
        <f t="shared" si="15"/>
        <v>25389</v>
      </c>
      <c r="AZ44" s="134">
        <v>0</v>
      </c>
      <c r="BA44" s="134">
        <v>25389</v>
      </c>
      <c r="BB44" s="134">
        <v>0</v>
      </c>
      <c r="BC44" s="134">
        <v>0</v>
      </c>
      <c r="BD44" s="135">
        <v>0</v>
      </c>
      <c r="BE44" s="134">
        <v>0</v>
      </c>
      <c r="BF44" s="134">
        <v>0</v>
      </c>
      <c r="BG44" s="134">
        <f t="shared" si="16"/>
        <v>25389</v>
      </c>
      <c r="BH44" s="134">
        <f t="shared" si="50"/>
        <v>0</v>
      </c>
      <c r="BI44" s="134">
        <f t="shared" si="50"/>
        <v>0</v>
      </c>
      <c r="BJ44" s="134">
        <f t="shared" si="50"/>
        <v>0</v>
      </c>
      <c r="BK44" s="134">
        <f t="shared" si="50"/>
        <v>0</v>
      </c>
      <c r="BL44" s="134">
        <f t="shared" si="50"/>
        <v>0</v>
      </c>
      <c r="BM44" s="134">
        <f t="shared" si="50"/>
        <v>0</v>
      </c>
      <c r="BN44" s="134">
        <f t="shared" si="50"/>
        <v>0</v>
      </c>
      <c r="BO44" s="135">
        <f t="shared" si="50"/>
        <v>0</v>
      </c>
      <c r="BP44" s="134">
        <f t="shared" si="50"/>
        <v>373764</v>
      </c>
      <c r="BQ44" s="134">
        <f t="shared" si="50"/>
        <v>0</v>
      </c>
      <c r="BR44" s="134">
        <f t="shared" si="50"/>
        <v>0</v>
      </c>
      <c r="BS44" s="134">
        <f t="shared" si="50"/>
        <v>0</v>
      </c>
      <c r="BT44" s="134">
        <f t="shared" si="50"/>
        <v>0</v>
      </c>
      <c r="BU44" s="134">
        <f t="shared" si="50"/>
        <v>0</v>
      </c>
      <c r="BV44" s="134">
        <f t="shared" si="50"/>
        <v>0</v>
      </c>
      <c r="BW44" s="134">
        <f t="shared" si="32"/>
        <v>0</v>
      </c>
      <c r="BX44" s="134">
        <f t="shared" si="46"/>
        <v>0</v>
      </c>
      <c r="BY44" s="134">
        <f t="shared" si="47"/>
        <v>0</v>
      </c>
      <c r="BZ44" s="134">
        <f t="shared" si="48"/>
        <v>0</v>
      </c>
      <c r="CA44" s="134">
        <f t="shared" si="48"/>
        <v>373764</v>
      </c>
      <c r="CB44" s="134">
        <f t="shared" si="48"/>
        <v>0</v>
      </c>
      <c r="CC44" s="134">
        <f t="shared" si="48"/>
        <v>373764</v>
      </c>
      <c r="CD44" s="134">
        <f t="shared" si="48"/>
        <v>0</v>
      </c>
      <c r="CE44" s="134">
        <f t="shared" si="48"/>
        <v>0</v>
      </c>
      <c r="CF44" s="135">
        <f t="shared" si="48"/>
        <v>0</v>
      </c>
      <c r="CG44" s="134">
        <f t="shared" si="48"/>
        <v>0</v>
      </c>
      <c r="CH44" s="134">
        <f t="shared" si="48"/>
        <v>0</v>
      </c>
      <c r="CI44" s="134">
        <f t="shared" si="48"/>
        <v>373764</v>
      </c>
    </row>
    <row r="45" spans="1:87" s="129" customFormat="1" ht="12" customHeight="1">
      <c r="A45" s="125" t="s">
        <v>335</v>
      </c>
      <c r="B45" s="126" t="s">
        <v>411</v>
      </c>
      <c r="C45" s="125" t="s">
        <v>412</v>
      </c>
      <c r="D45" s="134">
        <f t="shared" si="3"/>
        <v>0</v>
      </c>
      <c r="E45" s="134">
        <f t="shared" si="4"/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5">
        <v>0</v>
      </c>
      <c r="L45" s="134">
        <f t="shared" si="5"/>
        <v>600796</v>
      </c>
      <c r="M45" s="134">
        <f t="shared" si="6"/>
        <v>153222</v>
      </c>
      <c r="N45" s="134">
        <v>119929</v>
      </c>
      <c r="O45" s="134">
        <v>6288</v>
      </c>
      <c r="P45" s="134">
        <v>27005</v>
      </c>
      <c r="Q45" s="134">
        <v>0</v>
      </c>
      <c r="R45" s="134">
        <f t="shared" si="7"/>
        <v>212475</v>
      </c>
      <c r="S45" s="134">
        <v>15187</v>
      </c>
      <c r="T45" s="134">
        <v>197182</v>
      </c>
      <c r="U45" s="134">
        <v>106</v>
      </c>
      <c r="V45" s="134">
        <v>0</v>
      </c>
      <c r="W45" s="134">
        <f t="shared" si="8"/>
        <v>235099</v>
      </c>
      <c r="X45" s="134">
        <v>177402</v>
      </c>
      <c r="Y45" s="134">
        <v>47095</v>
      </c>
      <c r="Z45" s="134">
        <v>10602</v>
      </c>
      <c r="AA45" s="134">
        <v>0</v>
      </c>
      <c r="AB45" s="135">
        <v>0</v>
      </c>
      <c r="AC45" s="134">
        <v>0</v>
      </c>
      <c r="AD45" s="134">
        <v>2800</v>
      </c>
      <c r="AE45" s="134">
        <f t="shared" si="9"/>
        <v>603596</v>
      </c>
      <c r="AF45" s="134">
        <f t="shared" si="10"/>
        <v>0</v>
      </c>
      <c r="AG45" s="134">
        <f t="shared" si="11"/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5">
        <v>0</v>
      </c>
      <c r="AN45" s="134">
        <f t="shared" si="12"/>
        <v>197559</v>
      </c>
      <c r="AO45" s="134">
        <f t="shared" si="13"/>
        <v>23712</v>
      </c>
      <c r="AP45" s="134">
        <v>23712</v>
      </c>
      <c r="AQ45" s="134">
        <v>0</v>
      </c>
      <c r="AR45" s="134">
        <v>0</v>
      </c>
      <c r="AS45" s="134">
        <v>0</v>
      </c>
      <c r="AT45" s="134">
        <f t="shared" si="14"/>
        <v>110969</v>
      </c>
      <c r="AU45" s="134">
        <v>0</v>
      </c>
      <c r="AV45" s="134">
        <v>110969</v>
      </c>
      <c r="AW45" s="134">
        <v>0</v>
      </c>
      <c r="AX45" s="134">
        <v>0</v>
      </c>
      <c r="AY45" s="134">
        <f t="shared" si="15"/>
        <v>62878</v>
      </c>
      <c r="AZ45" s="134">
        <v>27612</v>
      </c>
      <c r="BA45" s="134">
        <v>33922</v>
      </c>
      <c r="BB45" s="134">
        <v>1344</v>
      </c>
      <c r="BC45" s="134">
        <v>0</v>
      </c>
      <c r="BD45" s="135">
        <v>0</v>
      </c>
      <c r="BE45" s="134">
        <v>0</v>
      </c>
      <c r="BF45" s="134">
        <v>2165</v>
      </c>
      <c r="BG45" s="134">
        <f t="shared" si="16"/>
        <v>199724</v>
      </c>
      <c r="BH45" s="134">
        <f t="shared" si="50"/>
        <v>0</v>
      </c>
      <c r="BI45" s="134">
        <f t="shared" si="50"/>
        <v>0</v>
      </c>
      <c r="BJ45" s="134">
        <f t="shared" si="50"/>
        <v>0</v>
      </c>
      <c r="BK45" s="134">
        <f t="shared" si="50"/>
        <v>0</v>
      </c>
      <c r="BL45" s="134">
        <f t="shared" si="50"/>
        <v>0</v>
      </c>
      <c r="BM45" s="134">
        <f t="shared" si="50"/>
        <v>0</v>
      </c>
      <c r="BN45" s="134">
        <f t="shared" si="50"/>
        <v>0</v>
      </c>
      <c r="BO45" s="135">
        <f t="shared" si="50"/>
        <v>0</v>
      </c>
      <c r="BP45" s="134">
        <f t="shared" si="50"/>
        <v>798355</v>
      </c>
      <c r="BQ45" s="134">
        <f t="shared" si="50"/>
        <v>176934</v>
      </c>
      <c r="BR45" s="134">
        <f t="shared" si="50"/>
        <v>143641</v>
      </c>
      <c r="BS45" s="134">
        <f t="shared" si="50"/>
        <v>6288</v>
      </c>
      <c r="BT45" s="134">
        <f t="shared" si="50"/>
        <v>27005</v>
      </c>
      <c r="BU45" s="134">
        <f t="shared" si="50"/>
        <v>0</v>
      </c>
      <c r="BV45" s="134">
        <f t="shared" si="50"/>
        <v>323444</v>
      </c>
      <c r="BW45" s="134">
        <f t="shared" si="32"/>
        <v>15187</v>
      </c>
      <c r="BX45" s="134">
        <f t="shared" si="46"/>
        <v>308151</v>
      </c>
      <c r="BY45" s="134">
        <f t="shared" si="47"/>
        <v>106</v>
      </c>
      <c r="BZ45" s="134">
        <f t="shared" si="48"/>
        <v>0</v>
      </c>
      <c r="CA45" s="134">
        <f t="shared" si="48"/>
        <v>297977</v>
      </c>
      <c r="CB45" s="134">
        <f t="shared" si="48"/>
        <v>205014</v>
      </c>
      <c r="CC45" s="134">
        <f t="shared" si="48"/>
        <v>81017</v>
      </c>
      <c r="CD45" s="134">
        <f t="shared" si="48"/>
        <v>11946</v>
      </c>
      <c r="CE45" s="134">
        <f t="shared" si="48"/>
        <v>0</v>
      </c>
      <c r="CF45" s="135">
        <f t="shared" si="48"/>
        <v>0</v>
      </c>
      <c r="CG45" s="134">
        <f t="shared" si="48"/>
        <v>0</v>
      </c>
      <c r="CH45" s="134">
        <f t="shared" si="48"/>
        <v>4965</v>
      </c>
      <c r="CI45" s="134">
        <f t="shared" si="48"/>
        <v>803320</v>
      </c>
    </row>
    <row r="46" spans="1:87" s="129" customFormat="1" ht="12" customHeight="1">
      <c r="A46" s="125" t="s">
        <v>335</v>
      </c>
      <c r="B46" s="126" t="s">
        <v>413</v>
      </c>
      <c r="C46" s="125" t="s">
        <v>414</v>
      </c>
      <c r="D46" s="134">
        <f t="shared" si="3"/>
        <v>0</v>
      </c>
      <c r="E46" s="134">
        <f t="shared" si="4"/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5">
        <v>0</v>
      </c>
      <c r="L46" s="134">
        <f t="shared" si="5"/>
        <v>78816</v>
      </c>
      <c r="M46" s="134">
        <f t="shared" si="6"/>
        <v>57538</v>
      </c>
      <c r="N46" s="134">
        <v>15902</v>
      </c>
      <c r="O46" s="134">
        <v>41636</v>
      </c>
      <c r="P46" s="134">
        <v>0</v>
      </c>
      <c r="Q46" s="134">
        <v>0</v>
      </c>
      <c r="R46" s="134">
        <f t="shared" si="7"/>
        <v>2942</v>
      </c>
      <c r="S46" s="134">
        <v>2795</v>
      </c>
      <c r="T46" s="134">
        <v>126</v>
      </c>
      <c r="U46" s="134">
        <v>21</v>
      </c>
      <c r="V46" s="134">
        <v>1545</v>
      </c>
      <c r="W46" s="134">
        <f t="shared" si="8"/>
        <v>16791</v>
      </c>
      <c r="X46" s="134">
        <v>12376</v>
      </c>
      <c r="Y46" s="134">
        <v>2271</v>
      </c>
      <c r="Z46" s="134">
        <v>0</v>
      </c>
      <c r="AA46" s="134">
        <v>2144</v>
      </c>
      <c r="AB46" s="135">
        <v>74262</v>
      </c>
      <c r="AC46" s="134">
        <v>0</v>
      </c>
      <c r="AD46" s="134">
        <v>842</v>
      </c>
      <c r="AE46" s="134">
        <f t="shared" si="9"/>
        <v>79658</v>
      </c>
      <c r="AF46" s="134">
        <f t="shared" si="10"/>
        <v>0</v>
      </c>
      <c r="AG46" s="134">
        <f t="shared" si="11"/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5">
        <v>0</v>
      </c>
      <c r="AN46" s="134">
        <f t="shared" si="12"/>
        <v>0</v>
      </c>
      <c r="AO46" s="134">
        <f t="shared" si="13"/>
        <v>0</v>
      </c>
      <c r="AP46" s="134">
        <v>0</v>
      </c>
      <c r="AQ46" s="134">
        <v>0</v>
      </c>
      <c r="AR46" s="134">
        <v>0</v>
      </c>
      <c r="AS46" s="134">
        <v>0</v>
      </c>
      <c r="AT46" s="134">
        <f t="shared" si="14"/>
        <v>0</v>
      </c>
      <c r="AU46" s="134">
        <v>0</v>
      </c>
      <c r="AV46" s="134">
        <v>0</v>
      </c>
      <c r="AW46" s="134">
        <v>0</v>
      </c>
      <c r="AX46" s="134">
        <v>0</v>
      </c>
      <c r="AY46" s="134">
        <f t="shared" si="15"/>
        <v>0</v>
      </c>
      <c r="AZ46" s="134">
        <v>0</v>
      </c>
      <c r="BA46" s="134">
        <v>0</v>
      </c>
      <c r="BB46" s="134">
        <v>0</v>
      </c>
      <c r="BC46" s="134">
        <v>0</v>
      </c>
      <c r="BD46" s="135">
        <v>18228</v>
      </c>
      <c r="BE46" s="134">
        <v>0</v>
      </c>
      <c r="BF46" s="134">
        <v>4509</v>
      </c>
      <c r="BG46" s="134">
        <f t="shared" si="16"/>
        <v>4509</v>
      </c>
      <c r="BH46" s="134">
        <f t="shared" si="50"/>
        <v>0</v>
      </c>
      <c r="BI46" s="134">
        <f t="shared" si="50"/>
        <v>0</v>
      </c>
      <c r="BJ46" s="134">
        <f t="shared" si="50"/>
        <v>0</v>
      </c>
      <c r="BK46" s="134">
        <f t="shared" si="50"/>
        <v>0</v>
      </c>
      <c r="BL46" s="134">
        <f t="shared" si="50"/>
        <v>0</v>
      </c>
      <c r="BM46" s="134">
        <f t="shared" si="50"/>
        <v>0</v>
      </c>
      <c r="BN46" s="134">
        <f t="shared" si="50"/>
        <v>0</v>
      </c>
      <c r="BO46" s="135">
        <f t="shared" si="50"/>
        <v>0</v>
      </c>
      <c r="BP46" s="134">
        <f t="shared" si="50"/>
        <v>78816</v>
      </c>
      <c r="BQ46" s="134">
        <f t="shared" si="50"/>
        <v>57538</v>
      </c>
      <c r="BR46" s="134">
        <f t="shared" si="50"/>
        <v>15902</v>
      </c>
      <c r="BS46" s="134">
        <f t="shared" si="50"/>
        <v>41636</v>
      </c>
      <c r="BT46" s="134">
        <f t="shared" si="50"/>
        <v>0</v>
      </c>
      <c r="BU46" s="134">
        <f t="shared" si="50"/>
        <v>0</v>
      </c>
      <c r="BV46" s="134">
        <f t="shared" si="50"/>
        <v>2942</v>
      </c>
      <c r="BW46" s="134">
        <f t="shared" si="32"/>
        <v>2795</v>
      </c>
      <c r="BX46" s="134">
        <f t="shared" si="46"/>
        <v>126</v>
      </c>
      <c r="BY46" s="134">
        <f t="shared" si="47"/>
        <v>21</v>
      </c>
      <c r="BZ46" s="134">
        <f t="shared" si="48"/>
        <v>1545</v>
      </c>
      <c r="CA46" s="134">
        <f t="shared" si="48"/>
        <v>16791</v>
      </c>
      <c r="CB46" s="134">
        <f t="shared" si="48"/>
        <v>12376</v>
      </c>
      <c r="CC46" s="134">
        <f t="shared" si="48"/>
        <v>2271</v>
      </c>
      <c r="CD46" s="134">
        <f t="shared" si="48"/>
        <v>0</v>
      </c>
      <c r="CE46" s="134">
        <f t="shared" si="48"/>
        <v>2144</v>
      </c>
      <c r="CF46" s="135">
        <f t="shared" si="48"/>
        <v>92490</v>
      </c>
      <c r="CG46" s="134">
        <f t="shared" si="48"/>
        <v>0</v>
      </c>
      <c r="CH46" s="134">
        <f t="shared" si="48"/>
        <v>5351</v>
      </c>
      <c r="CI46" s="134">
        <f t="shared" si="48"/>
        <v>84167</v>
      </c>
    </row>
    <row r="47" spans="1:87" s="129" customFormat="1" ht="12" customHeight="1">
      <c r="A47" s="125" t="s">
        <v>335</v>
      </c>
      <c r="B47" s="126" t="s">
        <v>415</v>
      </c>
      <c r="C47" s="125" t="s">
        <v>416</v>
      </c>
      <c r="D47" s="134">
        <f t="shared" si="3"/>
        <v>0</v>
      </c>
      <c r="E47" s="134">
        <f t="shared" si="4"/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5">
        <v>0</v>
      </c>
      <c r="L47" s="134">
        <f t="shared" si="5"/>
        <v>307218</v>
      </c>
      <c r="M47" s="134">
        <f t="shared" si="6"/>
        <v>37239</v>
      </c>
      <c r="N47" s="134">
        <v>7727</v>
      </c>
      <c r="O47" s="134">
        <v>0</v>
      </c>
      <c r="P47" s="134">
        <v>29512</v>
      </c>
      <c r="Q47" s="134">
        <v>0</v>
      </c>
      <c r="R47" s="134">
        <f t="shared" si="7"/>
        <v>126876</v>
      </c>
      <c r="S47" s="134">
        <v>19</v>
      </c>
      <c r="T47" s="134">
        <v>119375</v>
      </c>
      <c r="U47" s="134">
        <v>7482</v>
      </c>
      <c r="V47" s="134">
        <v>0</v>
      </c>
      <c r="W47" s="134">
        <f t="shared" si="8"/>
        <v>143103</v>
      </c>
      <c r="X47" s="134">
        <v>123668</v>
      </c>
      <c r="Y47" s="134">
        <v>15442</v>
      </c>
      <c r="Z47" s="134">
        <v>3993</v>
      </c>
      <c r="AA47" s="134">
        <v>0</v>
      </c>
      <c r="AB47" s="135">
        <v>0</v>
      </c>
      <c r="AC47" s="134">
        <v>0</v>
      </c>
      <c r="AD47" s="134">
        <v>0</v>
      </c>
      <c r="AE47" s="134">
        <f t="shared" si="9"/>
        <v>307218</v>
      </c>
      <c r="AF47" s="134">
        <f t="shared" si="10"/>
        <v>0</v>
      </c>
      <c r="AG47" s="134">
        <f t="shared" si="11"/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5">
        <v>0</v>
      </c>
      <c r="AN47" s="134">
        <f t="shared" si="12"/>
        <v>96121</v>
      </c>
      <c r="AO47" s="134">
        <f t="shared" si="13"/>
        <v>26001</v>
      </c>
      <c r="AP47" s="134">
        <v>0</v>
      </c>
      <c r="AQ47" s="134">
        <v>0</v>
      </c>
      <c r="AR47" s="134">
        <v>26001</v>
      </c>
      <c r="AS47" s="134">
        <v>0</v>
      </c>
      <c r="AT47" s="134">
        <f t="shared" si="14"/>
        <v>63106</v>
      </c>
      <c r="AU47" s="134">
        <v>0</v>
      </c>
      <c r="AV47" s="134">
        <v>63106</v>
      </c>
      <c r="AW47" s="134">
        <v>0</v>
      </c>
      <c r="AX47" s="134">
        <v>0</v>
      </c>
      <c r="AY47" s="134">
        <f t="shared" si="15"/>
        <v>7014</v>
      </c>
      <c r="AZ47" s="134">
        <v>0</v>
      </c>
      <c r="BA47" s="134">
        <v>2654</v>
      </c>
      <c r="BB47" s="134">
        <v>0</v>
      </c>
      <c r="BC47" s="134">
        <v>4360</v>
      </c>
      <c r="BD47" s="135">
        <v>0</v>
      </c>
      <c r="BE47" s="134">
        <v>0</v>
      </c>
      <c r="BF47" s="134">
        <v>0</v>
      </c>
      <c r="BG47" s="134">
        <f t="shared" si="16"/>
        <v>96121</v>
      </c>
      <c r="BH47" s="134">
        <f t="shared" si="50"/>
        <v>0</v>
      </c>
      <c r="BI47" s="134">
        <f t="shared" si="50"/>
        <v>0</v>
      </c>
      <c r="BJ47" s="134">
        <f t="shared" si="50"/>
        <v>0</v>
      </c>
      <c r="BK47" s="134">
        <f t="shared" si="50"/>
        <v>0</v>
      </c>
      <c r="BL47" s="134">
        <f t="shared" si="50"/>
        <v>0</v>
      </c>
      <c r="BM47" s="134">
        <f t="shared" si="50"/>
        <v>0</v>
      </c>
      <c r="BN47" s="134">
        <f t="shared" si="50"/>
        <v>0</v>
      </c>
      <c r="BO47" s="135">
        <f t="shared" si="50"/>
        <v>0</v>
      </c>
      <c r="BP47" s="134">
        <f t="shared" si="50"/>
        <v>403339</v>
      </c>
      <c r="BQ47" s="134">
        <f t="shared" si="50"/>
        <v>63240</v>
      </c>
      <c r="BR47" s="134">
        <f t="shared" si="50"/>
        <v>7727</v>
      </c>
      <c r="BS47" s="134">
        <f t="shared" si="50"/>
        <v>0</v>
      </c>
      <c r="BT47" s="134">
        <f t="shared" si="50"/>
        <v>55513</v>
      </c>
      <c r="BU47" s="134">
        <f t="shared" si="50"/>
        <v>0</v>
      </c>
      <c r="BV47" s="134">
        <f t="shared" si="50"/>
        <v>189982</v>
      </c>
      <c r="BW47" s="134">
        <f t="shared" si="32"/>
        <v>19</v>
      </c>
      <c r="BX47" s="134">
        <f t="shared" si="46"/>
        <v>182481</v>
      </c>
      <c r="BY47" s="134">
        <f t="shared" si="47"/>
        <v>7482</v>
      </c>
      <c r="BZ47" s="134">
        <f t="shared" si="48"/>
        <v>0</v>
      </c>
      <c r="CA47" s="134">
        <f t="shared" si="48"/>
        <v>150117</v>
      </c>
      <c r="CB47" s="134">
        <f t="shared" si="48"/>
        <v>123668</v>
      </c>
      <c r="CC47" s="134">
        <f t="shared" si="48"/>
        <v>18096</v>
      </c>
      <c r="CD47" s="134">
        <f t="shared" si="48"/>
        <v>3993</v>
      </c>
      <c r="CE47" s="134">
        <f t="shared" si="48"/>
        <v>4360</v>
      </c>
      <c r="CF47" s="135">
        <f t="shared" si="48"/>
        <v>0</v>
      </c>
      <c r="CG47" s="134">
        <f t="shared" si="48"/>
        <v>0</v>
      </c>
      <c r="CH47" s="134">
        <f t="shared" si="48"/>
        <v>0</v>
      </c>
      <c r="CI47" s="134">
        <f t="shared" si="48"/>
        <v>403339</v>
      </c>
    </row>
    <row r="48" spans="1:87" s="129" customFormat="1" ht="12" customHeight="1">
      <c r="A48" s="125" t="s">
        <v>335</v>
      </c>
      <c r="B48" s="126" t="s">
        <v>417</v>
      </c>
      <c r="C48" s="125" t="s">
        <v>334</v>
      </c>
      <c r="D48" s="134">
        <f t="shared" si="3"/>
        <v>0</v>
      </c>
      <c r="E48" s="134">
        <f t="shared" si="4"/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5">
        <v>10160</v>
      </c>
      <c r="L48" s="134">
        <f t="shared" si="5"/>
        <v>107793</v>
      </c>
      <c r="M48" s="134">
        <f t="shared" si="6"/>
        <v>9564</v>
      </c>
      <c r="N48" s="134">
        <v>9564</v>
      </c>
      <c r="O48" s="134">
        <v>0</v>
      </c>
      <c r="P48" s="134">
        <v>0</v>
      </c>
      <c r="Q48" s="134">
        <v>0</v>
      </c>
      <c r="R48" s="134">
        <f t="shared" si="7"/>
        <v>98229</v>
      </c>
      <c r="S48" s="134">
        <v>85695</v>
      </c>
      <c r="T48" s="134">
        <v>12534</v>
      </c>
      <c r="U48" s="134">
        <v>0</v>
      </c>
      <c r="V48" s="134">
        <v>0</v>
      </c>
      <c r="W48" s="134">
        <f t="shared" si="8"/>
        <v>0</v>
      </c>
      <c r="X48" s="134">
        <v>0</v>
      </c>
      <c r="Y48" s="134">
        <v>0</v>
      </c>
      <c r="Z48" s="134">
        <v>0</v>
      </c>
      <c r="AA48" s="134">
        <v>0</v>
      </c>
      <c r="AB48" s="135">
        <v>36986</v>
      </c>
      <c r="AC48" s="134">
        <v>0</v>
      </c>
      <c r="AD48" s="134">
        <v>0</v>
      </c>
      <c r="AE48" s="134">
        <f t="shared" si="9"/>
        <v>107793</v>
      </c>
      <c r="AF48" s="134">
        <f t="shared" si="10"/>
        <v>0</v>
      </c>
      <c r="AG48" s="134">
        <f t="shared" si="11"/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5">
        <v>1740</v>
      </c>
      <c r="AN48" s="134">
        <f t="shared" si="12"/>
        <v>11223</v>
      </c>
      <c r="AO48" s="134">
        <f t="shared" si="13"/>
        <v>8290</v>
      </c>
      <c r="AP48" s="134">
        <v>8290</v>
      </c>
      <c r="AQ48" s="134">
        <v>0</v>
      </c>
      <c r="AR48" s="134">
        <v>0</v>
      </c>
      <c r="AS48" s="134">
        <v>0</v>
      </c>
      <c r="AT48" s="134">
        <f t="shared" si="14"/>
        <v>2933</v>
      </c>
      <c r="AU48" s="134">
        <v>2933</v>
      </c>
      <c r="AV48" s="134">
        <v>0</v>
      </c>
      <c r="AW48" s="134">
        <v>0</v>
      </c>
      <c r="AX48" s="134">
        <v>0</v>
      </c>
      <c r="AY48" s="134">
        <f t="shared" si="15"/>
        <v>0</v>
      </c>
      <c r="AZ48" s="134">
        <v>0</v>
      </c>
      <c r="BA48" s="134">
        <v>0</v>
      </c>
      <c r="BB48" s="134">
        <v>0</v>
      </c>
      <c r="BC48" s="134">
        <v>0</v>
      </c>
      <c r="BD48" s="135">
        <v>12520</v>
      </c>
      <c r="BE48" s="134">
        <v>0</v>
      </c>
      <c r="BF48" s="134">
        <v>0</v>
      </c>
      <c r="BG48" s="134">
        <f t="shared" si="16"/>
        <v>11223</v>
      </c>
      <c r="BH48" s="134">
        <f t="shared" si="50"/>
        <v>0</v>
      </c>
      <c r="BI48" s="134">
        <f t="shared" si="50"/>
        <v>0</v>
      </c>
      <c r="BJ48" s="134">
        <f t="shared" si="50"/>
        <v>0</v>
      </c>
      <c r="BK48" s="134">
        <f t="shared" si="50"/>
        <v>0</v>
      </c>
      <c r="BL48" s="134">
        <f t="shared" si="50"/>
        <v>0</v>
      </c>
      <c r="BM48" s="134">
        <f t="shared" si="50"/>
        <v>0</v>
      </c>
      <c r="BN48" s="134">
        <f t="shared" si="50"/>
        <v>0</v>
      </c>
      <c r="BO48" s="135">
        <f t="shared" si="50"/>
        <v>11900</v>
      </c>
      <c r="BP48" s="134">
        <f t="shared" si="50"/>
        <v>119016</v>
      </c>
      <c r="BQ48" s="134">
        <f t="shared" si="50"/>
        <v>17854</v>
      </c>
      <c r="BR48" s="134">
        <f t="shared" si="50"/>
        <v>17854</v>
      </c>
      <c r="BS48" s="134">
        <f t="shared" si="50"/>
        <v>0</v>
      </c>
      <c r="BT48" s="134">
        <f t="shared" si="50"/>
        <v>0</v>
      </c>
      <c r="BU48" s="134">
        <f t="shared" si="50"/>
        <v>0</v>
      </c>
      <c r="BV48" s="134">
        <f t="shared" si="50"/>
        <v>101162</v>
      </c>
      <c r="BW48" s="134">
        <f t="shared" si="32"/>
        <v>88628</v>
      </c>
      <c r="BX48" s="134">
        <f t="shared" si="46"/>
        <v>12534</v>
      </c>
      <c r="BY48" s="134">
        <f t="shared" si="47"/>
        <v>0</v>
      </c>
      <c r="BZ48" s="134">
        <f t="shared" si="48"/>
        <v>0</v>
      </c>
      <c r="CA48" s="134">
        <f t="shared" si="48"/>
        <v>0</v>
      </c>
      <c r="CB48" s="134">
        <f t="shared" si="48"/>
        <v>0</v>
      </c>
      <c r="CC48" s="134">
        <f t="shared" si="48"/>
        <v>0</v>
      </c>
      <c r="CD48" s="134">
        <f t="shared" si="48"/>
        <v>0</v>
      </c>
      <c r="CE48" s="134">
        <f t="shared" si="48"/>
        <v>0</v>
      </c>
      <c r="CF48" s="135">
        <f t="shared" si="48"/>
        <v>49506</v>
      </c>
      <c r="CG48" s="134">
        <f t="shared" si="48"/>
        <v>0</v>
      </c>
      <c r="CH48" s="134">
        <f t="shared" si="48"/>
        <v>0</v>
      </c>
      <c r="CI48" s="134">
        <f t="shared" si="48"/>
        <v>119016</v>
      </c>
    </row>
    <row r="49" spans="1:87" s="129" customFormat="1" ht="12" customHeight="1">
      <c r="A49" s="125" t="s">
        <v>335</v>
      </c>
      <c r="B49" s="126" t="s">
        <v>418</v>
      </c>
      <c r="C49" s="125" t="s">
        <v>419</v>
      </c>
      <c r="D49" s="134">
        <f t="shared" si="3"/>
        <v>0</v>
      </c>
      <c r="E49" s="134">
        <f t="shared" si="4"/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5">
        <v>14982</v>
      </c>
      <c r="L49" s="134">
        <f t="shared" si="5"/>
        <v>122691</v>
      </c>
      <c r="M49" s="134">
        <f t="shared" si="6"/>
        <v>4382</v>
      </c>
      <c r="N49" s="134">
        <v>4382</v>
      </c>
      <c r="O49" s="134">
        <v>0</v>
      </c>
      <c r="P49" s="134">
        <v>0</v>
      </c>
      <c r="Q49" s="134">
        <v>0</v>
      </c>
      <c r="R49" s="134">
        <f t="shared" si="7"/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f t="shared" si="8"/>
        <v>118309</v>
      </c>
      <c r="X49" s="134">
        <v>99768</v>
      </c>
      <c r="Y49" s="134">
        <v>18118</v>
      </c>
      <c r="Z49" s="134">
        <v>0</v>
      </c>
      <c r="AA49" s="134">
        <v>423</v>
      </c>
      <c r="AB49" s="135">
        <v>54539</v>
      </c>
      <c r="AC49" s="134">
        <v>0</v>
      </c>
      <c r="AD49" s="134">
        <v>0</v>
      </c>
      <c r="AE49" s="134">
        <f t="shared" si="9"/>
        <v>122691</v>
      </c>
      <c r="AF49" s="134">
        <f t="shared" si="10"/>
        <v>0</v>
      </c>
      <c r="AG49" s="134">
        <f t="shared" si="11"/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5">
        <v>2008</v>
      </c>
      <c r="AN49" s="134">
        <f t="shared" si="12"/>
        <v>14486</v>
      </c>
      <c r="AO49" s="134">
        <f t="shared" si="13"/>
        <v>2921</v>
      </c>
      <c r="AP49" s="134">
        <v>2921</v>
      </c>
      <c r="AQ49" s="134">
        <v>0</v>
      </c>
      <c r="AR49" s="134">
        <v>0</v>
      </c>
      <c r="AS49" s="134">
        <v>0</v>
      </c>
      <c r="AT49" s="134">
        <f t="shared" si="14"/>
        <v>0</v>
      </c>
      <c r="AU49" s="134">
        <v>0</v>
      </c>
      <c r="AV49" s="134">
        <v>0</v>
      </c>
      <c r="AW49" s="134">
        <v>0</v>
      </c>
      <c r="AX49" s="134">
        <v>0</v>
      </c>
      <c r="AY49" s="134">
        <f t="shared" si="15"/>
        <v>11565</v>
      </c>
      <c r="AZ49" s="134">
        <v>11565</v>
      </c>
      <c r="BA49" s="134">
        <v>0</v>
      </c>
      <c r="BB49" s="134">
        <v>0</v>
      </c>
      <c r="BC49" s="134">
        <v>0</v>
      </c>
      <c r="BD49" s="135">
        <v>14452</v>
      </c>
      <c r="BE49" s="134">
        <v>0</v>
      </c>
      <c r="BF49" s="134">
        <v>0</v>
      </c>
      <c r="BG49" s="134">
        <f t="shared" si="16"/>
        <v>14486</v>
      </c>
      <c r="BH49" s="134">
        <f t="shared" si="50"/>
        <v>0</v>
      </c>
      <c r="BI49" s="134">
        <f t="shared" si="50"/>
        <v>0</v>
      </c>
      <c r="BJ49" s="134">
        <f t="shared" si="50"/>
        <v>0</v>
      </c>
      <c r="BK49" s="134">
        <f t="shared" si="50"/>
        <v>0</v>
      </c>
      <c r="BL49" s="134">
        <f t="shared" si="50"/>
        <v>0</v>
      </c>
      <c r="BM49" s="134">
        <f t="shared" si="50"/>
        <v>0</v>
      </c>
      <c r="BN49" s="134">
        <f t="shared" si="50"/>
        <v>0</v>
      </c>
      <c r="BO49" s="135">
        <f t="shared" si="50"/>
        <v>16990</v>
      </c>
      <c r="BP49" s="134">
        <f t="shared" si="50"/>
        <v>137177</v>
      </c>
      <c r="BQ49" s="134">
        <f t="shared" si="50"/>
        <v>7303</v>
      </c>
      <c r="BR49" s="134">
        <f t="shared" si="50"/>
        <v>7303</v>
      </c>
      <c r="BS49" s="134">
        <f t="shared" si="50"/>
        <v>0</v>
      </c>
      <c r="BT49" s="134">
        <f t="shared" si="50"/>
        <v>0</v>
      </c>
      <c r="BU49" s="134">
        <f t="shared" si="50"/>
        <v>0</v>
      </c>
      <c r="BV49" s="134">
        <f t="shared" si="50"/>
        <v>0</v>
      </c>
      <c r="BW49" s="134">
        <f t="shared" si="32"/>
        <v>0</v>
      </c>
      <c r="BX49" s="134">
        <f t="shared" si="46"/>
        <v>0</v>
      </c>
      <c r="BY49" s="134">
        <f t="shared" si="47"/>
        <v>0</v>
      </c>
      <c r="BZ49" s="134">
        <f t="shared" si="48"/>
        <v>0</v>
      </c>
      <c r="CA49" s="134">
        <f t="shared" si="48"/>
        <v>129874</v>
      </c>
      <c r="CB49" s="134">
        <f t="shared" si="48"/>
        <v>111333</v>
      </c>
      <c r="CC49" s="134">
        <f t="shared" si="48"/>
        <v>18118</v>
      </c>
      <c r="CD49" s="134">
        <f t="shared" si="48"/>
        <v>0</v>
      </c>
      <c r="CE49" s="134">
        <f t="shared" si="48"/>
        <v>423</v>
      </c>
      <c r="CF49" s="135">
        <f t="shared" si="48"/>
        <v>68991</v>
      </c>
      <c r="CG49" s="134">
        <f t="shared" si="48"/>
        <v>0</v>
      </c>
      <c r="CH49" s="134">
        <f t="shared" si="48"/>
        <v>0</v>
      </c>
      <c r="CI49" s="134">
        <f t="shared" si="48"/>
        <v>137177</v>
      </c>
    </row>
    <row r="50" spans="1:87" s="129" customFormat="1" ht="12" customHeight="1">
      <c r="A50" s="125" t="s">
        <v>335</v>
      </c>
      <c r="B50" s="126" t="s">
        <v>420</v>
      </c>
      <c r="C50" s="125" t="s">
        <v>421</v>
      </c>
      <c r="D50" s="134">
        <f t="shared" si="3"/>
        <v>0</v>
      </c>
      <c r="E50" s="134">
        <f t="shared" si="4"/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5">
        <v>5424</v>
      </c>
      <c r="L50" s="134">
        <f t="shared" si="5"/>
        <v>43342</v>
      </c>
      <c r="M50" s="134">
        <f t="shared" si="6"/>
        <v>21</v>
      </c>
      <c r="N50" s="134">
        <v>21</v>
      </c>
      <c r="O50" s="134">
        <v>0</v>
      </c>
      <c r="P50" s="134">
        <v>0</v>
      </c>
      <c r="Q50" s="134">
        <v>0</v>
      </c>
      <c r="R50" s="134">
        <f t="shared" si="7"/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f t="shared" si="8"/>
        <v>43321</v>
      </c>
      <c r="X50" s="134">
        <v>35698</v>
      </c>
      <c r="Y50" s="134">
        <v>7495</v>
      </c>
      <c r="Z50" s="134">
        <v>0</v>
      </c>
      <c r="AA50" s="134">
        <v>128</v>
      </c>
      <c r="AB50" s="135">
        <v>19747</v>
      </c>
      <c r="AC50" s="134">
        <v>0</v>
      </c>
      <c r="AD50" s="134">
        <v>0</v>
      </c>
      <c r="AE50" s="134">
        <f t="shared" si="9"/>
        <v>43342</v>
      </c>
      <c r="AF50" s="134">
        <f t="shared" si="10"/>
        <v>0</v>
      </c>
      <c r="AG50" s="134">
        <f t="shared" si="11"/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5">
        <v>1416</v>
      </c>
      <c r="AN50" s="134">
        <f t="shared" si="12"/>
        <v>938</v>
      </c>
      <c r="AO50" s="134">
        <f t="shared" si="13"/>
        <v>0</v>
      </c>
      <c r="AP50" s="134">
        <v>0</v>
      </c>
      <c r="AQ50" s="134">
        <v>0</v>
      </c>
      <c r="AR50" s="134">
        <v>0</v>
      </c>
      <c r="AS50" s="134">
        <v>0</v>
      </c>
      <c r="AT50" s="134">
        <f t="shared" si="14"/>
        <v>0</v>
      </c>
      <c r="AU50" s="134">
        <v>0</v>
      </c>
      <c r="AV50" s="134">
        <v>0</v>
      </c>
      <c r="AW50" s="134">
        <v>0</v>
      </c>
      <c r="AX50" s="134">
        <v>0</v>
      </c>
      <c r="AY50" s="134">
        <f t="shared" si="15"/>
        <v>938</v>
      </c>
      <c r="AZ50" s="134">
        <v>0</v>
      </c>
      <c r="BA50" s="134">
        <v>0</v>
      </c>
      <c r="BB50" s="134">
        <v>0</v>
      </c>
      <c r="BC50" s="134">
        <v>938</v>
      </c>
      <c r="BD50" s="135">
        <v>10194</v>
      </c>
      <c r="BE50" s="134">
        <v>0</v>
      </c>
      <c r="BF50" s="134">
        <v>0</v>
      </c>
      <c r="BG50" s="134">
        <f t="shared" si="16"/>
        <v>938</v>
      </c>
      <c r="BH50" s="134">
        <f t="shared" si="50"/>
        <v>0</v>
      </c>
      <c r="BI50" s="134">
        <f t="shared" si="50"/>
        <v>0</v>
      </c>
      <c r="BJ50" s="134">
        <f t="shared" si="50"/>
        <v>0</v>
      </c>
      <c r="BK50" s="134">
        <f t="shared" si="50"/>
        <v>0</v>
      </c>
      <c r="BL50" s="134">
        <f t="shared" si="50"/>
        <v>0</v>
      </c>
      <c r="BM50" s="134">
        <f t="shared" si="50"/>
        <v>0</v>
      </c>
      <c r="BN50" s="134">
        <f t="shared" si="50"/>
        <v>0</v>
      </c>
      <c r="BO50" s="135">
        <f t="shared" si="50"/>
        <v>6840</v>
      </c>
      <c r="BP50" s="134">
        <f t="shared" si="50"/>
        <v>44280</v>
      </c>
      <c r="BQ50" s="134">
        <f t="shared" si="50"/>
        <v>21</v>
      </c>
      <c r="BR50" s="134">
        <f t="shared" si="50"/>
        <v>21</v>
      </c>
      <c r="BS50" s="134">
        <f t="shared" si="50"/>
        <v>0</v>
      </c>
      <c r="BT50" s="134">
        <f t="shared" si="50"/>
        <v>0</v>
      </c>
      <c r="BU50" s="134">
        <f t="shared" si="50"/>
        <v>0</v>
      </c>
      <c r="BV50" s="134">
        <f t="shared" si="50"/>
        <v>0</v>
      </c>
      <c r="BW50" s="134">
        <f t="shared" si="32"/>
        <v>0</v>
      </c>
      <c r="BX50" s="134">
        <f t="shared" si="46"/>
        <v>0</v>
      </c>
      <c r="BY50" s="134">
        <f t="shared" si="47"/>
        <v>0</v>
      </c>
      <c r="BZ50" s="134">
        <f t="shared" si="48"/>
        <v>0</v>
      </c>
      <c r="CA50" s="134">
        <f t="shared" si="48"/>
        <v>44259</v>
      </c>
      <c r="CB50" s="134">
        <f t="shared" si="48"/>
        <v>35698</v>
      </c>
      <c r="CC50" s="134">
        <f t="shared" si="48"/>
        <v>7495</v>
      </c>
      <c r="CD50" s="134">
        <f t="shared" si="48"/>
        <v>0</v>
      </c>
      <c r="CE50" s="134">
        <f t="shared" si="48"/>
        <v>1066</v>
      </c>
      <c r="CF50" s="135">
        <f t="shared" si="48"/>
        <v>29941</v>
      </c>
      <c r="CG50" s="134">
        <f t="shared" si="48"/>
        <v>0</v>
      </c>
      <c r="CH50" s="134">
        <f t="shared" si="48"/>
        <v>0</v>
      </c>
      <c r="CI50" s="134">
        <f t="shared" si="48"/>
        <v>44280</v>
      </c>
    </row>
    <row r="51" spans="1:87" s="129" customFormat="1" ht="12" customHeight="1">
      <c r="A51" s="125" t="s">
        <v>335</v>
      </c>
      <c r="B51" s="126" t="s">
        <v>422</v>
      </c>
      <c r="C51" s="125" t="s">
        <v>423</v>
      </c>
      <c r="D51" s="134">
        <f t="shared" si="3"/>
        <v>5994407</v>
      </c>
      <c r="E51" s="134">
        <f t="shared" si="4"/>
        <v>5994407</v>
      </c>
      <c r="F51" s="134">
        <v>0</v>
      </c>
      <c r="G51" s="134">
        <v>5992440</v>
      </c>
      <c r="H51" s="134">
        <v>1967</v>
      </c>
      <c r="I51" s="134">
        <v>0</v>
      </c>
      <c r="J51" s="134">
        <v>0</v>
      </c>
      <c r="K51" s="135">
        <v>0</v>
      </c>
      <c r="L51" s="134">
        <f t="shared" si="5"/>
        <v>2461517</v>
      </c>
      <c r="M51" s="134">
        <f t="shared" si="6"/>
        <v>726611</v>
      </c>
      <c r="N51" s="134">
        <v>432631</v>
      </c>
      <c r="O51" s="134">
        <v>0</v>
      </c>
      <c r="P51" s="134">
        <v>293980</v>
      </c>
      <c r="Q51" s="134">
        <v>0</v>
      </c>
      <c r="R51" s="134">
        <f t="shared" si="7"/>
        <v>854715</v>
      </c>
      <c r="S51" s="134">
        <v>0</v>
      </c>
      <c r="T51" s="134">
        <v>854715</v>
      </c>
      <c r="U51" s="134">
        <v>0</v>
      </c>
      <c r="V51" s="134">
        <v>0</v>
      </c>
      <c r="W51" s="134">
        <f t="shared" si="8"/>
        <v>880191</v>
      </c>
      <c r="X51" s="134">
        <v>58664</v>
      </c>
      <c r="Y51" s="134">
        <v>638708</v>
      </c>
      <c r="Z51" s="134">
        <v>182819</v>
      </c>
      <c r="AA51" s="134">
        <v>0</v>
      </c>
      <c r="AB51" s="135">
        <v>0</v>
      </c>
      <c r="AC51" s="134">
        <v>0</v>
      </c>
      <c r="AD51" s="134">
        <v>569391</v>
      </c>
      <c r="AE51" s="134">
        <f t="shared" si="9"/>
        <v>9025315</v>
      </c>
      <c r="AF51" s="134">
        <f t="shared" si="10"/>
        <v>0</v>
      </c>
      <c r="AG51" s="134">
        <f t="shared" si="11"/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5">
        <v>0</v>
      </c>
      <c r="AN51" s="134">
        <f t="shared" si="12"/>
        <v>0</v>
      </c>
      <c r="AO51" s="134">
        <f t="shared" si="13"/>
        <v>0</v>
      </c>
      <c r="AP51" s="134">
        <v>0</v>
      </c>
      <c r="AQ51" s="134">
        <v>0</v>
      </c>
      <c r="AR51" s="134">
        <v>0</v>
      </c>
      <c r="AS51" s="134">
        <v>0</v>
      </c>
      <c r="AT51" s="134">
        <f t="shared" si="14"/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f t="shared" si="15"/>
        <v>0</v>
      </c>
      <c r="AZ51" s="134">
        <v>0</v>
      </c>
      <c r="BA51" s="134">
        <v>0</v>
      </c>
      <c r="BB51" s="134">
        <v>0</v>
      </c>
      <c r="BC51" s="134">
        <v>0</v>
      </c>
      <c r="BD51" s="135">
        <v>0</v>
      </c>
      <c r="BE51" s="134">
        <v>0</v>
      </c>
      <c r="BF51" s="134">
        <v>0</v>
      </c>
      <c r="BG51" s="134">
        <f t="shared" si="16"/>
        <v>0</v>
      </c>
      <c r="BH51" s="134">
        <f t="shared" si="50"/>
        <v>5994407</v>
      </c>
      <c r="BI51" s="134">
        <f t="shared" si="50"/>
        <v>5994407</v>
      </c>
      <c r="BJ51" s="134">
        <f t="shared" si="50"/>
        <v>0</v>
      </c>
      <c r="BK51" s="134">
        <f t="shared" si="50"/>
        <v>5992440</v>
      </c>
      <c r="BL51" s="134">
        <f t="shared" si="50"/>
        <v>1967</v>
      </c>
      <c r="BM51" s="134">
        <f t="shared" si="50"/>
        <v>0</v>
      </c>
      <c r="BN51" s="134">
        <f t="shared" si="50"/>
        <v>0</v>
      </c>
      <c r="BO51" s="135">
        <v>0</v>
      </c>
      <c r="BP51" s="134">
        <f t="shared" si="50"/>
        <v>2461517</v>
      </c>
      <c r="BQ51" s="134">
        <f t="shared" si="50"/>
        <v>726611</v>
      </c>
      <c r="BR51" s="134">
        <f t="shared" si="50"/>
        <v>432631</v>
      </c>
      <c r="BS51" s="134">
        <f t="shared" si="50"/>
        <v>0</v>
      </c>
      <c r="BT51" s="134">
        <f t="shared" si="50"/>
        <v>293980</v>
      </c>
      <c r="BU51" s="134">
        <f t="shared" si="50"/>
        <v>0</v>
      </c>
      <c r="BV51" s="134">
        <f t="shared" si="50"/>
        <v>854715</v>
      </c>
      <c r="BW51" s="134">
        <f t="shared" si="32"/>
        <v>0</v>
      </c>
      <c r="BX51" s="134">
        <f t="shared" si="46"/>
        <v>854715</v>
      </c>
      <c r="BY51" s="134">
        <f t="shared" si="47"/>
        <v>0</v>
      </c>
      <c r="BZ51" s="134">
        <f t="shared" si="48"/>
        <v>0</v>
      </c>
      <c r="CA51" s="134">
        <f t="shared" si="48"/>
        <v>880191</v>
      </c>
      <c r="CB51" s="134">
        <f t="shared" si="48"/>
        <v>58664</v>
      </c>
      <c r="CC51" s="134">
        <f t="shared" si="48"/>
        <v>638708</v>
      </c>
      <c r="CD51" s="134">
        <f t="shared" si="48"/>
        <v>182819</v>
      </c>
      <c r="CE51" s="134">
        <f t="shared" si="48"/>
        <v>0</v>
      </c>
      <c r="CF51" s="135">
        <v>0</v>
      </c>
      <c r="CG51" s="134">
        <f t="shared" si="48"/>
        <v>0</v>
      </c>
      <c r="CH51" s="134">
        <f t="shared" si="48"/>
        <v>569391</v>
      </c>
      <c r="CI51" s="134">
        <f t="shared" si="48"/>
        <v>9025315</v>
      </c>
    </row>
    <row r="52" spans="1:87" s="129" customFormat="1" ht="12" customHeight="1">
      <c r="A52" s="125" t="s">
        <v>335</v>
      </c>
      <c r="B52" s="126" t="s">
        <v>424</v>
      </c>
      <c r="C52" s="125" t="s">
        <v>425</v>
      </c>
      <c r="D52" s="134">
        <f t="shared" si="3"/>
        <v>880160</v>
      </c>
      <c r="E52" s="134">
        <f t="shared" si="4"/>
        <v>880160</v>
      </c>
      <c r="F52" s="134">
        <v>0</v>
      </c>
      <c r="G52" s="134">
        <v>515562</v>
      </c>
      <c r="H52" s="134">
        <v>1408</v>
      </c>
      <c r="I52" s="134">
        <v>363190</v>
      </c>
      <c r="J52" s="134">
        <v>0</v>
      </c>
      <c r="K52" s="135">
        <v>0</v>
      </c>
      <c r="L52" s="134">
        <f t="shared" si="5"/>
        <v>1100561</v>
      </c>
      <c r="M52" s="134">
        <f t="shared" si="6"/>
        <v>334857</v>
      </c>
      <c r="N52" s="134">
        <v>95673</v>
      </c>
      <c r="O52" s="134">
        <v>0</v>
      </c>
      <c r="P52" s="134">
        <v>239184</v>
      </c>
      <c r="Q52" s="134">
        <v>0</v>
      </c>
      <c r="R52" s="134">
        <f t="shared" si="7"/>
        <v>319734</v>
      </c>
      <c r="S52" s="134">
        <v>0</v>
      </c>
      <c r="T52" s="134">
        <v>317617</v>
      </c>
      <c r="U52" s="134">
        <v>2117</v>
      </c>
      <c r="V52" s="134">
        <v>0</v>
      </c>
      <c r="W52" s="134">
        <f t="shared" si="8"/>
        <v>445970</v>
      </c>
      <c r="X52" s="134">
        <v>0</v>
      </c>
      <c r="Y52" s="134">
        <v>261387</v>
      </c>
      <c r="Z52" s="134">
        <v>126779</v>
      </c>
      <c r="AA52" s="134">
        <v>57804</v>
      </c>
      <c r="AB52" s="135">
        <v>0</v>
      </c>
      <c r="AC52" s="134">
        <v>0</v>
      </c>
      <c r="AD52" s="134">
        <v>68376</v>
      </c>
      <c r="AE52" s="134">
        <f t="shared" si="9"/>
        <v>2049097</v>
      </c>
      <c r="AF52" s="134">
        <f t="shared" si="10"/>
        <v>113033</v>
      </c>
      <c r="AG52" s="134">
        <f t="shared" si="11"/>
        <v>113033</v>
      </c>
      <c r="AH52" s="134">
        <v>0</v>
      </c>
      <c r="AI52" s="134">
        <v>113033</v>
      </c>
      <c r="AJ52" s="134">
        <v>0</v>
      </c>
      <c r="AK52" s="134">
        <v>0</v>
      </c>
      <c r="AL52" s="134">
        <v>0</v>
      </c>
      <c r="AM52" s="135">
        <v>0</v>
      </c>
      <c r="AN52" s="134">
        <f t="shared" si="12"/>
        <v>201803</v>
      </c>
      <c r="AO52" s="134">
        <f t="shared" si="13"/>
        <v>26892</v>
      </c>
      <c r="AP52" s="134">
        <v>26892</v>
      </c>
      <c r="AQ52" s="134">
        <v>0</v>
      </c>
      <c r="AR52" s="134">
        <v>0</v>
      </c>
      <c r="AS52" s="134">
        <v>0</v>
      </c>
      <c r="AT52" s="134">
        <f t="shared" si="14"/>
        <v>77850</v>
      </c>
      <c r="AU52" s="134">
        <v>0</v>
      </c>
      <c r="AV52" s="134">
        <v>77850</v>
      </c>
      <c r="AW52" s="134">
        <v>0</v>
      </c>
      <c r="AX52" s="134">
        <v>0</v>
      </c>
      <c r="AY52" s="134">
        <f t="shared" si="15"/>
        <v>97061</v>
      </c>
      <c r="AZ52" s="134">
        <v>0</v>
      </c>
      <c r="BA52" s="134">
        <v>75365</v>
      </c>
      <c r="BB52" s="134">
        <v>21696</v>
      </c>
      <c r="BC52" s="134">
        <v>0</v>
      </c>
      <c r="BD52" s="135">
        <v>0</v>
      </c>
      <c r="BE52" s="134">
        <v>0</v>
      </c>
      <c r="BF52" s="134">
        <v>3496</v>
      </c>
      <c r="BG52" s="134">
        <f t="shared" si="16"/>
        <v>318332</v>
      </c>
      <c r="BH52" s="134">
        <f t="shared" si="50"/>
        <v>993193</v>
      </c>
      <c r="BI52" s="134">
        <f t="shared" si="50"/>
        <v>993193</v>
      </c>
      <c r="BJ52" s="134">
        <f t="shared" si="50"/>
        <v>0</v>
      </c>
      <c r="BK52" s="134">
        <f t="shared" si="50"/>
        <v>628595</v>
      </c>
      <c r="BL52" s="134">
        <f t="shared" si="50"/>
        <v>1408</v>
      </c>
      <c r="BM52" s="134">
        <f t="shared" si="50"/>
        <v>363190</v>
      </c>
      <c r="BN52" s="134">
        <f t="shared" si="50"/>
        <v>0</v>
      </c>
      <c r="BO52" s="135">
        <v>0</v>
      </c>
      <c r="BP52" s="134">
        <f t="shared" si="50"/>
        <v>1302364</v>
      </c>
      <c r="BQ52" s="134">
        <f t="shared" si="50"/>
        <v>361749</v>
      </c>
      <c r="BR52" s="134">
        <f t="shared" si="50"/>
        <v>122565</v>
      </c>
      <c r="BS52" s="134">
        <f t="shared" si="50"/>
        <v>0</v>
      </c>
      <c r="BT52" s="134">
        <f t="shared" si="50"/>
        <v>239184</v>
      </c>
      <c r="BU52" s="134">
        <f t="shared" si="50"/>
        <v>0</v>
      </c>
      <c r="BV52" s="134">
        <f t="shared" si="50"/>
        <v>397584</v>
      </c>
      <c r="BW52" s="134">
        <f t="shared" si="32"/>
        <v>0</v>
      </c>
      <c r="BX52" s="134">
        <f t="shared" si="46"/>
        <v>395467</v>
      </c>
      <c r="BY52" s="134">
        <f t="shared" si="47"/>
        <v>2117</v>
      </c>
      <c r="BZ52" s="134">
        <f t="shared" si="48"/>
        <v>0</v>
      </c>
      <c r="CA52" s="134">
        <f t="shared" si="48"/>
        <v>543031</v>
      </c>
      <c r="CB52" s="134">
        <f t="shared" si="48"/>
        <v>0</v>
      </c>
      <c r="CC52" s="134">
        <f t="shared" si="48"/>
        <v>336752</v>
      </c>
      <c r="CD52" s="134">
        <f t="shared" si="48"/>
        <v>148475</v>
      </c>
      <c r="CE52" s="134">
        <f t="shared" si="48"/>
        <v>57804</v>
      </c>
      <c r="CF52" s="135">
        <v>0</v>
      </c>
      <c r="CG52" s="134">
        <f t="shared" si="48"/>
        <v>0</v>
      </c>
      <c r="CH52" s="134">
        <f t="shared" si="48"/>
        <v>71872</v>
      </c>
      <c r="CI52" s="134">
        <f t="shared" si="48"/>
        <v>2367429</v>
      </c>
    </row>
    <row r="53" spans="1:87" s="129" customFormat="1" ht="12" customHeight="1">
      <c r="A53" s="125" t="s">
        <v>335</v>
      </c>
      <c r="B53" s="126" t="s">
        <v>426</v>
      </c>
      <c r="C53" s="125" t="s">
        <v>427</v>
      </c>
      <c r="D53" s="134">
        <f t="shared" si="3"/>
        <v>194725</v>
      </c>
      <c r="E53" s="134">
        <f t="shared" si="4"/>
        <v>194725</v>
      </c>
      <c r="F53" s="134">
        <v>0</v>
      </c>
      <c r="G53" s="134">
        <v>147735</v>
      </c>
      <c r="H53" s="134">
        <v>46990</v>
      </c>
      <c r="I53" s="134">
        <v>0</v>
      </c>
      <c r="J53" s="134">
        <v>0</v>
      </c>
      <c r="K53" s="135">
        <v>0</v>
      </c>
      <c r="L53" s="134">
        <f t="shared" si="5"/>
        <v>1625103</v>
      </c>
      <c r="M53" s="134">
        <f t="shared" si="6"/>
        <v>691373</v>
      </c>
      <c r="N53" s="134">
        <v>272647</v>
      </c>
      <c r="O53" s="134">
        <v>7171</v>
      </c>
      <c r="P53" s="134">
        <v>397214</v>
      </c>
      <c r="Q53" s="134">
        <v>14341</v>
      </c>
      <c r="R53" s="134">
        <f t="shared" si="7"/>
        <v>839342</v>
      </c>
      <c r="S53" s="134">
        <v>2759</v>
      </c>
      <c r="T53" s="134">
        <v>810320</v>
      </c>
      <c r="U53" s="134">
        <v>26263</v>
      </c>
      <c r="V53" s="134">
        <v>0</v>
      </c>
      <c r="W53" s="134">
        <f t="shared" si="8"/>
        <v>94388</v>
      </c>
      <c r="X53" s="134">
        <v>6288</v>
      </c>
      <c r="Y53" s="134">
        <v>75865</v>
      </c>
      <c r="Z53" s="134">
        <v>12235</v>
      </c>
      <c r="AA53" s="134">
        <v>0</v>
      </c>
      <c r="AB53" s="135">
        <v>0</v>
      </c>
      <c r="AC53" s="134">
        <v>0</v>
      </c>
      <c r="AD53" s="134">
        <v>0</v>
      </c>
      <c r="AE53" s="134">
        <f t="shared" si="9"/>
        <v>1819828</v>
      </c>
      <c r="AF53" s="134">
        <f t="shared" si="10"/>
        <v>11235</v>
      </c>
      <c r="AG53" s="134">
        <f t="shared" si="11"/>
        <v>11235</v>
      </c>
      <c r="AH53" s="134">
        <v>0</v>
      </c>
      <c r="AI53" s="134">
        <v>11235</v>
      </c>
      <c r="AJ53" s="134">
        <v>0</v>
      </c>
      <c r="AK53" s="134">
        <v>0</v>
      </c>
      <c r="AL53" s="134">
        <v>0</v>
      </c>
      <c r="AM53" s="135">
        <v>0</v>
      </c>
      <c r="AN53" s="134">
        <f t="shared" si="12"/>
        <v>244684</v>
      </c>
      <c r="AO53" s="134">
        <f t="shared" si="13"/>
        <v>84226</v>
      </c>
      <c r="AP53" s="134">
        <v>42296</v>
      </c>
      <c r="AQ53" s="134">
        <v>0</v>
      </c>
      <c r="AR53" s="134">
        <v>41930</v>
      </c>
      <c r="AS53" s="134">
        <v>0</v>
      </c>
      <c r="AT53" s="134">
        <f t="shared" si="14"/>
        <v>122081</v>
      </c>
      <c r="AU53" s="134">
        <v>0</v>
      </c>
      <c r="AV53" s="134">
        <v>122081</v>
      </c>
      <c r="AW53" s="134">
        <v>0</v>
      </c>
      <c r="AX53" s="134">
        <v>0</v>
      </c>
      <c r="AY53" s="134">
        <f t="shared" si="15"/>
        <v>38377</v>
      </c>
      <c r="AZ53" s="134">
        <v>7617</v>
      </c>
      <c r="BA53" s="134">
        <v>30760</v>
      </c>
      <c r="BB53" s="134">
        <v>0</v>
      </c>
      <c r="BC53" s="134">
        <v>0</v>
      </c>
      <c r="BD53" s="135">
        <v>0</v>
      </c>
      <c r="BE53" s="134">
        <v>0</v>
      </c>
      <c r="BF53" s="134">
        <v>2458</v>
      </c>
      <c r="BG53" s="134">
        <f t="shared" si="16"/>
        <v>258377</v>
      </c>
      <c r="BH53" s="134">
        <f t="shared" si="50"/>
        <v>205960</v>
      </c>
      <c r="BI53" s="134">
        <f t="shared" si="50"/>
        <v>205960</v>
      </c>
      <c r="BJ53" s="134">
        <f t="shared" si="50"/>
        <v>0</v>
      </c>
      <c r="BK53" s="134">
        <f t="shared" si="50"/>
        <v>158970</v>
      </c>
      <c r="BL53" s="134">
        <f t="shared" si="50"/>
        <v>46990</v>
      </c>
      <c r="BM53" s="134">
        <f t="shared" si="50"/>
        <v>0</v>
      </c>
      <c r="BN53" s="134">
        <f t="shared" si="50"/>
        <v>0</v>
      </c>
      <c r="BO53" s="135">
        <v>0</v>
      </c>
      <c r="BP53" s="134">
        <f t="shared" si="50"/>
        <v>1869787</v>
      </c>
      <c r="BQ53" s="134">
        <f t="shared" si="50"/>
        <v>775599</v>
      </c>
      <c r="BR53" s="134">
        <f t="shared" si="50"/>
        <v>314943</v>
      </c>
      <c r="BS53" s="134">
        <f t="shared" si="50"/>
        <v>7171</v>
      </c>
      <c r="BT53" s="134">
        <f t="shared" si="50"/>
        <v>439144</v>
      </c>
      <c r="BU53" s="134">
        <f t="shared" si="50"/>
        <v>14341</v>
      </c>
      <c r="BV53" s="134">
        <f t="shared" si="50"/>
        <v>961423</v>
      </c>
      <c r="BW53" s="134">
        <f t="shared" si="32"/>
        <v>2759</v>
      </c>
      <c r="BX53" s="134">
        <f t="shared" si="46"/>
        <v>932401</v>
      </c>
      <c r="BY53" s="134">
        <f t="shared" si="47"/>
        <v>26263</v>
      </c>
      <c r="BZ53" s="134">
        <f t="shared" si="48"/>
        <v>0</v>
      </c>
      <c r="CA53" s="134">
        <f t="shared" si="48"/>
        <v>132765</v>
      </c>
      <c r="CB53" s="134">
        <f t="shared" si="48"/>
        <v>13905</v>
      </c>
      <c r="CC53" s="134">
        <f t="shared" si="48"/>
        <v>106625</v>
      </c>
      <c r="CD53" s="134">
        <f t="shared" si="48"/>
        <v>12235</v>
      </c>
      <c r="CE53" s="134">
        <f t="shared" si="48"/>
        <v>0</v>
      </c>
      <c r="CF53" s="135">
        <v>0</v>
      </c>
      <c r="CG53" s="134">
        <f t="shared" si="48"/>
        <v>0</v>
      </c>
      <c r="CH53" s="134">
        <f t="shared" si="48"/>
        <v>2458</v>
      </c>
      <c r="CI53" s="134">
        <f t="shared" si="48"/>
        <v>2078205</v>
      </c>
    </row>
    <row r="54" spans="1:87" s="129" customFormat="1" ht="12" customHeight="1">
      <c r="A54" s="125" t="s">
        <v>335</v>
      </c>
      <c r="B54" s="126" t="s">
        <v>428</v>
      </c>
      <c r="C54" s="125" t="s">
        <v>429</v>
      </c>
      <c r="D54" s="134">
        <f t="shared" si="3"/>
        <v>0</v>
      </c>
      <c r="E54" s="134">
        <f t="shared" si="4"/>
        <v>0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5">
        <v>0</v>
      </c>
      <c r="L54" s="134">
        <f t="shared" si="5"/>
        <v>864640</v>
      </c>
      <c r="M54" s="134">
        <f t="shared" si="6"/>
        <v>26963</v>
      </c>
      <c r="N54" s="134">
        <v>26963</v>
      </c>
      <c r="O54" s="134">
        <v>0</v>
      </c>
      <c r="P54" s="134">
        <v>0</v>
      </c>
      <c r="Q54" s="134">
        <v>0</v>
      </c>
      <c r="R54" s="134">
        <f t="shared" si="7"/>
        <v>516464</v>
      </c>
      <c r="S54" s="134">
        <v>0</v>
      </c>
      <c r="T54" s="134">
        <v>516464</v>
      </c>
      <c r="U54" s="134">
        <v>0</v>
      </c>
      <c r="V54" s="134">
        <v>0</v>
      </c>
      <c r="W54" s="134">
        <f t="shared" si="8"/>
        <v>321213</v>
      </c>
      <c r="X54" s="134">
        <v>0</v>
      </c>
      <c r="Y54" s="134">
        <v>321213</v>
      </c>
      <c r="Z54" s="134">
        <v>0</v>
      </c>
      <c r="AA54" s="134">
        <v>0</v>
      </c>
      <c r="AB54" s="135">
        <v>0</v>
      </c>
      <c r="AC54" s="134">
        <v>0</v>
      </c>
      <c r="AD54" s="134">
        <v>0</v>
      </c>
      <c r="AE54" s="134">
        <f t="shared" si="9"/>
        <v>864640</v>
      </c>
      <c r="AF54" s="134">
        <f t="shared" si="10"/>
        <v>0</v>
      </c>
      <c r="AG54" s="134">
        <f t="shared" si="11"/>
        <v>0</v>
      </c>
      <c r="AH54" s="134">
        <v>0</v>
      </c>
      <c r="AI54" s="134">
        <v>0</v>
      </c>
      <c r="AJ54" s="134">
        <v>0</v>
      </c>
      <c r="AK54" s="134">
        <v>0</v>
      </c>
      <c r="AL54" s="134">
        <v>0</v>
      </c>
      <c r="AM54" s="135">
        <v>0</v>
      </c>
      <c r="AN54" s="134">
        <f t="shared" si="12"/>
        <v>190111</v>
      </c>
      <c r="AO54" s="134">
        <f t="shared" si="13"/>
        <v>15310</v>
      </c>
      <c r="AP54" s="134">
        <v>15310</v>
      </c>
      <c r="AQ54" s="134">
        <v>0</v>
      </c>
      <c r="AR54" s="134">
        <v>0</v>
      </c>
      <c r="AS54" s="134">
        <v>0</v>
      </c>
      <c r="AT54" s="134">
        <f t="shared" si="14"/>
        <v>97993</v>
      </c>
      <c r="AU54" s="134">
        <v>0</v>
      </c>
      <c r="AV54" s="134">
        <v>97993</v>
      </c>
      <c r="AW54" s="134">
        <v>0</v>
      </c>
      <c r="AX54" s="134">
        <v>0</v>
      </c>
      <c r="AY54" s="134">
        <f t="shared" si="15"/>
        <v>76808</v>
      </c>
      <c r="AZ54" s="134">
        <v>0</v>
      </c>
      <c r="BA54" s="134">
        <v>76808</v>
      </c>
      <c r="BB54" s="134">
        <v>0</v>
      </c>
      <c r="BC54" s="134">
        <v>0</v>
      </c>
      <c r="BD54" s="135">
        <v>0</v>
      </c>
      <c r="BE54" s="134">
        <v>0</v>
      </c>
      <c r="BF54" s="134">
        <v>0</v>
      </c>
      <c r="BG54" s="134">
        <f t="shared" si="16"/>
        <v>190111</v>
      </c>
      <c r="BH54" s="134">
        <f t="shared" si="50"/>
        <v>0</v>
      </c>
      <c r="BI54" s="134">
        <f t="shared" si="50"/>
        <v>0</v>
      </c>
      <c r="BJ54" s="134">
        <f t="shared" si="50"/>
        <v>0</v>
      </c>
      <c r="BK54" s="134">
        <f t="shared" si="50"/>
        <v>0</v>
      </c>
      <c r="BL54" s="134">
        <f t="shared" si="50"/>
        <v>0</v>
      </c>
      <c r="BM54" s="134">
        <f t="shared" si="50"/>
        <v>0</v>
      </c>
      <c r="BN54" s="134">
        <f t="shared" si="50"/>
        <v>0</v>
      </c>
      <c r="BO54" s="135">
        <v>0</v>
      </c>
      <c r="BP54" s="134">
        <f t="shared" si="50"/>
        <v>1054751</v>
      </c>
      <c r="BQ54" s="134">
        <f t="shared" si="50"/>
        <v>42273</v>
      </c>
      <c r="BR54" s="134">
        <f t="shared" si="50"/>
        <v>42273</v>
      </c>
      <c r="BS54" s="134">
        <f t="shared" si="50"/>
        <v>0</v>
      </c>
      <c r="BT54" s="134">
        <f t="shared" si="50"/>
        <v>0</v>
      </c>
      <c r="BU54" s="134">
        <f t="shared" si="50"/>
        <v>0</v>
      </c>
      <c r="BV54" s="134">
        <f t="shared" si="50"/>
        <v>614457</v>
      </c>
      <c r="BW54" s="134">
        <f t="shared" si="32"/>
        <v>0</v>
      </c>
      <c r="BX54" s="134">
        <f t="shared" si="46"/>
        <v>614457</v>
      </c>
      <c r="BY54" s="134">
        <f t="shared" si="47"/>
        <v>0</v>
      </c>
      <c r="BZ54" s="134">
        <f t="shared" si="48"/>
        <v>0</v>
      </c>
      <c r="CA54" s="134">
        <f t="shared" si="48"/>
        <v>398021</v>
      </c>
      <c r="CB54" s="134">
        <f t="shared" si="48"/>
        <v>0</v>
      </c>
      <c r="CC54" s="134">
        <f t="shared" si="48"/>
        <v>398021</v>
      </c>
      <c r="CD54" s="134">
        <f t="shared" si="48"/>
        <v>0</v>
      </c>
      <c r="CE54" s="134">
        <f t="shared" si="48"/>
        <v>0</v>
      </c>
      <c r="CF54" s="135">
        <v>0</v>
      </c>
      <c r="CG54" s="134">
        <f t="shared" si="48"/>
        <v>0</v>
      </c>
      <c r="CH54" s="134">
        <f t="shared" si="48"/>
        <v>0</v>
      </c>
      <c r="CI54" s="134">
        <f t="shared" si="48"/>
        <v>1054751</v>
      </c>
    </row>
    <row r="55" spans="1:87" s="129" customFormat="1" ht="12" customHeight="1">
      <c r="A55" s="125" t="s">
        <v>335</v>
      </c>
      <c r="B55" s="126" t="s">
        <v>430</v>
      </c>
      <c r="C55" s="125" t="s">
        <v>431</v>
      </c>
      <c r="D55" s="134">
        <f t="shared" si="3"/>
        <v>834882</v>
      </c>
      <c r="E55" s="134">
        <f t="shared" si="4"/>
        <v>801132</v>
      </c>
      <c r="F55" s="134">
        <v>0</v>
      </c>
      <c r="G55" s="134">
        <v>782646</v>
      </c>
      <c r="H55" s="134">
        <v>2662</v>
      </c>
      <c r="I55" s="134">
        <v>15824</v>
      </c>
      <c r="J55" s="134">
        <v>33750</v>
      </c>
      <c r="K55" s="135">
        <v>0</v>
      </c>
      <c r="L55" s="134">
        <f t="shared" si="5"/>
        <v>2873961</v>
      </c>
      <c r="M55" s="134">
        <f t="shared" si="6"/>
        <v>1128704</v>
      </c>
      <c r="N55" s="134">
        <v>1128704</v>
      </c>
      <c r="O55" s="134">
        <v>0</v>
      </c>
      <c r="P55" s="134">
        <v>0</v>
      </c>
      <c r="Q55" s="134">
        <v>0</v>
      </c>
      <c r="R55" s="134">
        <f t="shared" si="7"/>
        <v>1164769</v>
      </c>
      <c r="S55" s="134">
        <v>0</v>
      </c>
      <c r="T55" s="134">
        <v>1164769</v>
      </c>
      <c r="U55" s="134">
        <v>0</v>
      </c>
      <c r="V55" s="134">
        <v>0</v>
      </c>
      <c r="W55" s="134">
        <f t="shared" si="8"/>
        <v>580488</v>
      </c>
      <c r="X55" s="134">
        <v>146608</v>
      </c>
      <c r="Y55" s="134">
        <v>0</v>
      </c>
      <c r="Z55" s="134">
        <v>292178</v>
      </c>
      <c r="AA55" s="134">
        <v>141702</v>
      </c>
      <c r="AB55" s="135">
        <v>0</v>
      </c>
      <c r="AC55" s="134">
        <v>0</v>
      </c>
      <c r="AD55" s="134">
        <v>162851</v>
      </c>
      <c r="AE55" s="134">
        <f t="shared" si="9"/>
        <v>3871694</v>
      </c>
      <c r="AF55" s="134">
        <f t="shared" si="10"/>
        <v>0</v>
      </c>
      <c r="AG55" s="134">
        <f t="shared" si="11"/>
        <v>0</v>
      </c>
      <c r="AH55" s="134">
        <v>0</v>
      </c>
      <c r="AI55" s="134">
        <v>0</v>
      </c>
      <c r="AJ55" s="134">
        <v>0</v>
      </c>
      <c r="AK55" s="134">
        <v>0</v>
      </c>
      <c r="AL55" s="134">
        <v>0</v>
      </c>
      <c r="AM55" s="135">
        <v>0</v>
      </c>
      <c r="AN55" s="134">
        <f t="shared" si="12"/>
        <v>0</v>
      </c>
      <c r="AO55" s="134">
        <f t="shared" si="13"/>
        <v>0</v>
      </c>
      <c r="AP55" s="134">
        <v>0</v>
      </c>
      <c r="AQ55" s="134">
        <v>0</v>
      </c>
      <c r="AR55" s="134">
        <v>0</v>
      </c>
      <c r="AS55" s="134">
        <v>0</v>
      </c>
      <c r="AT55" s="134">
        <f t="shared" si="14"/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f t="shared" si="15"/>
        <v>0</v>
      </c>
      <c r="AZ55" s="134">
        <v>0</v>
      </c>
      <c r="BA55" s="134">
        <v>0</v>
      </c>
      <c r="BB55" s="134">
        <v>0</v>
      </c>
      <c r="BC55" s="134">
        <v>0</v>
      </c>
      <c r="BD55" s="135">
        <v>0</v>
      </c>
      <c r="BE55" s="134">
        <v>0</v>
      </c>
      <c r="BF55" s="134">
        <v>0</v>
      </c>
      <c r="BG55" s="134">
        <f t="shared" si="16"/>
        <v>0</v>
      </c>
      <c r="BH55" s="134">
        <f t="shared" si="50"/>
        <v>834882</v>
      </c>
      <c r="BI55" s="134">
        <f t="shared" si="50"/>
        <v>801132</v>
      </c>
      <c r="BJ55" s="134">
        <f t="shared" si="50"/>
        <v>0</v>
      </c>
      <c r="BK55" s="134">
        <f t="shared" si="50"/>
        <v>782646</v>
      </c>
      <c r="BL55" s="134">
        <f t="shared" si="50"/>
        <v>2662</v>
      </c>
      <c r="BM55" s="134">
        <f t="shared" si="50"/>
        <v>15824</v>
      </c>
      <c r="BN55" s="134">
        <f t="shared" si="50"/>
        <v>33750</v>
      </c>
      <c r="BO55" s="135">
        <v>0</v>
      </c>
      <c r="BP55" s="134">
        <f t="shared" si="50"/>
        <v>2873961</v>
      </c>
      <c r="BQ55" s="134">
        <f t="shared" si="50"/>
        <v>1128704</v>
      </c>
      <c r="BR55" s="134">
        <f t="shared" si="50"/>
        <v>1128704</v>
      </c>
      <c r="BS55" s="134">
        <f t="shared" si="50"/>
        <v>0</v>
      </c>
      <c r="BT55" s="134">
        <f t="shared" si="50"/>
        <v>0</v>
      </c>
      <c r="BU55" s="134">
        <f t="shared" si="50"/>
        <v>0</v>
      </c>
      <c r="BV55" s="134">
        <f t="shared" si="50"/>
        <v>1164769</v>
      </c>
      <c r="BW55" s="134">
        <f t="shared" si="32"/>
        <v>0</v>
      </c>
      <c r="BX55" s="134">
        <f t="shared" si="46"/>
        <v>1164769</v>
      </c>
      <c r="BY55" s="134">
        <f t="shared" si="47"/>
        <v>0</v>
      </c>
      <c r="BZ55" s="134">
        <f t="shared" si="48"/>
        <v>0</v>
      </c>
      <c r="CA55" s="134">
        <f t="shared" si="48"/>
        <v>580488</v>
      </c>
      <c r="CB55" s="134">
        <f t="shared" si="48"/>
        <v>146608</v>
      </c>
      <c r="CC55" s="134">
        <f t="shared" si="48"/>
        <v>0</v>
      </c>
      <c r="CD55" s="134">
        <f t="shared" si="48"/>
        <v>292178</v>
      </c>
      <c r="CE55" s="134">
        <f t="shared" si="48"/>
        <v>141702</v>
      </c>
      <c r="CF55" s="135">
        <v>0</v>
      </c>
      <c r="CG55" s="134">
        <f t="shared" si="48"/>
        <v>0</v>
      </c>
      <c r="CH55" s="134">
        <f t="shared" si="48"/>
        <v>162851</v>
      </c>
      <c r="CI55" s="134">
        <f t="shared" si="48"/>
        <v>3871694</v>
      </c>
    </row>
    <row r="56" spans="1:87" s="129" customFormat="1" ht="12" customHeight="1">
      <c r="A56" s="125" t="s">
        <v>335</v>
      </c>
      <c r="B56" s="126" t="s">
        <v>432</v>
      </c>
      <c r="C56" s="125" t="s">
        <v>433</v>
      </c>
      <c r="D56" s="134">
        <f t="shared" si="3"/>
        <v>40936</v>
      </c>
      <c r="E56" s="134">
        <f t="shared" si="4"/>
        <v>16386</v>
      </c>
      <c r="F56" s="134">
        <v>0</v>
      </c>
      <c r="G56" s="134">
        <v>16386</v>
      </c>
      <c r="H56" s="134">
        <v>0</v>
      </c>
      <c r="I56" s="134">
        <v>0</v>
      </c>
      <c r="J56" s="134">
        <v>24550</v>
      </c>
      <c r="K56" s="135">
        <v>0</v>
      </c>
      <c r="L56" s="134">
        <f t="shared" si="5"/>
        <v>532098</v>
      </c>
      <c r="M56" s="134">
        <f t="shared" si="6"/>
        <v>211137</v>
      </c>
      <c r="N56" s="134">
        <v>204531</v>
      </c>
      <c r="O56" s="134">
        <v>0</v>
      </c>
      <c r="P56" s="134">
        <v>6606</v>
      </c>
      <c r="Q56" s="134">
        <v>0</v>
      </c>
      <c r="R56" s="134">
        <f t="shared" si="7"/>
        <v>245563</v>
      </c>
      <c r="S56" s="134">
        <v>0</v>
      </c>
      <c r="T56" s="134">
        <v>245563</v>
      </c>
      <c r="U56" s="134">
        <v>0</v>
      </c>
      <c r="V56" s="134">
        <v>0</v>
      </c>
      <c r="W56" s="134">
        <f t="shared" si="8"/>
        <v>75398</v>
      </c>
      <c r="X56" s="134">
        <v>0</v>
      </c>
      <c r="Y56" s="134">
        <v>34670</v>
      </c>
      <c r="Z56" s="134">
        <v>40728</v>
      </c>
      <c r="AA56" s="134">
        <v>0</v>
      </c>
      <c r="AB56" s="135">
        <v>0</v>
      </c>
      <c r="AC56" s="134">
        <v>0</v>
      </c>
      <c r="AD56" s="134">
        <v>117022</v>
      </c>
      <c r="AE56" s="134">
        <f t="shared" si="9"/>
        <v>690056</v>
      </c>
      <c r="AF56" s="134">
        <f t="shared" si="10"/>
        <v>0</v>
      </c>
      <c r="AG56" s="134">
        <f t="shared" si="11"/>
        <v>0</v>
      </c>
      <c r="AH56" s="134">
        <v>0</v>
      </c>
      <c r="AI56" s="134">
        <v>0</v>
      </c>
      <c r="AJ56" s="134">
        <v>0</v>
      </c>
      <c r="AK56" s="134">
        <v>0</v>
      </c>
      <c r="AL56" s="134">
        <v>0</v>
      </c>
      <c r="AM56" s="135">
        <v>0</v>
      </c>
      <c r="AN56" s="134">
        <f t="shared" si="12"/>
        <v>0</v>
      </c>
      <c r="AO56" s="134">
        <f t="shared" si="13"/>
        <v>0</v>
      </c>
      <c r="AP56" s="134">
        <v>0</v>
      </c>
      <c r="AQ56" s="134">
        <v>0</v>
      </c>
      <c r="AR56" s="134">
        <v>0</v>
      </c>
      <c r="AS56" s="134">
        <v>0</v>
      </c>
      <c r="AT56" s="134">
        <f t="shared" si="14"/>
        <v>0</v>
      </c>
      <c r="AU56" s="134">
        <v>0</v>
      </c>
      <c r="AV56" s="134">
        <v>0</v>
      </c>
      <c r="AW56" s="134">
        <v>0</v>
      </c>
      <c r="AX56" s="134">
        <v>0</v>
      </c>
      <c r="AY56" s="134">
        <f t="shared" si="15"/>
        <v>0</v>
      </c>
      <c r="AZ56" s="134">
        <v>0</v>
      </c>
      <c r="BA56" s="134">
        <v>0</v>
      </c>
      <c r="BB56" s="134">
        <v>0</v>
      </c>
      <c r="BC56" s="134">
        <v>0</v>
      </c>
      <c r="BD56" s="135">
        <v>0</v>
      </c>
      <c r="BE56" s="134">
        <v>0</v>
      </c>
      <c r="BF56" s="134">
        <v>0</v>
      </c>
      <c r="BG56" s="134">
        <f t="shared" si="16"/>
        <v>0</v>
      </c>
      <c r="BH56" s="134">
        <f t="shared" si="50"/>
        <v>40936</v>
      </c>
      <c r="BI56" s="134">
        <f t="shared" si="50"/>
        <v>16386</v>
      </c>
      <c r="BJ56" s="134">
        <f t="shared" si="50"/>
        <v>0</v>
      </c>
      <c r="BK56" s="134">
        <f t="shared" si="50"/>
        <v>16386</v>
      </c>
      <c r="BL56" s="134">
        <f t="shared" si="50"/>
        <v>0</v>
      </c>
      <c r="BM56" s="134">
        <f t="shared" si="50"/>
        <v>0</v>
      </c>
      <c r="BN56" s="134">
        <f t="shared" si="50"/>
        <v>24550</v>
      </c>
      <c r="BO56" s="135">
        <v>0</v>
      </c>
      <c r="BP56" s="134">
        <f t="shared" si="50"/>
        <v>532098</v>
      </c>
      <c r="BQ56" s="134">
        <f t="shared" si="50"/>
        <v>211137</v>
      </c>
      <c r="BR56" s="134">
        <f t="shared" si="50"/>
        <v>204531</v>
      </c>
      <c r="BS56" s="134">
        <f t="shared" si="50"/>
        <v>0</v>
      </c>
      <c r="BT56" s="134">
        <f t="shared" si="50"/>
        <v>6606</v>
      </c>
      <c r="BU56" s="134">
        <f t="shared" si="50"/>
        <v>0</v>
      </c>
      <c r="BV56" s="134">
        <f t="shared" si="50"/>
        <v>245563</v>
      </c>
      <c r="BW56" s="134">
        <f t="shared" si="32"/>
        <v>0</v>
      </c>
      <c r="BX56" s="134">
        <f t="shared" si="46"/>
        <v>245563</v>
      </c>
      <c r="BY56" s="134">
        <f t="shared" si="47"/>
        <v>0</v>
      </c>
      <c r="BZ56" s="134">
        <f aca="true" t="shared" si="51" ref="BZ56:CI61">SUM(V56,AX56)</f>
        <v>0</v>
      </c>
      <c r="CA56" s="134">
        <f t="shared" si="51"/>
        <v>75398</v>
      </c>
      <c r="CB56" s="134">
        <f t="shared" si="51"/>
        <v>0</v>
      </c>
      <c r="CC56" s="134">
        <f t="shared" si="51"/>
        <v>34670</v>
      </c>
      <c r="CD56" s="134">
        <f t="shared" si="51"/>
        <v>40728</v>
      </c>
      <c r="CE56" s="134">
        <f t="shared" si="51"/>
        <v>0</v>
      </c>
      <c r="CF56" s="135">
        <v>0</v>
      </c>
      <c r="CG56" s="134">
        <f t="shared" si="51"/>
        <v>0</v>
      </c>
      <c r="CH56" s="134">
        <f t="shared" si="51"/>
        <v>117022</v>
      </c>
      <c r="CI56" s="134">
        <f t="shared" si="51"/>
        <v>690056</v>
      </c>
    </row>
    <row r="57" spans="1:87" s="129" customFormat="1" ht="12" customHeight="1">
      <c r="A57" s="125" t="s">
        <v>335</v>
      </c>
      <c r="B57" s="126" t="s">
        <v>434</v>
      </c>
      <c r="C57" s="125" t="s">
        <v>435</v>
      </c>
      <c r="D57" s="134">
        <f t="shared" si="3"/>
        <v>5445</v>
      </c>
      <c r="E57" s="134">
        <f t="shared" si="4"/>
        <v>5445</v>
      </c>
      <c r="F57" s="134">
        <v>0</v>
      </c>
      <c r="G57" s="134">
        <v>0</v>
      </c>
      <c r="H57" s="134">
        <v>5445</v>
      </c>
      <c r="I57" s="134">
        <v>0</v>
      </c>
      <c r="J57" s="134">
        <v>0</v>
      </c>
      <c r="K57" s="135">
        <v>0</v>
      </c>
      <c r="L57" s="134">
        <f t="shared" si="5"/>
        <v>1760219</v>
      </c>
      <c r="M57" s="134">
        <f t="shared" si="6"/>
        <v>158422</v>
      </c>
      <c r="N57" s="134">
        <v>158422</v>
      </c>
      <c r="O57" s="134">
        <v>0</v>
      </c>
      <c r="P57" s="134">
        <v>0</v>
      </c>
      <c r="Q57" s="134">
        <v>0</v>
      </c>
      <c r="R57" s="134">
        <f t="shared" si="7"/>
        <v>995173</v>
      </c>
      <c r="S57" s="134">
        <v>0</v>
      </c>
      <c r="T57" s="134">
        <v>995173</v>
      </c>
      <c r="U57" s="134">
        <v>0</v>
      </c>
      <c r="V57" s="134">
        <v>0</v>
      </c>
      <c r="W57" s="134">
        <f t="shared" si="8"/>
        <v>606624</v>
      </c>
      <c r="X57" s="134">
        <v>22401</v>
      </c>
      <c r="Y57" s="134">
        <v>495040</v>
      </c>
      <c r="Z57" s="134">
        <v>89183</v>
      </c>
      <c r="AA57" s="134">
        <v>0</v>
      </c>
      <c r="AB57" s="135">
        <v>0</v>
      </c>
      <c r="AC57" s="134">
        <v>0</v>
      </c>
      <c r="AD57" s="134">
        <v>18941</v>
      </c>
      <c r="AE57" s="134">
        <f t="shared" si="9"/>
        <v>1784605</v>
      </c>
      <c r="AF57" s="134">
        <f t="shared" si="10"/>
        <v>0</v>
      </c>
      <c r="AG57" s="134">
        <f t="shared" si="11"/>
        <v>0</v>
      </c>
      <c r="AH57" s="134">
        <v>0</v>
      </c>
      <c r="AI57" s="134">
        <v>0</v>
      </c>
      <c r="AJ57" s="134">
        <v>0</v>
      </c>
      <c r="AK57" s="134">
        <v>0</v>
      </c>
      <c r="AL57" s="134">
        <v>0</v>
      </c>
      <c r="AM57" s="135">
        <v>0</v>
      </c>
      <c r="AN57" s="134">
        <f t="shared" si="12"/>
        <v>0</v>
      </c>
      <c r="AO57" s="134">
        <f t="shared" si="13"/>
        <v>0</v>
      </c>
      <c r="AP57" s="134">
        <v>0</v>
      </c>
      <c r="AQ57" s="134">
        <v>0</v>
      </c>
      <c r="AR57" s="134">
        <v>0</v>
      </c>
      <c r="AS57" s="134">
        <v>0</v>
      </c>
      <c r="AT57" s="134">
        <f t="shared" si="14"/>
        <v>0</v>
      </c>
      <c r="AU57" s="134">
        <v>0</v>
      </c>
      <c r="AV57" s="134">
        <v>0</v>
      </c>
      <c r="AW57" s="134">
        <v>0</v>
      </c>
      <c r="AX57" s="134">
        <v>0</v>
      </c>
      <c r="AY57" s="134">
        <f t="shared" si="15"/>
        <v>0</v>
      </c>
      <c r="AZ57" s="134">
        <v>0</v>
      </c>
      <c r="BA57" s="134">
        <v>0</v>
      </c>
      <c r="BB57" s="134">
        <v>0</v>
      </c>
      <c r="BC57" s="134">
        <v>0</v>
      </c>
      <c r="BD57" s="135">
        <v>0</v>
      </c>
      <c r="BE57" s="134">
        <v>0</v>
      </c>
      <c r="BF57" s="134">
        <v>0</v>
      </c>
      <c r="BG57" s="134">
        <f t="shared" si="16"/>
        <v>0</v>
      </c>
      <c r="BH57" s="134">
        <f t="shared" si="50"/>
        <v>5445</v>
      </c>
      <c r="BI57" s="134">
        <f t="shared" si="50"/>
        <v>5445</v>
      </c>
      <c r="BJ57" s="134">
        <f t="shared" si="50"/>
        <v>0</v>
      </c>
      <c r="BK57" s="134">
        <f t="shared" si="50"/>
        <v>0</v>
      </c>
      <c r="BL57" s="134">
        <f t="shared" si="50"/>
        <v>5445</v>
      </c>
      <c r="BM57" s="134">
        <f t="shared" si="50"/>
        <v>0</v>
      </c>
      <c r="BN57" s="134">
        <f t="shared" si="50"/>
        <v>0</v>
      </c>
      <c r="BO57" s="135">
        <v>0</v>
      </c>
      <c r="BP57" s="134">
        <f t="shared" si="50"/>
        <v>1760219</v>
      </c>
      <c r="BQ57" s="134">
        <f t="shared" si="50"/>
        <v>158422</v>
      </c>
      <c r="BR57" s="134">
        <f t="shared" si="50"/>
        <v>158422</v>
      </c>
      <c r="BS57" s="134">
        <f t="shared" si="50"/>
        <v>0</v>
      </c>
      <c r="BT57" s="134">
        <f t="shared" si="50"/>
        <v>0</v>
      </c>
      <c r="BU57" s="134">
        <f t="shared" si="50"/>
        <v>0</v>
      </c>
      <c r="BV57" s="134">
        <f t="shared" si="50"/>
        <v>995173</v>
      </c>
      <c r="BW57" s="134">
        <f t="shared" si="32"/>
        <v>0</v>
      </c>
      <c r="BX57" s="134">
        <f t="shared" si="46"/>
        <v>995173</v>
      </c>
      <c r="BY57" s="134">
        <f t="shared" si="47"/>
        <v>0</v>
      </c>
      <c r="BZ57" s="134">
        <f t="shared" si="51"/>
        <v>0</v>
      </c>
      <c r="CA57" s="134">
        <f t="shared" si="51"/>
        <v>606624</v>
      </c>
      <c r="CB57" s="134">
        <f t="shared" si="51"/>
        <v>22401</v>
      </c>
      <c r="CC57" s="134">
        <f t="shared" si="51"/>
        <v>495040</v>
      </c>
      <c r="CD57" s="134">
        <f t="shared" si="51"/>
        <v>89183</v>
      </c>
      <c r="CE57" s="134">
        <f t="shared" si="51"/>
        <v>0</v>
      </c>
      <c r="CF57" s="135">
        <v>0</v>
      </c>
      <c r="CG57" s="134">
        <f t="shared" si="51"/>
        <v>0</v>
      </c>
      <c r="CH57" s="134">
        <f t="shared" si="51"/>
        <v>18941</v>
      </c>
      <c r="CI57" s="134">
        <f t="shared" si="51"/>
        <v>1784605</v>
      </c>
    </row>
    <row r="58" spans="1:87" s="129" customFormat="1" ht="12" customHeight="1">
      <c r="A58" s="125" t="s">
        <v>335</v>
      </c>
      <c r="B58" s="126" t="s">
        <v>436</v>
      </c>
      <c r="C58" s="125" t="s">
        <v>437</v>
      </c>
      <c r="D58" s="134">
        <f t="shared" si="3"/>
        <v>354775</v>
      </c>
      <c r="E58" s="134">
        <f t="shared" si="4"/>
        <v>354775</v>
      </c>
      <c r="F58" s="134">
        <v>0</v>
      </c>
      <c r="G58" s="134">
        <v>354001</v>
      </c>
      <c r="H58" s="134">
        <v>774</v>
      </c>
      <c r="I58" s="134">
        <v>0</v>
      </c>
      <c r="J58" s="134">
        <v>0</v>
      </c>
      <c r="K58" s="135">
        <v>0</v>
      </c>
      <c r="L58" s="134">
        <f t="shared" si="5"/>
        <v>1287898</v>
      </c>
      <c r="M58" s="134">
        <f t="shared" si="6"/>
        <v>295924</v>
      </c>
      <c r="N58" s="134">
        <v>260054</v>
      </c>
      <c r="O58" s="134">
        <v>0</v>
      </c>
      <c r="P58" s="134">
        <v>35870</v>
      </c>
      <c r="Q58" s="134">
        <v>0</v>
      </c>
      <c r="R58" s="134">
        <f t="shared" si="7"/>
        <v>488131</v>
      </c>
      <c r="S58" s="134">
        <v>0</v>
      </c>
      <c r="T58" s="134">
        <v>488131</v>
      </c>
      <c r="U58" s="134">
        <v>0</v>
      </c>
      <c r="V58" s="134">
        <v>0</v>
      </c>
      <c r="W58" s="134">
        <f t="shared" si="8"/>
        <v>488972</v>
      </c>
      <c r="X58" s="134">
        <v>36431</v>
      </c>
      <c r="Y58" s="134">
        <v>361635</v>
      </c>
      <c r="Z58" s="134">
        <v>90906</v>
      </c>
      <c r="AA58" s="134">
        <v>0</v>
      </c>
      <c r="AB58" s="135">
        <v>0</v>
      </c>
      <c r="AC58" s="134">
        <v>14871</v>
      </c>
      <c r="AD58" s="134">
        <v>3253</v>
      </c>
      <c r="AE58" s="134">
        <f t="shared" si="9"/>
        <v>1645926</v>
      </c>
      <c r="AF58" s="134">
        <f t="shared" si="10"/>
        <v>30935</v>
      </c>
      <c r="AG58" s="134">
        <f t="shared" si="11"/>
        <v>30935</v>
      </c>
      <c r="AH58" s="134">
        <v>0</v>
      </c>
      <c r="AI58" s="134">
        <v>30935</v>
      </c>
      <c r="AJ58" s="134">
        <v>0</v>
      </c>
      <c r="AK58" s="134">
        <v>0</v>
      </c>
      <c r="AL58" s="134">
        <v>0</v>
      </c>
      <c r="AM58" s="135">
        <v>0</v>
      </c>
      <c r="AN58" s="134">
        <f t="shared" si="12"/>
        <v>222100</v>
      </c>
      <c r="AO58" s="134">
        <f t="shared" si="13"/>
        <v>105263</v>
      </c>
      <c r="AP58" s="134">
        <v>87719</v>
      </c>
      <c r="AQ58" s="134">
        <v>0</v>
      </c>
      <c r="AR58" s="134">
        <v>17544</v>
      </c>
      <c r="AS58" s="134">
        <v>0</v>
      </c>
      <c r="AT58" s="134">
        <f t="shared" si="14"/>
        <v>108428</v>
      </c>
      <c r="AU58" s="134">
        <v>0</v>
      </c>
      <c r="AV58" s="134">
        <v>108428</v>
      </c>
      <c r="AW58" s="134">
        <v>0</v>
      </c>
      <c r="AX58" s="134">
        <v>0</v>
      </c>
      <c r="AY58" s="134">
        <f t="shared" si="15"/>
        <v>7887</v>
      </c>
      <c r="AZ58" s="134">
        <v>0</v>
      </c>
      <c r="BA58" s="134">
        <v>7887</v>
      </c>
      <c r="BB58" s="134">
        <v>0</v>
      </c>
      <c r="BC58" s="134">
        <v>0</v>
      </c>
      <c r="BD58" s="135">
        <v>0</v>
      </c>
      <c r="BE58" s="134">
        <v>522</v>
      </c>
      <c r="BF58" s="134">
        <v>477</v>
      </c>
      <c r="BG58" s="134">
        <f t="shared" si="16"/>
        <v>253512</v>
      </c>
      <c r="BH58" s="134">
        <f t="shared" si="50"/>
        <v>385710</v>
      </c>
      <c r="BI58" s="134">
        <f t="shared" si="50"/>
        <v>385710</v>
      </c>
      <c r="BJ58" s="134">
        <f t="shared" si="50"/>
        <v>0</v>
      </c>
      <c r="BK58" s="134">
        <f t="shared" si="50"/>
        <v>384936</v>
      </c>
      <c r="BL58" s="134">
        <f t="shared" si="50"/>
        <v>774</v>
      </c>
      <c r="BM58" s="134">
        <f t="shared" si="50"/>
        <v>0</v>
      </c>
      <c r="BN58" s="134">
        <f t="shared" si="50"/>
        <v>0</v>
      </c>
      <c r="BO58" s="135">
        <v>0</v>
      </c>
      <c r="BP58" s="134">
        <f t="shared" si="50"/>
        <v>1509998</v>
      </c>
      <c r="BQ58" s="134">
        <f t="shared" si="50"/>
        <v>401187</v>
      </c>
      <c r="BR58" s="134">
        <f t="shared" si="50"/>
        <v>347773</v>
      </c>
      <c r="BS58" s="134">
        <f t="shared" si="50"/>
        <v>0</v>
      </c>
      <c r="BT58" s="134">
        <f t="shared" si="50"/>
        <v>53414</v>
      </c>
      <c r="BU58" s="134">
        <f t="shared" si="50"/>
        <v>0</v>
      </c>
      <c r="BV58" s="134">
        <f t="shared" si="50"/>
        <v>596559</v>
      </c>
      <c r="BW58" s="134">
        <f t="shared" si="32"/>
        <v>0</v>
      </c>
      <c r="BX58" s="134">
        <f t="shared" si="46"/>
        <v>596559</v>
      </c>
      <c r="BY58" s="134">
        <f t="shared" si="47"/>
        <v>0</v>
      </c>
      <c r="BZ58" s="134">
        <f t="shared" si="51"/>
        <v>0</v>
      </c>
      <c r="CA58" s="134">
        <f t="shared" si="51"/>
        <v>496859</v>
      </c>
      <c r="CB58" s="134">
        <f t="shared" si="51"/>
        <v>36431</v>
      </c>
      <c r="CC58" s="134">
        <f t="shared" si="51"/>
        <v>369522</v>
      </c>
      <c r="CD58" s="134">
        <f t="shared" si="51"/>
        <v>90906</v>
      </c>
      <c r="CE58" s="134">
        <f t="shared" si="51"/>
        <v>0</v>
      </c>
      <c r="CF58" s="135">
        <v>0</v>
      </c>
      <c r="CG58" s="134">
        <f t="shared" si="51"/>
        <v>15393</v>
      </c>
      <c r="CH58" s="134">
        <f t="shared" si="51"/>
        <v>3730</v>
      </c>
      <c r="CI58" s="134">
        <f t="shared" si="51"/>
        <v>1899438</v>
      </c>
    </row>
    <row r="59" spans="1:87" s="129" customFormat="1" ht="12" customHeight="1">
      <c r="A59" s="125" t="s">
        <v>335</v>
      </c>
      <c r="B59" s="126" t="s">
        <v>438</v>
      </c>
      <c r="C59" s="125" t="s">
        <v>439</v>
      </c>
      <c r="D59" s="134">
        <f t="shared" si="3"/>
        <v>1381900</v>
      </c>
      <c r="E59" s="134">
        <f t="shared" si="4"/>
        <v>1381900</v>
      </c>
      <c r="F59" s="134">
        <v>0</v>
      </c>
      <c r="G59" s="134">
        <v>536300</v>
      </c>
      <c r="H59" s="134">
        <v>417</v>
      </c>
      <c r="I59" s="134">
        <v>845183</v>
      </c>
      <c r="J59" s="134">
        <v>0</v>
      </c>
      <c r="K59" s="135">
        <v>0</v>
      </c>
      <c r="L59" s="134">
        <f t="shared" si="5"/>
        <v>732105</v>
      </c>
      <c r="M59" s="134">
        <f t="shared" si="6"/>
        <v>84021</v>
      </c>
      <c r="N59" s="134">
        <v>84021</v>
      </c>
      <c r="O59" s="134">
        <v>0</v>
      </c>
      <c r="P59" s="134">
        <v>0</v>
      </c>
      <c r="Q59" s="134">
        <v>0</v>
      </c>
      <c r="R59" s="134">
        <f t="shared" si="7"/>
        <v>214711</v>
      </c>
      <c r="S59" s="134">
        <v>0</v>
      </c>
      <c r="T59" s="134">
        <v>214711</v>
      </c>
      <c r="U59" s="134">
        <v>0</v>
      </c>
      <c r="V59" s="134">
        <v>0</v>
      </c>
      <c r="W59" s="134">
        <f t="shared" si="8"/>
        <v>433373</v>
      </c>
      <c r="X59" s="134">
        <v>12683</v>
      </c>
      <c r="Y59" s="134">
        <v>201896</v>
      </c>
      <c r="Z59" s="134">
        <v>38263</v>
      </c>
      <c r="AA59" s="134">
        <v>180531</v>
      </c>
      <c r="AB59" s="135">
        <v>0</v>
      </c>
      <c r="AC59" s="134">
        <v>0</v>
      </c>
      <c r="AD59" s="134">
        <v>0</v>
      </c>
      <c r="AE59" s="134">
        <f t="shared" si="9"/>
        <v>2114005</v>
      </c>
      <c r="AF59" s="134">
        <f t="shared" si="10"/>
        <v>0</v>
      </c>
      <c r="AG59" s="134">
        <f t="shared" si="11"/>
        <v>0</v>
      </c>
      <c r="AH59" s="134">
        <v>0</v>
      </c>
      <c r="AI59" s="134">
        <v>0</v>
      </c>
      <c r="AJ59" s="134">
        <v>0</v>
      </c>
      <c r="AK59" s="134">
        <v>0</v>
      </c>
      <c r="AL59" s="134">
        <v>0</v>
      </c>
      <c r="AM59" s="135">
        <v>0</v>
      </c>
      <c r="AN59" s="134">
        <f t="shared" si="12"/>
        <v>0</v>
      </c>
      <c r="AO59" s="134">
        <f t="shared" si="13"/>
        <v>0</v>
      </c>
      <c r="AP59" s="134">
        <v>0</v>
      </c>
      <c r="AQ59" s="134">
        <v>0</v>
      </c>
      <c r="AR59" s="134">
        <v>0</v>
      </c>
      <c r="AS59" s="134">
        <v>0</v>
      </c>
      <c r="AT59" s="134">
        <f t="shared" si="14"/>
        <v>0</v>
      </c>
      <c r="AU59" s="134">
        <v>0</v>
      </c>
      <c r="AV59" s="134">
        <v>0</v>
      </c>
      <c r="AW59" s="134">
        <v>0</v>
      </c>
      <c r="AX59" s="134">
        <v>0</v>
      </c>
      <c r="AY59" s="134">
        <f t="shared" si="15"/>
        <v>0</v>
      </c>
      <c r="AZ59" s="134">
        <v>0</v>
      </c>
      <c r="BA59" s="134">
        <v>0</v>
      </c>
      <c r="BB59" s="134">
        <v>0</v>
      </c>
      <c r="BC59" s="134">
        <v>0</v>
      </c>
      <c r="BD59" s="135">
        <v>0</v>
      </c>
      <c r="BE59" s="134">
        <v>0</v>
      </c>
      <c r="BF59" s="134">
        <v>0</v>
      </c>
      <c r="BG59" s="134">
        <f t="shared" si="16"/>
        <v>0</v>
      </c>
      <c r="BH59" s="134">
        <f t="shared" si="50"/>
        <v>1381900</v>
      </c>
      <c r="BI59" s="134">
        <f t="shared" si="50"/>
        <v>1381900</v>
      </c>
      <c r="BJ59" s="134">
        <f t="shared" si="50"/>
        <v>0</v>
      </c>
      <c r="BK59" s="134">
        <f t="shared" si="50"/>
        <v>536300</v>
      </c>
      <c r="BL59" s="134">
        <f t="shared" si="50"/>
        <v>417</v>
      </c>
      <c r="BM59" s="134">
        <f t="shared" si="50"/>
        <v>845183</v>
      </c>
      <c r="BN59" s="134">
        <f t="shared" si="50"/>
        <v>0</v>
      </c>
      <c r="BO59" s="135">
        <v>0</v>
      </c>
      <c r="BP59" s="134">
        <f t="shared" si="50"/>
        <v>732105</v>
      </c>
      <c r="BQ59" s="134">
        <f aca="true" t="shared" si="52" ref="BQ59:BV61">SUM(M59,AO59)</f>
        <v>84021</v>
      </c>
      <c r="BR59" s="134">
        <f t="shared" si="52"/>
        <v>84021</v>
      </c>
      <c r="BS59" s="134">
        <f t="shared" si="52"/>
        <v>0</v>
      </c>
      <c r="BT59" s="134">
        <f t="shared" si="52"/>
        <v>0</v>
      </c>
      <c r="BU59" s="134">
        <f t="shared" si="52"/>
        <v>0</v>
      </c>
      <c r="BV59" s="134">
        <f t="shared" si="52"/>
        <v>214711</v>
      </c>
      <c r="BW59" s="134">
        <f t="shared" si="32"/>
        <v>0</v>
      </c>
      <c r="BX59" s="134">
        <f t="shared" si="46"/>
        <v>214711</v>
      </c>
      <c r="BY59" s="134">
        <f t="shared" si="47"/>
        <v>0</v>
      </c>
      <c r="BZ59" s="134">
        <f t="shared" si="51"/>
        <v>0</v>
      </c>
      <c r="CA59" s="134">
        <f t="shared" si="51"/>
        <v>433373</v>
      </c>
      <c r="CB59" s="134">
        <f t="shared" si="51"/>
        <v>12683</v>
      </c>
      <c r="CC59" s="134">
        <f t="shared" si="51"/>
        <v>201896</v>
      </c>
      <c r="CD59" s="134">
        <f t="shared" si="51"/>
        <v>38263</v>
      </c>
      <c r="CE59" s="134">
        <f t="shared" si="51"/>
        <v>180531</v>
      </c>
      <c r="CF59" s="135">
        <v>0</v>
      </c>
      <c r="CG59" s="134">
        <f t="shared" si="51"/>
        <v>0</v>
      </c>
      <c r="CH59" s="134">
        <f t="shared" si="51"/>
        <v>0</v>
      </c>
      <c r="CI59" s="134">
        <f t="shared" si="51"/>
        <v>2114005</v>
      </c>
    </row>
    <row r="60" spans="1:87" s="129" customFormat="1" ht="12" customHeight="1">
      <c r="A60" s="125" t="s">
        <v>335</v>
      </c>
      <c r="B60" s="126" t="s">
        <v>440</v>
      </c>
      <c r="C60" s="125" t="s">
        <v>441</v>
      </c>
      <c r="D60" s="134">
        <f t="shared" si="3"/>
        <v>32899</v>
      </c>
      <c r="E60" s="134">
        <f t="shared" si="4"/>
        <v>30067</v>
      </c>
      <c r="F60" s="134">
        <v>0</v>
      </c>
      <c r="G60" s="134">
        <v>0</v>
      </c>
      <c r="H60" s="134">
        <v>0</v>
      </c>
      <c r="I60" s="134">
        <v>30067</v>
      </c>
      <c r="J60" s="134">
        <v>2832</v>
      </c>
      <c r="K60" s="135">
        <v>0</v>
      </c>
      <c r="L60" s="134">
        <f t="shared" si="5"/>
        <v>49646</v>
      </c>
      <c r="M60" s="134">
        <f t="shared" si="6"/>
        <v>22525</v>
      </c>
      <c r="N60" s="134">
        <v>22525</v>
      </c>
      <c r="O60" s="134">
        <v>0</v>
      </c>
      <c r="P60" s="134">
        <v>0</v>
      </c>
      <c r="Q60" s="134">
        <v>0</v>
      </c>
      <c r="R60" s="134">
        <f t="shared" si="7"/>
        <v>0</v>
      </c>
      <c r="S60" s="134">
        <v>0</v>
      </c>
      <c r="T60" s="134">
        <v>0</v>
      </c>
      <c r="U60" s="134">
        <v>0</v>
      </c>
      <c r="V60" s="134">
        <v>0</v>
      </c>
      <c r="W60" s="134">
        <f t="shared" si="8"/>
        <v>27121</v>
      </c>
      <c r="X60" s="134">
        <v>0</v>
      </c>
      <c r="Y60" s="134">
        <v>0</v>
      </c>
      <c r="Z60" s="134">
        <v>0</v>
      </c>
      <c r="AA60" s="134">
        <v>27121</v>
      </c>
      <c r="AB60" s="135">
        <v>0</v>
      </c>
      <c r="AC60" s="134">
        <v>0</v>
      </c>
      <c r="AD60" s="134">
        <v>51200</v>
      </c>
      <c r="AE60" s="134">
        <f t="shared" si="9"/>
        <v>133745</v>
      </c>
      <c r="AF60" s="134">
        <f t="shared" si="10"/>
        <v>0</v>
      </c>
      <c r="AG60" s="134">
        <f t="shared" si="11"/>
        <v>0</v>
      </c>
      <c r="AH60" s="134">
        <v>0</v>
      </c>
      <c r="AI60" s="134">
        <v>0</v>
      </c>
      <c r="AJ60" s="134">
        <v>0</v>
      </c>
      <c r="AK60" s="134">
        <v>0</v>
      </c>
      <c r="AL60" s="134">
        <v>0</v>
      </c>
      <c r="AM60" s="135">
        <v>0</v>
      </c>
      <c r="AN60" s="134">
        <f t="shared" si="12"/>
        <v>0</v>
      </c>
      <c r="AO60" s="134">
        <f t="shared" si="13"/>
        <v>0</v>
      </c>
      <c r="AP60" s="134">
        <v>0</v>
      </c>
      <c r="AQ60" s="134">
        <v>0</v>
      </c>
      <c r="AR60" s="134">
        <v>0</v>
      </c>
      <c r="AS60" s="134">
        <v>0</v>
      </c>
      <c r="AT60" s="134">
        <f t="shared" si="14"/>
        <v>0</v>
      </c>
      <c r="AU60" s="134">
        <v>0</v>
      </c>
      <c r="AV60" s="134">
        <v>0</v>
      </c>
      <c r="AW60" s="134">
        <v>0</v>
      </c>
      <c r="AX60" s="134">
        <v>0</v>
      </c>
      <c r="AY60" s="134">
        <f t="shared" si="15"/>
        <v>0</v>
      </c>
      <c r="AZ60" s="134">
        <v>0</v>
      </c>
      <c r="BA60" s="134">
        <v>0</v>
      </c>
      <c r="BB60" s="134">
        <v>0</v>
      </c>
      <c r="BC60" s="134">
        <v>0</v>
      </c>
      <c r="BD60" s="135">
        <v>0</v>
      </c>
      <c r="BE60" s="134">
        <v>0</v>
      </c>
      <c r="BF60" s="134">
        <v>0</v>
      </c>
      <c r="BG60" s="134">
        <f t="shared" si="16"/>
        <v>0</v>
      </c>
      <c r="BH60" s="134">
        <f aca="true" t="shared" si="53" ref="BH60:BN61">SUM(D60,AF60)</f>
        <v>32899</v>
      </c>
      <c r="BI60" s="134">
        <f t="shared" si="53"/>
        <v>30067</v>
      </c>
      <c r="BJ60" s="134">
        <f t="shared" si="53"/>
        <v>0</v>
      </c>
      <c r="BK60" s="134">
        <f t="shared" si="53"/>
        <v>0</v>
      </c>
      <c r="BL60" s="134">
        <f t="shared" si="53"/>
        <v>0</v>
      </c>
      <c r="BM60" s="134">
        <f t="shared" si="53"/>
        <v>30067</v>
      </c>
      <c r="BN60" s="134">
        <f t="shared" si="53"/>
        <v>2832</v>
      </c>
      <c r="BO60" s="135">
        <v>0</v>
      </c>
      <c r="BP60" s="134">
        <f>SUM(L60,AN60)</f>
        <v>49646</v>
      </c>
      <c r="BQ60" s="134">
        <f t="shared" si="52"/>
        <v>22525</v>
      </c>
      <c r="BR60" s="134">
        <f t="shared" si="52"/>
        <v>22525</v>
      </c>
      <c r="BS60" s="134">
        <f t="shared" si="52"/>
        <v>0</v>
      </c>
      <c r="BT60" s="134">
        <f t="shared" si="52"/>
        <v>0</v>
      </c>
      <c r="BU60" s="134">
        <f t="shared" si="52"/>
        <v>0</v>
      </c>
      <c r="BV60" s="134">
        <f t="shared" si="52"/>
        <v>0</v>
      </c>
      <c r="BW60" s="134">
        <f t="shared" si="32"/>
        <v>0</v>
      </c>
      <c r="BX60" s="134">
        <f t="shared" si="46"/>
        <v>0</v>
      </c>
      <c r="BY60" s="134">
        <f t="shared" si="47"/>
        <v>0</v>
      </c>
      <c r="BZ60" s="134">
        <f t="shared" si="51"/>
        <v>0</v>
      </c>
      <c r="CA60" s="134">
        <f t="shared" si="51"/>
        <v>27121</v>
      </c>
      <c r="CB60" s="134">
        <f t="shared" si="51"/>
        <v>0</v>
      </c>
      <c r="CC60" s="134">
        <f t="shared" si="51"/>
        <v>0</v>
      </c>
      <c r="CD60" s="134">
        <f t="shared" si="51"/>
        <v>0</v>
      </c>
      <c r="CE60" s="134">
        <f t="shared" si="51"/>
        <v>27121</v>
      </c>
      <c r="CF60" s="135">
        <v>0</v>
      </c>
      <c r="CG60" s="134">
        <f t="shared" si="51"/>
        <v>0</v>
      </c>
      <c r="CH60" s="134">
        <f t="shared" si="51"/>
        <v>51200</v>
      </c>
      <c r="CI60" s="134">
        <f t="shared" si="51"/>
        <v>133745</v>
      </c>
    </row>
    <row r="61" spans="1:87" s="129" customFormat="1" ht="12" customHeight="1">
      <c r="A61" s="125" t="s">
        <v>335</v>
      </c>
      <c r="B61" s="126" t="s">
        <v>442</v>
      </c>
      <c r="C61" s="125" t="s">
        <v>443</v>
      </c>
      <c r="D61" s="134">
        <f t="shared" si="3"/>
        <v>0</v>
      </c>
      <c r="E61" s="134">
        <f t="shared" si="4"/>
        <v>0</v>
      </c>
      <c r="F61" s="134">
        <v>0</v>
      </c>
      <c r="G61" s="134">
        <v>0</v>
      </c>
      <c r="H61" s="134">
        <v>0</v>
      </c>
      <c r="I61" s="134">
        <v>0</v>
      </c>
      <c r="J61" s="134">
        <v>0</v>
      </c>
      <c r="K61" s="135">
        <v>0</v>
      </c>
      <c r="L61" s="134">
        <f t="shared" si="5"/>
        <v>240521</v>
      </c>
      <c r="M61" s="134">
        <f t="shared" si="6"/>
        <v>51170</v>
      </c>
      <c r="N61" s="134">
        <v>51170</v>
      </c>
      <c r="O61" s="134">
        <v>0</v>
      </c>
      <c r="P61" s="134">
        <v>0</v>
      </c>
      <c r="Q61" s="134">
        <v>0</v>
      </c>
      <c r="R61" s="134">
        <f t="shared" si="7"/>
        <v>0</v>
      </c>
      <c r="S61" s="134">
        <v>0</v>
      </c>
      <c r="T61" s="134">
        <v>0</v>
      </c>
      <c r="U61" s="134">
        <v>0</v>
      </c>
      <c r="V61" s="134">
        <v>0</v>
      </c>
      <c r="W61" s="134">
        <f t="shared" si="8"/>
        <v>186386</v>
      </c>
      <c r="X61" s="134">
        <v>0</v>
      </c>
      <c r="Y61" s="134">
        <v>177579</v>
      </c>
      <c r="Z61" s="134">
        <v>0</v>
      </c>
      <c r="AA61" s="134">
        <v>8807</v>
      </c>
      <c r="AB61" s="135">
        <v>0</v>
      </c>
      <c r="AC61" s="134">
        <v>2965</v>
      </c>
      <c r="AD61" s="134">
        <v>193332</v>
      </c>
      <c r="AE61" s="134">
        <f t="shared" si="9"/>
        <v>433853</v>
      </c>
      <c r="AF61" s="134">
        <f t="shared" si="10"/>
        <v>0</v>
      </c>
      <c r="AG61" s="134">
        <f t="shared" si="11"/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5">
        <v>0</v>
      </c>
      <c r="AN61" s="134">
        <f t="shared" si="12"/>
        <v>0</v>
      </c>
      <c r="AO61" s="134">
        <f t="shared" si="13"/>
        <v>0</v>
      </c>
      <c r="AP61" s="134">
        <v>0</v>
      </c>
      <c r="AQ61" s="134">
        <v>0</v>
      </c>
      <c r="AR61" s="134">
        <v>0</v>
      </c>
      <c r="AS61" s="134">
        <v>0</v>
      </c>
      <c r="AT61" s="134">
        <f t="shared" si="14"/>
        <v>0</v>
      </c>
      <c r="AU61" s="134">
        <v>0</v>
      </c>
      <c r="AV61" s="134">
        <v>0</v>
      </c>
      <c r="AW61" s="134">
        <v>0</v>
      </c>
      <c r="AX61" s="134">
        <v>0</v>
      </c>
      <c r="AY61" s="134">
        <f t="shared" si="15"/>
        <v>0</v>
      </c>
      <c r="AZ61" s="134">
        <v>0</v>
      </c>
      <c r="BA61" s="134">
        <v>0</v>
      </c>
      <c r="BB61" s="134">
        <v>0</v>
      </c>
      <c r="BC61" s="134">
        <v>0</v>
      </c>
      <c r="BD61" s="135">
        <v>0</v>
      </c>
      <c r="BE61" s="134">
        <v>0</v>
      </c>
      <c r="BF61" s="134">
        <v>0</v>
      </c>
      <c r="BG61" s="134">
        <f t="shared" si="16"/>
        <v>0</v>
      </c>
      <c r="BH61" s="134">
        <f t="shared" si="53"/>
        <v>0</v>
      </c>
      <c r="BI61" s="134">
        <f t="shared" si="53"/>
        <v>0</v>
      </c>
      <c r="BJ61" s="134">
        <f t="shared" si="53"/>
        <v>0</v>
      </c>
      <c r="BK61" s="134">
        <f t="shared" si="53"/>
        <v>0</v>
      </c>
      <c r="BL61" s="134">
        <f t="shared" si="53"/>
        <v>0</v>
      </c>
      <c r="BM61" s="134">
        <f t="shared" si="53"/>
        <v>0</v>
      </c>
      <c r="BN61" s="134">
        <f t="shared" si="53"/>
        <v>0</v>
      </c>
      <c r="BO61" s="135">
        <v>0</v>
      </c>
      <c r="BP61" s="134">
        <f>SUM(L61,AN61)</f>
        <v>240521</v>
      </c>
      <c r="BQ61" s="134">
        <f t="shared" si="52"/>
        <v>51170</v>
      </c>
      <c r="BR61" s="134">
        <f t="shared" si="52"/>
        <v>51170</v>
      </c>
      <c r="BS61" s="134">
        <f t="shared" si="52"/>
        <v>0</v>
      </c>
      <c r="BT61" s="134">
        <f t="shared" si="52"/>
        <v>0</v>
      </c>
      <c r="BU61" s="134">
        <f t="shared" si="52"/>
        <v>0</v>
      </c>
      <c r="BV61" s="134">
        <f t="shared" si="52"/>
        <v>0</v>
      </c>
      <c r="BW61" s="134">
        <f t="shared" si="32"/>
        <v>0</v>
      </c>
      <c r="BX61" s="134">
        <f t="shared" si="46"/>
        <v>0</v>
      </c>
      <c r="BY61" s="134">
        <f t="shared" si="47"/>
        <v>0</v>
      </c>
      <c r="BZ61" s="134">
        <f t="shared" si="51"/>
        <v>0</v>
      </c>
      <c r="CA61" s="134">
        <f t="shared" si="51"/>
        <v>186386</v>
      </c>
      <c r="CB61" s="134">
        <f t="shared" si="51"/>
        <v>0</v>
      </c>
      <c r="CC61" s="134">
        <f t="shared" si="51"/>
        <v>177579</v>
      </c>
      <c r="CD61" s="134">
        <f t="shared" si="51"/>
        <v>0</v>
      </c>
      <c r="CE61" s="134">
        <f t="shared" si="51"/>
        <v>8807</v>
      </c>
      <c r="CF61" s="135">
        <v>0</v>
      </c>
      <c r="CG61" s="134">
        <f t="shared" si="51"/>
        <v>2965</v>
      </c>
      <c r="CH61" s="134">
        <f t="shared" si="51"/>
        <v>193332</v>
      </c>
      <c r="CI61" s="134">
        <f t="shared" si="51"/>
        <v>433853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50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444</v>
      </c>
      <c r="B7" s="122">
        <v>27000</v>
      </c>
      <c r="C7" s="121" t="s">
        <v>333</v>
      </c>
      <c r="D7" s="123">
        <f aca="true" t="shared" si="0" ref="D7:I7">SUM(D8:D50)</f>
        <v>2049054</v>
      </c>
      <c r="E7" s="123">
        <f t="shared" si="0"/>
        <v>9660608</v>
      </c>
      <c r="F7" s="123">
        <f t="shared" si="0"/>
        <v>11709662</v>
      </c>
      <c r="G7" s="123">
        <f t="shared" si="0"/>
        <v>34900</v>
      </c>
      <c r="H7" s="123">
        <f t="shared" si="0"/>
        <v>883180</v>
      </c>
      <c r="I7" s="123">
        <f t="shared" si="0"/>
        <v>918080</v>
      </c>
      <c r="J7" s="147">
        <f>COUNTIF(J8:J50,"&lt;&gt;")</f>
        <v>27</v>
      </c>
      <c r="K7" s="147">
        <f>COUNTIF(K8:K50,"&lt;&gt;")</f>
        <v>27</v>
      </c>
      <c r="L7" s="123">
        <f aca="true" t="shared" si="1" ref="L7:Q7">SUM(L8:L50)</f>
        <v>2049054</v>
      </c>
      <c r="M7" s="123">
        <f t="shared" si="1"/>
        <v>9406565</v>
      </c>
      <c r="N7" s="123">
        <f t="shared" si="1"/>
        <v>11455619</v>
      </c>
      <c r="O7" s="123">
        <f t="shared" si="1"/>
        <v>34900</v>
      </c>
      <c r="P7" s="123">
        <f t="shared" si="1"/>
        <v>883180</v>
      </c>
      <c r="Q7" s="123">
        <f t="shared" si="1"/>
        <v>918080</v>
      </c>
      <c r="R7" s="147">
        <f>COUNTIF(R8:R50,"&lt;&gt;")</f>
        <v>4</v>
      </c>
      <c r="S7" s="147">
        <f>COUNTIF(S8:S50,"&lt;&gt;")</f>
        <v>4</v>
      </c>
      <c r="T7" s="123">
        <f aca="true" t="shared" si="2" ref="T7:Y7">SUM(T8:T50)</f>
        <v>0</v>
      </c>
      <c r="U7" s="123">
        <f t="shared" si="2"/>
        <v>254043</v>
      </c>
      <c r="V7" s="123">
        <f t="shared" si="2"/>
        <v>254043</v>
      </c>
      <c r="W7" s="123">
        <f t="shared" si="2"/>
        <v>0</v>
      </c>
      <c r="X7" s="123">
        <f t="shared" si="2"/>
        <v>0</v>
      </c>
      <c r="Y7" s="123">
        <f t="shared" si="2"/>
        <v>0</v>
      </c>
      <c r="Z7" s="147">
        <f>COUNTIF(Z8:Z50,"&lt;&gt;")</f>
        <v>0</v>
      </c>
      <c r="AA7" s="147">
        <f>COUNTIF(AA8:AA50,"&lt;&gt;")</f>
        <v>0</v>
      </c>
      <c r="AB7" s="123">
        <f aca="true" t="shared" si="3" ref="AB7:AG7">SUM(AB8:AB50)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COUNTIF(AH8:AH50,"&lt;&gt;")</f>
        <v>0</v>
      </c>
      <c r="AI7" s="147">
        <f>COUNTIF(AI8:AI50,"&lt;&gt;")</f>
        <v>0</v>
      </c>
      <c r="AJ7" s="123">
        <f aca="true" t="shared" si="4" ref="AJ7:AO7">SUM(AJ8:AJ50)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COUNTIF(AP8:AP50,"&lt;&gt;")</f>
        <v>0</v>
      </c>
      <c r="AQ7" s="147">
        <f>COUNTIF(AQ8:AQ50,"&lt;&gt;")</f>
        <v>0</v>
      </c>
      <c r="AR7" s="123">
        <f aca="true" t="shared" si="5" ref="AR7:AW7">SUM(AR8:AR50)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COUNTIF(AX8:AX50,"&lt;&gt;")</f>
        <v>0</v>
      </c>
      <c r="AY7" s="147">
        <f>COUNTIF(AY8:AY50,"&lt;&gt;")</f>
        <v>0</v>
      </c>
      <c r="AZ7" s="123">
        <f aca="true" t="shared" si="6" ref="AZ7:BE7">SUM(AZ8:AZ50)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444</v>
      </c>
      <c r="B8" s="126" t="s">
        <v>547</v>
      </c>
      <c r="C8" s="125" t="s">
        <v>445</v>
      </c>
      <c r="D8" s="127">
        <f aca="true" t="shared" si="7" ref="D8:D50">SUM(L8,T8,AB8,AJ8,AR8,AZ8)</f>
        <v>0</v>
      </c>
      <c r="E8" s="127">
        <f aca="true" t="shared" si="8" ref="E8:E50">SUM(M8,U8,AC8,AK8,AS8,BA8)</f>
        <v>0</v>
      </c>
      <c r="F8" s="127">
        <f aca="true" t="shared" si="9" ref="F8:F50">SUM(D8:E8)</f>
        <v>0</v>
      </c>
      <c r="G8" s="127">
        <f aca="true" t="shared" si="10" ref="G8:G50">SUM(O8,W8,AE8,AM8,AU8,BC8)</f>
        <v>0</v>
      </c>
      <c r="H8" s="127">
        <f aca="true" t="shared" si="11" ref="H8:H50">SUM(P8,X8,AF8,AN8,AV8,BD8)</f>
        <v>0</v>
      </c>
      <c r="I8" s="127">
        <f aca="true" t="shared" si="12" ref="I8:I50">SUM(G8:H8)</f>
        <v>0</v>
      </c>
      <c r="J8" s="130"/>
      <c r="K8" s="131"/>
      <c r="L8" s="127">
        <v>0</v>
      </c>
      <c r="M8" s="127">
        <v>0</v>
      </c>
      <c r="N8" s="127">
        <f aca="true" t="shared" si="13" ref="N8:N50">SUM(L8,+M8)</f>
        <v>0</v>
      </c>
      <c r="O8" s="127">
        <v>0</v>
      </c>
      <c r="P8" s="127">
        <v>0</v>
      </c>
      <c r="Q8" s="127">
        <f aca="true" t="shared" si="14" ref="Q8:Q50">SUM(O8,+P8)</f>
        <v>0</v>
      </c>
      <c r="R8" s="130"/>
      <c r="S8" s="131"/>
      <c r="T8" s="127">
        <v>0</v>
      </c>
      <c r="U8" s="127">
        <v>0</v>
      </c>
      <c r="V8" s="127">
        <f aca="true" t="shared" si="15" ref="V8:V50">+SUM(T8,U8)</f>
        <v>0</v>
      </c>
      <c r="W8" s="127">
        <v>0</v>
      </c>
      <c r="X8" s="127">
        <v>0</v>
      </c>
      <c r="Y8" s="127">
        <f aca="true" t="shared" si="16" ref="Y8:Y50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50">+SUM(AB8,AC8)</f>
        <v>0</v>
      </c>
      <c r="AE8" s="127">
        <v>0</v>
      </c>
      <c r="AF8" s="127">
        <v>0</v>
      </c>
      <c r="AG8" s="127">
        <f aca="true" t="shared" si="18" ref="AG8:AG50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50">SUM(AJ8,+AK8)</f>
        <v>0</v>
      </c>
      <c r="AM8" s="127">
        <v>0</v>
      </c>
      <c r="AN8" s="127">
        <v>0</v>
      </c>
      <c r="AO8" s="127">
        <f aca="true" t="shared" si="20" ref="AO8:AO50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50">SUM(AR8,+AS8)</f>
        <v>0</v>
      </c>
      <c r="AU8" s="127">
        <v>0</v>
      </c>
      <c r="AV8" s="127">
        <v>0</v>
      </c>
      <c r="AW8" s="127">
        <f aca="true" t="shared" si="22" ref="AW8:AW50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50">SUM(AZ8,BA8)</f>
        <v>0</v>
      </c>
      <c r="BC8" s="127">
        <v>0</v>
      </c>
      <c r="BD8" s="127">
        <v>0</v>
      </c>
      <c r="BE8" s="127">
        <f aca="true" t="shared" si="24" ref="BE8:BE50">SUM(BC8,+BD8)</f>
        <v>0</v>
      </c>
    </row>
    <row r="9" spans="1:57" s="129" customFormat="1" ht="12" customHeight="1">
      <c r="A9" s="125" t="s">
        <v>444</v>
      </c>
      <c r="B9" s="126" t="s">
        <v>548</v>
      </c>
      <c r="C9" s="125" t="s">
        <v>446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444</v>
      </c>
      <c r="B10" s="126" t="s">
        <v>447</v>
      </c>
      <c r="C10" s="125" t="s">
        <v>448</v>
      </c>
      <c r="D10" s="127">
        <f t="shared" si="7"/>
        <v>354</v>
      </c>
      <c r="E10" s="127">
        <f t="shared" si="8"/>
        <v>667947</v>
      </c>
      <c r="F10" s="127">
        <f t="shared" si="9"/>
        <v>668301</v>
      </c>
      <c r="G10" s="127">
        <f t="shared" si="10"/>
        <v>0</v>
      </c>
      <c r="H10" s="127">
        <f t="shared" si="11"/>
        <v>0</v>
      </c>
      <c r="I10" s="127">
        <f t="shared" si="12"/>
        <v>0</v>
      </c>
      <c r="J10" s="130" t="s">
        <v>449</v>
      </c>
      <c r="K10" s="131" t="s">
        <v>450</v>
      </c>
      <c r="L10" s="127">
        <v>354</v>
      </c>
      <c r="M10" s="127">
        <v>667947</v>
      </c>
      <c r="N10" s="127">
        <f t="shared" si="13"/>
        <v>668301</v>
      </c>
      <c r="O10" s="127">
        <v>0</v>
      </c>
      <c r="P10" s="127">
        <v>0</v>
      </c>
      <c r="Q10" s="127">
        <f t="shared" si="14"/>
        <v>0</v>
      </c>
      <c r="R10" s="130"/>
      <c r="S10" s="131"/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0</v>
      </c>
      <c r="Y10" s="127">
        <f t="shared" si="16"/>
        <v>0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444</v>
      </c>
      <c r="B11" s="126" t="s">
        <v>451</v>
      </c>
      <c r="C11" s="125" t="s">
        <v>452</v>
      </c>
      <c r="D11" s="127">
        <f t="shared" si="7"/>
        <v>488629</v>
      </c>
      <c r="E11" s="127">
        <f t="shared" si="8"/>
        <v>1189593</v>
      </c>
      <c r="F11" s="127">
        <f t="shared" si="9"/>
        <v>1678222</v>
      </c>
      <c r="G11" s="127">
        <f t="shared" si="10"/>
        <v>0</v>
      </c>
      <c r="H11" s="127">
        <f t="shared" si="11"/>
        <v>0</v>
      </c>
      <c r="I11" s="127">
        <f t="shared" si="12"/>
        <v>0</v>
      </c>
      <c r="J11" s="130" t="s">
        <v>453</v>
      </c>
      <c r="K11" s="131" t="s">
        <v>454</v>
      </c>
      <c r="L11" s="127">
        <v>488629</v>
      </c>
      <c r="M11" s="127">
        <v>1189593</v>
      </c>
      <c r="N11" s="127">
        <f t="shared" si="13"/>
        <v>1678222</v>
      </c>
      <c r="O11" s="127">
        <v>0</v>
      </c>
      <c r="P11" s="127">
        <v>0</v>
      </c>
      <c r="Q11" s="127">
        <f t="shared" si="14"/>
        <v>0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444</v>
      </c>
      <c r="B12" s="126" t="s">
        <v>549</v>
      </c>
      <c r="C12" s="125" t="s">
        <v>455</v>
      </c>
      <c r="D12" s="134">
        <f t="shared" si="7"/>
        <v>0</v>
      </c>
      <c r="E12" s="134">
        <f t="shared" si="8"/>
        <v>0</v>
      </c>
      <c r="F12" s="134">
        <f t="shared" si="9"/>
        <v>0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26"/>
      <c r="K12" s="125"/>
      <c r="L12" s="134">
        <v>0</v>
      </c>
      <c r="M12" s="134">
        <v>0</v>
      </c>
      <c r="N12" s="134">
        <f t="shared" si="13"/>
        <v>0</v>
      </c>
      <c r="O12" s="134">
        <v>0</v>
      </c>
      <c r="P12" s="134">
        <v>0</v>
      </c>
      <c r="Q12" s="134">
        <f t="shared" si="14"/>
        <v>0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444</v>
      </c>
      <c r="B13" s="126" t="s">
        <v>550</v>
      </c>
      <c r="C13" s="125" t="s">
        <v>456</v>
      </c>
      <c r="D13" s="134">
        <f t="shared" si="7"/>
        <v>0</v>
      </c>
      <c r="E13" s="134">
        <f t="shared" si="8"/>
        <v>0</v>
      </c>
      <c r="F13" s="134">
        <f t="shared" si="9"/>
        <v>0</v>
      </c>
      <c r="G13" s="134">
        <f t="shared" si="10"/>
        <v>0</v>
      </c>
      <c r="H13" s="134">
        <f t="shared" si="11"/>
        <v>0</v>
      </c>
      <c r="I13" s="134">
        <f t="shared" si="12"/>
        <v>0</v>
      </c>
      <c r="J13" s="126"/>
      <c r="K13" s="125"/>
      <c r="L13" s="134">
        <v>0</v>
      </c>
      <c r="M13" s="134">
        <v>0</v>
      </c>
      <c r="N13" s="134">
        <f t="shared" si="13"/>
        <v>0</v>
      </c>
      <c r="O13" s="134">
        <v>0</v>
      </c>
      <c r="P13" s="134">
        <v>0</v>
      </c>
      <c r="Q13" s="134">
        <f t="shared" si="14"/>
        <v>0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444</v>
      </c>
      <c r="B14" s="126" t="s">
        <v>457</v>
      </c>
      <c r="C14" s="125" t="s">
        <v>458</v>
      </c>
      <c r="D14" s="134">
        <f t="shared" si="7"/>
        <v>9256</v>
      </c>
      <c r="E14" s="134">
        <f t="shared" si="8"/>
        <v>199506</v>
      </c>
      <c r="F14" s="134">
        <f t="shared" si="9"/>
        <v>208762</v>
      </c>
      <c r="G14" s="134">
        <f t="shared" si="10"/>
        <v>2044</v>
      </c>
      <c r="H14" s="134">
        <f t="shared" si="11"/>
        <v>66276</v>
      </c>
      <c r="I14" s="134">
        <f t="shared" si="12"/>
        <v>68320</v>
      </c>
      <c r="J14" s="126" t="s">
        <v>459</v>
      </c>
      <c r="K14" s="125" t="s">
        <v>460</v>
      </c>
      <c r="L14" s="134">
        <v>9256</v>
      </c>
      <c r="M14" s="134">
        <v>199506</v>
      </c>
      <c r="N14" s="134">
        <f t="shared" si="13"/>
        <v>208762</v>
      </c>
      <c r="O14" s="134">
        <v>2044</v>
      </c>
      <c r="P14" s="134">
        <v>66276</v>
      </c>
      <c r="Q14" s="134">
        <f t="shared" si="14"/>
        <v>68320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444</v>
      </c>
      <c r="B15" s="126" t="s">
        <v>551</v>
      </c>
      <c r="C15" s="125" t="s">
        <v>461</v>
      </c>
      <c r="D15" s="134">
        <f t="shared" si="7"/>
        <v>0</v>
      </c>
      <c r="E15" s="134">
        <f t="shared" si="8"/>
        <v>0</v>
      </c>
      <c r="F15" s="134">
        <f t="shared" si="9"/>
        <v>0</v>
      </c>
      <c r="G15" s="134">
        <f t="shared" si="10"/>
        <v>0</v>
      </c>
      <c r="H15" s="134">
        <f t="shared" si="11"/>
        <v>0</v>
      </c>
      <c r="I15" s="134">
        <f t="shared" si="12"/>
        <v>0</v>
      </c>
      <c r="J15" s="126"/>
      <c r="K15" s="125"/>
      <c r="L15" s="134">
        <v>0</v>
      </c>
      <c r="M15" s="134">
        <v>0</v>
      </c>
      <c r="N15" s="134">
        <f t="shared" si="13"/>
        <v>0</v>
      </c>
      <c r="O15" s="134">
        <v>0</v>
      </c>
      <c r="P15" s="134">
        <v>0</v>
      </c>
      <c r="Q15" s="134">
        <f t="shared" si="14"/>
        <v>0</v>
      </c>
      <c r="R15" s="126"/>
      <c r="S15" s="125"/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444</v>
      </c>
      <c r="B16" s="126" t="s">
        <v>462</v>
      </c>
      <c r="C16" s="125" t="s">
        <v>463</v>
      </c>
      <c r="D16" s="134">
        <f t="shared" si="7"/>
        <v>191</v>
      </c>
      <c r="E16" s="134">
        <f t="shared" si="8"/>
        <v>359538</v>
      </c>
      <c r="F16" s="134">
        <f t="shared" si="9"/>
        <v>359729</v>
      </c>
      <c r="G16" s="134">
        <f t="shared" si="10"/>
        <v>0</v>
      </c>
      <c r="H16" s="134">
        <f t="shared" si="11"/>
        <v>0</v>
      </c>
      <c r="I16" s="134">
        <f t="shared" si="12"/>
        <v>0</v>
      </c>
      <c r="J16" s="126" t="s">
        <v>449</v>
      </c>
      <c r="K16" s="125" t="s">
        <v>450</v>
      </c>
      <c r="L16" s="134">
        <v>191</v>
      </c>
      <c r="M16" s="134">
        <v>359538</v>
      </c>
      <c r="N16" s="134">
        <f t="shared" si="13"/>
        <v>359729</v>
      </c>
      <c r="O16" s="134">
        <v>0</v>
      </c>
      <c r="P16" s="134">
        <v>0</v>
      </c>
      <c r="Q16" s="134">
        <f t="shared" si="14"/>
        <v>0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444</v>
      </c>
      <c r="B17" s="126" t="s">
        <v>552</v>
      </c>
      <c r="C17" s="125" t="s">
        <v>464</v>
      </c>
      <c r="D17" s="134">
        <f t="shared" si="7"/>
        <v>0</v>
      </c>
      <c r="E17" s="134">
        <f t="shared" si="8"/>
        <v>0</v>
      </c>
      <c r="F17" s="134">
        <f t="shared" si="9"/>
        <v>0</v>
      </c>
      <c r="G17" s="134">
        <f t="shared" si="10"/>
        <v>0</v>
      </c>
      <c r="H17" s="134">
        <f t="shared" si="11"/>
        <v>0</v>
      </c>
      <c r="I17" s="134">
        <f t="shared" si="12"/>
        <v>0</v>
      </c>
      <c r="J17" s="126"/>
      <c r="K17" s="125"/>
      <c r="L17" s="134">
        <v>0</v>
      </c>
      <c r="M17" s="134">
        <v>0</v>
      </c>
      <c r="N17" s="134">
        <f t="shared" si="13"/>
        <v>0</v>
      </c>
      <c r="O17" s="134">
        <v>0</v>
      </c>
      <c r="P17" s="134">
        <v>0</v>
      </c>
      <c r="Q17" s="134">
        <f t="shared" si="14"/>
        <v>0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444</v>
      </c>
      <c r="B18" s="126" t="s">
        <v>465</v>
      </c>
      <c r="C18" s="125" t="s">
        <v>466</v>
      </c>
      <c r="D18" s="134">
        <f t="shared" si="7"/>
        <v>0</v>
      </c>
      <c r="E18" s="134">
        <f t="shared" si="8"/>
        <v>158805</v>
      </c>
      <c r="F18" s="134">
        <f t="shared" si="9"/>
        <v>158805</v>
      </c>
      <c r="G18" s="134">
        <f t="shared" si="10"/>
        <v>0</v>
      </c>
      <c r="H18" s="134">
        <f t="shared" si="11"/>
        <v>0</v>
      </c>
      <c r="I18" s="134">
        <f t="shared" si="12"/>
        <v>0</v>
      </c>
      <c r="J18" s="126" t="s">
        <v>467</v>
      </c>
      <c r="K18" s="125" t="s">
        <v>468</v>
      </c>
      <c r="L18" s="134">
        <v>0</v>
      </c>
      <c r="M18" s="134">
        <v>158805</v>
      </c>
      <c r="N18" s="134">
        <f t="shared" si="13"/>
        <v>158805</v>
      </c>
      <c r="O18" s="134">
        <v>0</v>
      </c>
      <c r="P18" s="134">
        <v>0</v>
      </c>
      <c r="Q18" s="134">
        <f t="shared" si="14"/>
        <v>0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444</v>
      </c>
      <c r="B19" s="126" t="s">
        <v>553</v>
      </c>
      <c r="C19" s="125" t="s">
        <v>469</v>
      </c>
      <c r="D19" s="134">
        <f t="shared" si="7"/>
        <v>0</v>
      </c>
      <c r="E19" s="134">
        <f t="shared" si="8"/>
        <v>0</v>
      </c>
      <c r="F19" s="134">
        <f t="shared" si="9"/>
        <v>0</v>
      </c>
      <c r="G19" s="134">
        <f t="shared" si="10"/>
        <v>0</v>
      </c>
      <c r="H19" s="134">
        <f t="shared" si="11"/>
        <v>0</v>
      </c>
      <c r="I19" s="134">
        <f t="shared" si="12"/>
        <v>0</v>
      </c>
      <c r="J19" s="126"/>
      <c r="K19" s="125"/>
      <c r="L19" s="134">
        <v>0</v>
      </c>
      <c r="M19" s="134">
        <v>0</v>
      </c>
      <c r="N19" s="134">
        <f t="shared" si="13"/>
        <v>0</v>
      </c>
      <c r="O19" s="134">
        <v>0</v>
      </c>
      <c r="P19" s="134">
        <v>0</v>
      </c>
      <c r="Q19" s="134">
        <f t="shared" si="14"/>
        <v>0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444</v>
      </c>
      <c r="B20" s="126" t="s">
        <v>554</v>
      </c>
      <c r="C20" s="125" t="s">
        <v>470</v>
      </c>
      <c r="D20" s="134">
        <f t="shared" si="7"/>
        <v>0</v>
      </c>
      <c r="E20" s="134">
        <f t="shared" si="8"/>
        <v>0</v>
      </c>
      <c r="F20" s="134">
        <f t="shared" si="9"/>
        <v>0</v>
      </c>
      <c r="G20" s="134">
        <f t="shared" si="10"/>
        <v>0</v>
      </c>
      <c r="H20" s="134">
        <f t="shared" si="11"/>
        <v>0</v>
      </c>
      <c r="I20" s="134">
        <f t="shared" si="12"/>
        <v>0</v>
      </c>
      <c r="J20" s="126"/>
      <c r="K20" s="125"/>
      <c r="L20" s="134">
        <v>0</v>
      </c>
      <c r="M20" s="134">
        <v>0</v>
      </c>
      <c r="N20" s="134">
        <f t="shared" si="13"/>
        <v>0</v>
      </c>
      <c r="O20" s="134">
        <v>0</v>
      </c>
      <c r="P20" s="134">
        <v>0</v>
      </c>
      <c r="Q20" s="134">
        <f t="shared" si="14"/>
        <v>0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444</v>
      </c>
      <c r="B21" s="126" t="s">
        <v>471</v>
      </c>
      <c r="C21" s="125" t="s">
        <v>472</v>
      </c>
      <c r="D21" s="134">
        <f t="shared" si="7"/>
        <v>0</v>
      </c>
      <c r="E21" s="134">
        <f t="shared" si="8"/>
        <v>695834</v>
      </c>
      <c r="F21" s="134">
        <f t="shared" si="9"/>
        <v>695834</v>
      </c>
      <c r="G21" s="134">
        <f t="shared" si="10"/>
        <v>0</v>
      </c>
      <c r="H21" s="134">
        <f t="shared" si="11"/>
        <v>170793</v>
      </c>
      <c r="I21" s="134">
        <f t="shared" si="12"/>
        <v>170793</v>
      </c>
      <c r="J21" s="126" t="s">
        <v>473</v>
      </c>
      <c r="K21" s="125" t="s">
        <v>474</v>
      </c>
      <c r="L21" s="134">
        <v>0</v>
      </c>
      <c r="M21" s="134">
        <v>695834</v>
      </c>
      <c r="N21" s="134">
        <f t="shared" si="13"/>
        <v>695834</v>
      </c>
      <c r="O21" s="134">
        <v>0</v>
      </c>
      <c r="P21" s="134">
        <v>170793</v>
      </c>
      <c r="Q21" s="134">
        <f t="shared" si="14"/>
        <v>170793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444</v>
      </c>
      <c r="B22" s="126" t="s">
        <v>475</v>
      </c>
      <c r="C22" s="125" t="s">
        <v>476</v>
      </c>
      <c r="D22" s="134">
        <f t="shared" si="7"/>
        <v>109894</v>
      </c>
      <c r="E22" s="134">
        <f t="shared" si="8"/>
        <v>400057</v>
      </c>
      <c r="F22" s="134">
        <f t="shared" si="9"/>
        <v>509951</v>
      </c>
      <c r="G22" s="134">
        <f t="shared" si="10"/>
        <v>17189</v>
      </c>
      <c r="H22" s="134">
        <f t="shared" si="11"/>
        <v>123709</v>
      </c>
      <c r="I22" s="134">
        <f t="shared" si="12"/>
        <v>140898</v>
      </c>
      <c r="J22" s="126" t="s">
        <v>477</v>
      </c>
      <c r="K22" s="125" t="s">
        <v>478</v>
      </c>
      <c r="L22" s="134">
        <v>109894</v>
      </c>
      <c r="M22" s="134">
        <v>400057</v>
      </c>
      <c r="N22" s="134">
        <f t="shared" si="13"/>
        <v>509951</v>
      </c>
      <c r="O22" s="134">
        <v>17189</v>
      </c>
      <c r="P22" s="134">
        <v>123709</v>
      </c>
      <c r="Q22" s="134">
        <f t="shared" si="14"/>
        <v>140898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444</v>
      </c>
      <c r="B23" s="126" t="s">
        <v>479</v>
      </c>
      <c r="C23" s="125" t="s">
        <v>480</v>
      </c>
      <c r="D23" s="134">
        <f t="shared" si="7"/>
        <v>0</v>
      </c>
      <c r="E23" s="134">
        <f t="shared" si="8"/>
        <v>105240</v>
      </c>
      <c r="F23" s="134">
        <f t="shared" si="9"/>
        <v>105240</v>
      </c>
      <c r="G23" s="134">
        <f t="shared" si="10"/>
        <v>0</v>
      </c>
      <c r="H23" s="134">
        <f t="shared" si="11"/>
        <v>0</v>
      </c>
      <c r="I23" s="134">
        <f t="shared" si="12"/>
        <v>0</v>
      </c>
      <c r="J23" s="126" t="s">
        <v>467</v>
      </c>
      <c r="K23" s="125" t="s">
        <v>481</v>
      </c>
      <c r="L23" s="134">
        <v>0</v>
      </c>
      <c r="M23" s="134">
        <v>105240</v>
      </c>
      <c r="N23" s="134">
        <f t="shared" si="13"/>
        <v>105240</v>
      </c>
      <c r="O23" s="134">
        <v>0</v>
      </c>
      <c r="P23" s="134">
        <v>0</v>
      </c>
      <c r="Q23" s="134">
        <f t="shared" si="14"/>
        <v>0</v>
      </c>
      <c r="R23" s="126"/>
      <c r="S23" s="125"/>
      <c r="T23" s="134">
        <v>0</v>
      </c>
      <c r="U23" s="134">
        <v>0</v>
      </c>
      <c r="V23" s="134">
        <f t="shared" si="15"/>
        <v>0</v>
      </c>
      <c r="W23" s="134">
        <v>0</v>
      </c>
      <c r="X23" s="134">
        <v>0</v>
      </c>
      <c r="Y23" s="134">
        <f t="shared" si="16"/>
        <v>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444</v>
      </c>
      <c r="B24" s="126" t="s">
        <v>482</v>
      </c>
      <c r="C24" s="125" t="s">
        <v>483</v>
      </c>
      <c r="D24" s="134">
        <f t="shared" si="7"/>
        <v>89144</v>
      </c>
      <c r="E24" s="134">
        <f t="shared" si="8"/>
        <v>324517</v>
      </c>
      <c r="F24" s="134">
        <f t="shared" si="9"/>
        <v>413661</v>
      </c>
      <c r="G24" s="134">
        <f t="shared" si="10"/>
        <v>0</v>
      </c>
      <c r="H24" s="134">
        <f t="shared" si="11"/>
        <v>0</v>
      </c>
      <c r="I24" s="134">
        <f t="shared" si="12"/>
        <v>0</v>
      </c>
      <c r="J24" s="126" t="s">
        <v>477</v>
      </c>
      <c r="K24" s="125" t="s">
        <v>478</v>
      </c>
      <c r="L24" s="134">
        <v>89144</v>
      </c>
      <c r="M24" s="134">
        <v>324517</v>
      </c>
      <c r="N24" s="134">
        <f t="shared" si="13"/>
        <v>413661</v>
      </c>
      <c r="O24" s="134">
        <v>0</v>
      </c>
      <c r="P24" s="134">
        <v>0</v>
      </c>
      <c r="Q24" s="134">
        <f t="shared" si="14"/>
        <v>0</v>
      </c>
      <c r="R24" s="126"/>
      <c r="S24" s="125"/>
      <c r="T24" s="134">
        <v>0</v>
      </c>
      <c r="U24" s="134">
        <v>0</v>
      </c>
      <c r="V24" s="134">
        <f t="shared" si="15"/>
        <v>0</v>
      </c>
      <c r="W24" s="134">
        <v>0</v>
      </c>
      <c r="X24" s="134">
        <v>0</v>
      </c>
      <c r="Y24" s="134">
        <f t="shared" si="16"/>
        <v>0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444</v>
      </c>
      <c r="B25" s="126" t="s">
        <v>555</v>
      </c>
      <c r="C25" s="125" t="s">
        <v>484</v>
      </c>
      <c r="D25" s="134">
        <f t="shared" si="7"/>
        <v>0</v>
      </c>
      <c r="E25" s="134">
        <f t="shared" si="8"/>
        <v>0</v>
      </c>
      <c r="F25" s="134">
        <f t="shared" si="9"/>
        <v>0</v>
      </c>
      <c r="G25" s="134">
        <f t="shared" si="10"/>
        <v>0</v>
      </c>
      <c r="H25" s="134">
        <f t="shared" si="11"/>
        <v>0</v>
      </c>
      <c r="I25" s="134">
        <f t="shared" si="12"/>
        <v>0</v>
      </c>
      <c r="J25" s="126"/>
      <c r="K25" s="125"/>
      <c r="L25" s="134">
        <v>0</v>
      </c>
      <c r="M25" s="134">
        <v>0</v>
      </c>
      <c r="N25" s="134">
        <f t="shared" si="13"/>
        <v>0</v>
      </c>
      <c r="O25" s="134">
        <v>0</v>
      </c>
      <c r="P25" s="134">
        <v>0</v>
      </c>
      <c r="Q25" s="134">
        <f t="shared" si="14"/>
        <v>0</v>
      </c>
      <c r="R25" s="126"/>
      <c r="S25" s="125"/>
      <c r="T25" s="134">
        <v>0</v>
      </c>
      <c r="U25" s="134">
        <v>0</v>
      </c>
      <c r="V25" s="134">
        <f t="shared" si="15"/>
        <v>0</v>
      </c>
      <c r="W25" s="134">
        <v>0</v>
      </c>
      <c r="X25" s="134">
        <v>0</v>
      </c>
      <c r="Y25" s="134">
        <f t="shared" si="16"/>
        <v>0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444</v>
      </c>
      <c r="B26" s="126" t="s">
        <v>485</v>
      </c>
      <c r="C26" s="125" t="s">
        <v>486</v>
      </c>
      <c r="D26" s="134">
        <f t="shared" si="7"/>
        <v>192190</v>
      </c>
      <c r="E26" s="134">
        <f t="shared" si="8"/>
        <v>369832</v>
      </c>
      <c r="F26" s="134">
        <f t="shared" si="9"/>
        <v>562022</v>
      </c>
      <c r="G26" s="134">
        <f t="shared" si="10"/>
        <v>0</v>
      </c>
      <c r="H26" s="134">
        <f t="shared" si="11"/>
        <v>0</v>
      </c>
      <c r="I26" s="134">
        <f t="shared" si="12"/>
        <v>0</v>
      </c>
      <c r="J26" s="126" t="s">
        <v>487</v>
      </c>
      <c r="K26" s="125" t="s">
        <v>488</v>
      </c>
      <c r="L26" s="134">
        <v>192190</v>
      </c>
      <c r="M26" s="134">
        <v>369832</v>
      </c>
      <c r="N26" s="134">
        <f t="shared" si="13"/>
        <v>562022</v>
      </c>
      <c r="O26" s="134">
        <v>0</v>
      </c>
      <c r="P26" s="134">
        <v>0</v>
      </c>
      <c r="Q26" s="134">
        <f t="shared" si="14"/>
        <v>0</v>
      </c>
      <c r="R26" s="126"/>
      <c r="S26" s="125"/>
      <c r="T26" s="134">
        <v>0</v>
      </c>
      <c r="U26" s="134">
        <v>0</v>
      </c>
      <c r="V26" s="134">
        <f t="shared" si="15"/>
        <v>0</v>
      </c>
      <c r="W26" s="134">
        <v>0</v>
      </c>
      <c r="X26" s="134">
        <v>0</v>
      </c>
      <c r="Y26" s="134">
        <f t="shared" si="16"/>
        <v>0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444</v>
      </c>
      <c r="B27" s="126" t="s">
        <v>489</v>
      </c>
      <c r="C27" s="125" t="s">
        <v>490</v>
      </c>
      <c r="D27" s="134">
        <f t="shared" si="7"/>
        <v>16308</v>
      </c>
      <c r="E27" s="134">
        <f t="shared" si="8"/>
        <v>420768</v>
      </c>
      <c r="F27" s="134">
        <f t="shared" si="9"/>
        <v>437076</v>
      </c>
      <c r="G27" s="134">
        <f t="shared" si="10"/>
        <v>3754</v>
      </c>
      <c r="H27" s="134">
        <f t="shared" si="11"/>
        <v>162994</v>
      </c>
      <c r="I27" s="134">
        <f t="shared" si="12"/>
        <v>166748</v>
      </c>
      <c r="J27" s="126" t="s">
        <v>459</v>
      </c>
      <c r="K27" s="125" t="s">
        <v>491</v>
      </c>
      <c r="L27" s="134">
        <v>16308</v>
      </c>
      <c r="M27" s="134">
        <v>420768</v>
      </c>
      <c r="N27" s="134">
        <f t="shared" si="13"/>
        <v>437076</v>
      </c>
      <c r="O27" s="134">
        <v>3754</v>
      </c>
      <c r="P27" s="134">
        <v>162994</v>
      </c>
      <c r="Q27" s="134">
        <f t="shared" si="14"/>
        <v>166748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444</v>
      </c>
      <c r="B28" s="126" t="s">
        <v>556</v>
      </c>
      <c r="C28" s="125" t="s">
        <v>492</v>
      </c>
      <c r="D28" s="134">
        <f t="shared" si="7"/>
        <v>0</v>
      </c>
      <c r="E28" s="134">
        <f t="shared" si="8"/>
        <v>0</v>
      </c>
      <c r="F28" s="134">
        <f t="shared" si="9"/>
        <v>0</v>
      </c>
      <c r="G28" s="134">
        <f t="shared" si="10"/>
        <v>0</v>
      </c>
      <c r="H28" s="134">
        <f t="shared" si="11"/>
        <v>0</v>
      </c>
      <c r="I28" s="134">
        <f t="shared" si="12"/>
        <v>0</v>
      </c>
      <c r="J28" s="126"/>
      <c r="K28" s="125"/>
      <c r="L28" s="134">
        <v>0</v>
      </c>
      <c r="M28" s="134">
        <v>0</v>
      </c>
      <c r="N28" s="134">
        <f t="shared" si="13"/>
        <v>0</v>
      </c>
      <c r="O28" s="134">
        <v>0</v>
      </c>
      <c r="P28" s="134">
        <v>0</v>
      </c>
      <c r="Q28" s="134">
        <f t="shared" si="14"/>
        <v>0</v>
      </c>
      <c r="R28" s="126"/>
      <c r="S28" s="125"/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0</v>
      </c>
      <c r="Y28" s="134">
        <f t="shared" si="16"/>
        <v>0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444</v>
      </c>
      <c r="B29" s="126" t="s">
        <v>493</v>
      </c>
      <c r="C29" s="125" t="s">
        <v>494</v>
      </c>
      <c r="D29" s="134">
        <f t="shared" si="7"/>
        <v>21223</v>
      </c>
      <c r="E29" s="134">
        <f t="shared" si="8"/>
        <v>394536</v>
      </c>
      <c r="F29" s="134">
        <f t="shared" si="9"/>
        <v>415759</v>
      </c>
      <c r="G29" s="134">
        <f t="shared" si="10"/>
        <v>1152</v>
      </c>
      <c r="H29" s="134">
        <f t="shared" si="11"/>
        <v>78282</v>
      </c>
      <c r="I29" s="134">
        <f t="shared" si="12"/>
        <v>79434</v>
      </c>
      <c r="J29" s="126" t="s">
        <v>495</v>
      </c>
      <c r="K29" s="125" t="s">
        <v>496</v>
      </c>
      <c r="L29" s="134">
        <v>21223</v>
      </c>
      <c r="M29" s="134">
        <v>394536</v>
      </c>
      <c r="N29" s="134">
        <f t="shared" si="13"/>
        <v>415759</v>
      </c>
      <c r="O29" s="134">
        <v>1152</v>
      </c>
      <c r="P29" s="134">
        <v>78282</v>
      </c>
      <c r="Q29" s="134">
        <f t="shared" si="14"/>
        <v>79434</v>
      </c>
      <c r="R29" s="126"/>
      <c r="S29" s="125"/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0</v>
      </c>
      <c r="Y29" s="134">
        <f t="shared" si="16"/>
        <v>0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444</v>
      </c>
      <c r="B30" s="126" t="s">
        <v>497</v>
      </c>
      <c r="C30" s="125" t="s">
        <v>498</v>
      </c>
      <c r="D30" s="134">
        <f t="shared" si="7"/>
        <v>29908</v>
      </c>
      <c r="E30" s="134">
        <f t="shared" si="8"/>
        <v>556021</v>
      </c>
      <c r="F30" s="134">
        <f t="shared" si="9"/>
        <v>585929</v>
      </c>
      <c r="G30" s="134">
        <f t="shared" si="10"/>
        <v>1526</v>
      </c>
      <c r="H30" s="134">
        <f t="shared" si="11"/>
        <v>103772</v>
      </c>
      <c r="I30" s="134">
        <f t="shared" si="12"/>
        <v>105298</v>
      </c>
      <c r="J30" s="126" t="s">
        <v>495</v>
      </c>
      <c r="K30" s="125" t="s">
        <v>499</v>
      </c>
      <c r="L30" s="134">
        <v>29908</v>
      </c>
      <c r="M30" s="134">
        <v>556021</v>
      </c>
      <c r="N30" s="134">
        <f t="shared" si="13"/>
        <v>585929</v>
      </c>
      <c r="O30" s="134">
        <v>1526</v>
      </c>
      <c r="P30" s="134">
        <v>103772</v>
      </c>
      <c r="Q30" s="134">
        <f t="shared" si="14"/>
        <v>105298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444</v>
      </c>
      <c r="B31" s="126" t="s">
        <v>557</v>
      </c>
      <c r="C31" s="125" t="s">
        <v>500</v>
      </c>
      <c r="D31" s="134">
        <f t="shared" si="7"/>
        <v>0</v>
      </c>
      <c r="E31" s="134">
        <f t="shared" si="8"/>
        <v>0</v>
      </c>
      <c r="F31" s="134">
        <f t="shared" si="9"/>
        <v>0</v>
      </c>
      <c r="G31" s="134">
        <f t="shared" si="10"/>
        <v>0</v>
      </c>
      <c r="H31" s="134">
        <f t="shared" si="11"/>
        <v>0</v>
      </c>
      <c r="I31" s="134">
        <f t="shared" si="12"/>
        <v>0</v>
      </c>
      <c r="J31" s="126"/>
      <c r="K31" s="125"/>
      <c r="L31" s="134">
        <v>0</v>
      </c>
      <c r="M31" s="134">
        <v>0</v>
      </c>
      <c r="N31" s="134">
        <f t="shared" si="13"/>
        <v>0</v>
      </c>
      <c r="O31" s="134">
        <v>0</v>
      </c>
      <c r="P31" s="134">
        <v>0</v>
      </c>
      <c r="Q31" s="134">
        <f t="shared" si="14"/>
        <v>0</v>
      </c>
      <c r="R31" s="126"/>
      <c r="S31" s="125"/>
      <c r="T31" s="134">
        <v>0</v>
      </c>
      <c r="U31" s="134">
        <v>0</v>
      </c>
      <c r="V31" s="134">
        <f t="shared" si="15"/>
        <v>0</v>
      </c>
      <c r="W31" s="134">
        <v>0</v>
      </c>
      <c r="X31" s="134">
        <v>0</v>
      </c>
      <c r="Y31" s="134">
        <f t="shared" si="16"/>
        <v>0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444</v>
      </c>
      <c r="B32" s="126" t="s">
        <v>558</v>
      </c>
      <c r="C32" s="125" t="s">
        <v>501</v>
      </c>
      <c r="D32" s="134">
        <f t="shared" si="7"/>
        <v>0</v>
      </c>
      <c r="E32" s="134">
        <f t="shared" si="8"/>
        <v>0</v>
      </c>
      <c r="F32" s="134">
        <f t="shared" si="9"/>
        <v>0</v>
      </c>
      <c r="G32" s="134">
        <f t="shared" si="10"/>
        <v>0</v>
      </c>
      <c r="H32" s="134">
        <f t="shared" si="11"/>
        <v>0</v>
      </c>
      <c r="I32" s="134">
        <f t="shared" si="12"/>
        <v>0</v>
      </c>
      <c r="J32" s="126"/>
      <c r="K32" s="125"/>
      <c r="L32" s="134">
        <v>0</v>
      </c>
      <c r="M32" s="134">
        <v>0</v>
      </c>
      <c r="N32" s="134">
        <f t="shared" si="13"/>
        <v>0</v>
      </c>
      <c r="O32" s="134">
        <v>0</v>
      </c>
      <c r="P32" s="134">
        <v>0</v>
      </c>
      <c r="Q32" s="134">
        <f t="shared" si="14"/>
        <v>0</v>
      </c>
      <c r="R32" s="126"/>
      <c r="S32" s="125"/>
      <c r="T32" s="134">
        <v>0</v>
      </c>
      <c r="U32" s="134">
        <v>0</v>
      </c>
      <c r="V32" s="134">
        <f t="shared" si="15"/>
        <v>0</v>
      </c>
      <c r="W32" s="134">
        <v>0</v>
      </c>
      <c r="X32" s="134">
        <v>0</v>
      </c>
      <c r="Y32" s="134">
        <f t="shared" si="16"/>
        <v>0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444</v>
      </c>
      <c r="B33" s="126" t="s">
        <v>502</v>
      </c>
      <c r="C33" s="125" t="s">
        <v>503</v>
      </c>
      <c r="D33" s="134">
        <f t="shared" si="7"/>
        <v>7950</v>
      </c>
      <c r="E33" s="134">
        <f t="shared" si="8"/>
        <v>152919</v>
      </c>
      <c r="F33" s="134">
        <f t="shared" si="9"/>
        <v>160869</v>
      </c>
      <c r="G33" s="134">
        <f t="shared" si="10"/>
        <v>1702</v>
      </c>
      <c r="H33" s="134">
        <f t="shared" si="11"/>
        <v>46713</v>
      </c>
      <c r="I33" s="134">
        <f t="shared" si="12"/>
        <v>48415</v>
      </c>
      <c r="J33" s="126" t="s">
        <v>459</v>
      </c>
      <c r="K33" s="125" t="s">
        <v>491</v>
      </c>
      <c r="L33" s="134">
        <v>7950</v>
      </c>
      <c r="M33" s="134">
        <v>152919</v>
      </c>
      <c r="N33" s="134">
        <f t="shared" si="13"/>
        <v>160869</v>
      </c>
      <c r="O33" s="134">
        <v>1702</v>
      </c>
      <c r="P33" s="134">
        <v>46713</v>
      </c>
      <c r="Q33" s="134">
        <f t="shared" si="14"/>
        <v>48415</v>
      </c>
      <c r="R33" s="126"/>
      <c r="S33" s="125"/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0</v>
      </c>
      <c r="Y33" s="134">
        <f t="shared" si="16"/>
        <v>0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  <row r="34" spans="1:57" s="129" customFormat="1" ht="12" customHeight="1">
      <c r="A34" s="125" t="s">
        <v>444</v>
      </c>
      <c r="B34" s="126" t="s">
        <v>504</v>
      </c>
      <c r="C34" s="125" t="s">
        <v>505</v>
      </c>
      <c r="D34" s="134">
        <f t="shared" si="7"/>
        <v>21694</v>
      </c>
      <c r="E34" s="134">
        <f t="shared" si="8"/>
        <v>403295</v>
      </c>
      <c r="F34" s="134">
        <f t="shared" si="9"/>
        <v>424989</v>
      </c>
      <c r="G34" s="134">
        <f t="shared" si="10"/>
        <v>957</v>
      </c>
      <c r="H34" s="134">
        <f t="shared" si="11"/>
        <v>65088</v>
      </c>
      <c r="I34" s="134">
        <f t="shared" si="12"/>
        <v>66045</v>
      </c>
      <c r="J34" s="126" t="s">
        <v>495</v>
      </c>
      <c r="K34" s="125" t="s">
        <v>499</v>
      </c>
      <c r="L34" s="134">
        <v>21694</v>
      </c>
      <c r="M34" s="134">
        <v>403295</v>
      </c>
      <c r="N34" s="134">
        <f t="shared" si="13"/>
        <v>424989</v>
      </c>
      <c r="O34" s="134">
        <v>957</v>
      </c>
      <c r="P34" s="134">
        <v>65088</v>
      </c>
      <c r="Q34" s="134">
        <f t="shared" si="14"/>
        <v>66045</v>
      </c>
      <c r="R34" s="126"/>
      <c r="S34" s="125"/>
      <c r="T34" s="134">
        <v>0</v>
      </c>
      <c r="U34" s="134">
        <v>0</v>
      </c>
      <c r="V34" s="134">
        <f t="shared" si="15"/>
        <v>0</v>
      </c>
      <c r="W34" s="134">
        <v>0</v>
      </c>
      <c r="X34" s="134">
        <v>0</v>
      </c>
      <c r="Y34" s="134">
        <f t="shared" si="16"/>
        <v>0</v>
      </c>
      <c r="Z34" s="126"/>
      <c r="AA34" s="125"/>
      <c r="AB34" s="134">
        <v>0</v>
      </c>
      <c r="AC34" s="134">
        <v>0</v>
      </c>
      <c r="AD34" s="134">
        <f t="shared" si="17"/>
        <v>0</v>
      </c>
      <c r="AE34" s="134">
        <v>0</v>
      </c>
      <c r="AF34" s="134">
        <v>0</v>
      </c>
      <c r="AG34" s="134">
        <f t="shared" si="18"/>
        <v>0</v>
      </c>
      <c r="AH34" s="126"/>
      <c r="AI34" s="125"/>
      <c r="AJ34" s="134">
        <v>0</v>
      </c>
      <c r="AK34" s="134">
        <v>0</v>
      </c>
      <c r="AL34" s="134">
        <f t="shared" si="19"/>
        <v>0</v>
      </c>
      <c r="AM34" s="134">
        <v>0</v>
      </c>
      <c r="AN34" s="134">
        <v>0</v>
      </c>
      <c r="AO34" s="134">
        <f t="shared" si="20"/>
        <v>0</v>
      </c>
      <c r="AP34" s="126"/>
      <c r="AQ34" s="125"/>
      <c r="AR34" s="134">
        <v>0</v>
      </c>
      <c r="AS34" s="134">
        <v>0</v>
      </c>
      <c r="AT34" s="134">
        <f t="shared" si="21"/>
        <v>0</v>
      </c>
      <c r="AU34" s="134">
        <v>0</v>
      </c>
      <c r="AV34" s="134">
        <v>0</v>
      </c>
      <c r="AW34" s="134">
        <f t="shared" si="22"/>
        <v>0</v>
      </c>
      <c r="AX34" s="126"/>
      <c r="AY34" s="125"/>
      <c r="AZ34" s="134">
        <v>0</v>
      </c>
      <c r="BA34" s="134">
        <v>0</v>
      </c>
      <c r="BB34" s="134">
        <f t="shared" si="23"/>
        <v>0</v>
      </c>
      <c r="BC34" s="134">
        <v>0</v>
      </c>
      <c r="BD34" s="134">
        <v>0</v>
      </c>
      <c r="BE34" s="134">
        <f t="shared" si="24"/>
        <v>0</v>
      </c>
    </row>
    <row r="35" spans="1:57" s="129" customFormat="1" ht="12" customHeight="1">
      <c r="A35" s="125" t="s">
        <v>444</v>
      </c>
      <c r="B35" s="126" t="s">
        <v>506</v>
      </c>
      <c r="C35" s="125" t="s">
        <v>507</v>
      </c>
      <c r="D35" s="134">
        <f t="shared" si="7"/>
        <v>642692</v>
      </c>
      <c r="E35" s="134">
        <f t="shared" si="8"/>
        <v>1600830</v>
      </c>
      <c r="F35" s="134">
        <f t="shared" si="9"/>
        <v>2243522</v>
      </c>
      <c r="G35" s="134">
        <f t="shared" si="10"/>
        <v>0</v>
      </c>
      <c r="H35" s="134">
        <f t="shared" si="11"/>
        <v>0</v>
      </c>
      <c r="I35" s="134">
        <f t="shared" si="12"/>
        <v>0</v>
      </c>
      <c r="J35" s="126" t="s">
        <v>487</v>
      </c>
      <c r="K35" s="125" t="s">
        <v>508</v>
      </c>
      <c r="L35" s="134">
        <v>642692</v>
      </c>
      <c r="M35" s="134">
        <v>1600830</v>
      </c>
      <c r="N35" s="134">
        <f t="shared" si="13"/>
        <v>2243522</v>
      </c>
      <c r="O35" s="134">
        <v>0</v>
      </c>
      <c r="P35" s="134">
        <v>0</v>
      </c>
      <c r="Q35" s="134">
        <f t="shared" si="14"/>
        <v>0</v>
      </c>
      <c r="R35" s="126"/>
      <c r="S35" s="125"/>
      <c r="T35" s="134">
        <v>0</v>
      </c>
      <c r="U35" s="134">
        <v>0</v>
      </c>
      <c r="V35" s="134">
        <f t="shared" si="15"/>
        <v>0</v>
      </c>
      <c r="W35" s="134">
        <v>0</v>
      </c>
      <c r="X35" s="134">
        <v>0</v>
      </c>
      <c r="Y35" s="134">
        <f t="shared" si="16"/>
        <v>0</v>
      </c>
      <c r="Z35" s="126"/>
      <c r="AA35" s="125"/>
      <c r="AB35" s="134">
        <v>0</v>
      </c>
      <c r="AC35" s="134">
        <v>0</v>
      </c>
      <c r="AD35" s="134">
        <f t="shared" si="17"/>
        <v>0</v>
      </c>
      <c r="AE35" s="134">
        <v>0</v>
      </c>
      <c r="AF35" s="134">
        <v>0</v>
      </c>
      <c r="AG35" s="134">
        <f t="shared" si="18"/>
        <v>0</v>
      </c>
      <c r="AH35" s="126"/>
      <c r="AI35" s="125"/>
      <c r="AJ35" s="134">
        <v>0</v>
      </c>
      <c r="AK35" s="134">
        <v>0</v>
      </c>
      <c r="AL35" s="134">
        <f t="shared" si="19"/>
        <v>0</v>
      </c>
      <c r="AM35" s="134">
        <v>0</v>
      </c>
      <c r="AN35" s="134">
        <v>0</v>
      </c>
      <c r="AO35" s="134">
        <f t="shared" si="20"/>
        <v>0</v>
      </c>
      <c r="AP35" s="126"/>
      <c r="AQ35" s="125"/>
      <c r="AR35" s="134">
        <v>0</v>
      </c>
      <c r="AS35" s="134">
        <v>0</v>
      </c>
      <c r="AT35" s="134">
        <f t="shared" si="21"/>
        <v>0</v>
      </c>
      <c r="AU35" s="134">
        <v>0</v>
      </c>
      <c r="AV35" s="134">
        <v>0</v>
      </c>
      <c r="AW35" s="134">
        <f t="shared" si="22"/>
        <v>0</v>
      </c>
      <c r="AX35" s="126"/>
      <c r="AY35" s="125"/>
      <c r="AZ35" s="134">
        <v>0</v>
      </c>
      <c r="BA35" s="134">
        <v>0</v>
      </c>
      <c r="BB35" s="134">
        <f t="shared" si="23"/>
        <v>0</v>
      </c>
      <c r="BC35" s="134">
        <v>0</v>
      </c>
      <c r="BD35" s="134">
        <v>0</v>
      </c>
      <c r="BE35" s="134">
        <f t="shared" si="24"/>
        <v>0</v>
      </c>
    </row>
    <row r="36" spans="1:57" s="129" customFormat="1" ht="12" customHeight="1">
      <c r="A36" s="125" t="s">
        <v>444</v>
      </c>
      <c r="B36" s="126" t="s">
        <v>509</v>
      </c>
      <c r="C36" s="125" t="s">
        <v>510</v>
      </c>
      <c r="D36" s="134">
        <f t="shared" si="7"/>
        <v>0</v>
      </c>
      <c r="E36" s="134">
        <f t="shared" si="8"/>
        <v>322831</v>
      </c>
      <c r="F36" s="134">
        <f t="shared" si="9"/>
        <v>322831</v>
      </c>
      <c r="G36" s="134">
        <f t="shared" si="10"/>
        <v>0</v>
      </c>
      <c r="H36" s="134">
        <f t="shared" si="11"/>
        <v>0</v>
      </c>
      <c r="I36" s="134">
        <f t="shared" si="12"/>
        <v>0</v>
      </c>
      <c r="J36" s="126" t="s">
        <v>511</v>
      </c>
      <c r="K36" s="125" t="s">
        <v>512</v>
      </c>
      <c r="L36" s="134">
        <v>0</v>
      </c>
      <c r="M36" s="134">
        <v>322831</v>
      </c>
      <c r="N36" s="134">
        <f t="shared" si="13"/>
        <v>322831</v>
      </c>
      <c r="O36" s="134">
        <v>0</v>
      </c>
      <c r="P36" s="134">
        <v>0</v>
      </c>
      <c r="Q36" s="134">
        <f t="shared" si="14"/>
        <v>0</v>
      </c>
      <c r="R36" s="126"/>
      <c r="S36" s="125"/>
      <c r="T36" s="134">
        <v>0</v>
      </c>
      <c r="U36" s="134">
        <v>0</v>
      </c>
      <c r="V36" s="134">
        <f t="shared" si="15"/>
        <v>0</v>
      </c>
      <c r="W36" s="134">
        <v>0</v>
      </c>
      <c r="X36" s="134">
        <v>0</v>
      </c>
      <c r="Y36" s="134">
        <f t="shared" si="16"/>
        <v>0</v>
      </c>
      <c r="Z36" s="126"/>
      <c r="AA36" s="125"/>
      <c r="AB36" s="134">
        <v>0</v>
      </c>
      <c r="AC36" s="134">
        <v>0</v>
      </c>
      <c r="AD36" s="134">
        <f t="shared" si="17"/>
        <v>0</v>
      </c>
      <c r="AE36" s="134">
        <v>0</v>
      </c>
      <c r="AF36" s="134">
        <v>0</v>
      </c>
      <c r="AG36" s="134">
        <f t="shared" si="18"/>
        <v>0</v>
      </c>
      <c r="AH36" s="126"/>
      <c r="AI36" s="125"/>
      <c r="AJ36" s="134">
        <v>0</v>
      </c>
      <c r="AK36" s="134">
        <v>0</v>
      </c>
      <c r="AL36" s="134">
        <f t="shared" si="19"/>
        <v>0</v>
      </c>
      <c r="AM36" s="134">
        <v>0</v>
      </c>
      <c r="AN36" s="134">
        <v>0</v>
      </c>
      <c r="AO36" s="134">
        <f t="shared" si="20"/>
        <v>0</v>
      </c>
      <c r="AP36" s="126"/>
      <c r="AQ36" s="125"/>
      <c r="AR36" s="134">
        <v>0</v>
      </c>
      <c r="AS36" s="134">
        <v>0</v>
      </c>
      <c r="AT36" s="134">
        <f t="shared" si="21"/>
        <v>0</v>
      </c>
      <c r="AU36" s="134">
        <v>0</v>
      </c>
      <c r="AV36" s="134">
        <v>0</v>
      </c>
      <c r="AW36" s="134">
        <f t="shared" si="22"/>
        <v>0</v>
      </c>
      <c r="AX36" s="126"/>
      <c r="AY36" s="125"/>
      <c r="AZ36" s="134">
        <v>0</v>
      </c>
      <c r="BA36" s="134">
        <v>0</v>
      </c>
      <c r="BB36" s="134">
        <f t="shared" si="23"/>
        <v>0</v>
      </c>
      <c r="BC36" s="134">
        <v>0</v>
      </c>
      <c r="BD36" s="134">
        <v>0</v>
      </c>
      <c r="BE36" s="134">
        <f t="shared" si="24"/>
        <v>0</v>
      </c>
    </row>
    <row r="37" spans="1:57" s="129" customFormat="1" ht="12" customHeight="1">
      <c r="A37" s="125" t="s">
        <v>444</v>
      </c>
      <c r="B37" s="126" t="s">
        <v>513</v>
      </c>
      <c r="C37" s="125" t="s">
        <v>514</v>
      </c>
      <c r="D37" s="134">
        <f t="shared" si="7"/>
        <v>10741</v>
      </c>
      <c r="E37" s="134">
        <f t="shared" si="8"/>
        <v>342615</v>
      </c>
      <c r="F37" s="134">
        <f t="shared" si="9"/>
        <v>353356</v>
      </c>
      <c r="G37" s="134">
        <f t="shared" si="10"/>
        <v>0</v>
      </c>
      <c r="H37" s="134">
        <f t="shared" si="11"/>
        <v>0</v>
      </c>
      <c r="I37" s="134">
        <f t="shared" si="12"/>
        <v>0</v>
      </c>
      <c r="J37" s="126" t="s">
        <v>515</v>
      </c>
      <c r="K37" s="125" t="s">
        <v>516</v>
      </c>
      <c r="L37" s="134">
        <v>10741</v>
      </c>
      <c r="M37" s="134">
        <v>301230</v>
      </c>
      <c r="N37" s="134">
        <f t="shared" si="13"/>
        <v>311971</v>
      </c>
      <c r="O37" s="134">
        <v>0</v>
      </c>
      <c r="P37" s="134">
        <v>0</v>
      </c>
      <c r="Q37" s="134">
        <f t="shared" si="14"/>
        <v>0</v>
      </c>
      <c r="R37" s="126" t="s">
        <v>467</v>
      </c>
      <c r="S37" s="125" t="s">
        <v>481</v>
      </c>
      <c r="T37" s="134">
        <v>0</v>
      </c>
      <c r="U37" s="134">
        <v>41385</v>
      </c>
      <c r="V37" s="134">
        <f t="shared" si="15"/>
        <v>41385</v>
      </c>
      <c r="W37" s="134">
        <v>0</v>
      </c>
      <c r="X37" s="134">
        <v>0</v>
      </c>
      <c r="Y37" s="134">
        <f t="shared" si="16"/>
        <v>0</v>
      </c>
      <c r="Z37" s="126"/>
      <c r="AA37" s="125"/>
      <c r="AB37" s="134">
        <v>0</v>
      </c>
      <c r="AC37" s="134">
        <v>0</v>
      </c>
      <c r="AD37" s="134">
        <f t="shared" si="17"/>
        <v>0</v>
      </c>
      <c r="AE37" s="134">
        <v>0</v>
      </c>
      <c r="AF37" s="134">
        <v>0</v>
      </c>
      <c r="AG37" s="134">
        <f t="shared" si="18"/>
        <v>0</v>
      </c>
      <c r="AH37" s="126"/>
      <c r="AI37" s="125"/>
      <c r="AJ37" s="134">
        <v>0</v>
      </c>
      <c r="AK37" s="134">
        <v>0</v>
      </c>
      <c r="AL37" s="134">
        <f t="shared" si="19"/>
        <v>0</v>
      </c>
      <c r="AM37" s="134">
        <v>0</v>
      </c>
      <c r="AN37" s="134">
        <v>0</v>
      </c>
      <c r="AO37" s="134">
        <f t="shared" si="20"/>
        <v>0</v>
      </c>
      <c r="AP37" s="126"/>
      <c r="AQ37" s="125"/>
      <c r="AR37" s="134">
        <v>0</v>
      </c>
      <c r="AS37" s="134">
        <v>0</v>
      </c>
      <c r="AT37" s="134">
        <f t="shared" si="21"/>
        <v>0</v>
      </c>
      <c r="AU37" s="134">
        <v>0</v>
      </c>
      <c r="AV37" s="134">
        <v>0</v>
      </c>
      <c r="AW37" s="134">
        <f t="shared" si="22"/>
        <v>0</v>
      </c>
      <c r="AX37" s="126"/>
      <c r="AY37" s="125"/>
      <c r="AZ37" s="134">
        <v>0</v>
      </c>
      <c r="BA37" s="134">
        <v>0</v>
      </c>
      <c r="BB37" s="134">
        <f t="shared" si="23"/>
        <v>0</v>
      </c>
      <c r="BC37" s="134">
        <v>0</v>
      </c>
      <c r="BD37" s="134">
        <v>0</v>
      </c>
      <c r="BE37" s="134">
        <f t="shared" si="24"/>
        <v>0</v>
      </c>
    </row>
    <row r="38" spans="1:57" s="129" customFormat="1" ht="12" customHeight="1">
      <c r="A38" s="125" t="s">
        <v>444</v>
      </c>
      <c r="B38" s="126" t="s">
        <v>517</v>
      </c>
      <c r="C38" s="125" t="s">
        <v>518</v>
      </c>
      <c r="D38" s="134">
        <f t="shared" si="7"/>
        <v>13809</v>
      </c>
      <c r="E38" s="134">
        <f t="shared" si="8"/>
        <v>399956</v>
      </c>
      <c r="F38" s="134">
        <f t="shared" si="9"/>
        <v>413765</v>
      </c>
      <c r="G38" s="134">
        <f t="shared" si="10"/>
        <v>0</v>
      </c>
      <c r="H38" s="134">
        <f t="shared" si="11"/>
        <v>0</v>
      </c>
      <c r="I38" s="134">
        <f t="shared" si="12"/>
        <v>0</v>
      </c>
      <c r="J38" s="126" t="s">
        <v>515</v>
      </c>
      <c r="K38" s="125" t="s">
        <v>519</v>
      </c>
      <c r="L38" s="134">
        <v>13809</v>
      </c>
      <c r="M38" s="134">
        <v>352063</v>
      </c>
      <c r="N38" s="134">
        <f t="shared" si="13"/>
        <v>365872</v>
      </c>
      <c r="O38" s="134">
        <v>0</v>
      </c>
      <c r="P38" s="134">
        <v>0</v>
      </c>
      <c r="Q38" s="134">
        <f t="shared" si="14"/>
        <v>0</v>
      </c>
      <c r="R38" s="126" t="s">
        <v>467</v>
      </c>
      <c r="S38" s="125" t="s">
        <v>481</v>
      </c>
      <c r="T38" s="134">
        <v>0</v>
      </c>
      <c r="U38" s="134">
        <v>47893</v>
      </c>
      <c r="V38" s="134">
        <f t="shared" si="15"/>
        <v>47893</v>
      </c>
      <c r="W38" s="134">
        <v>0</v>
      </c>
      <c r="X38" s="134">
        <v>0</v>
      </c>
      <c r="Y38" s="134">
        <f t="shared" si="16"/>
        <v>0</v>
      </c>
      <c r="Z38" s="126"/>
      <c r="AA38" s="125"/>
      <c r="AB38" s="134">
        <v>0</v>
      </c>
      <c r="AC38" s="134">
        <v>0</v>
      </c>
      <c r="AD38" s="134">
        <f t="shared" si="17"/>
        <v>0</v>
      </c>
      <c r="AE38" s="134">
        <v>0</v>
      </c>
      <c r="AF38" s="134">
        <v>0</v>
      </c>
      <c r="AG38" s="134">
        <f t="shared" si="18"/>
        <v>0</v>
      </c>
      <c r="AH38" s="126"/>
      <c r="AI38" s="125"/>
      <c r="AJ38" s="134">
        <v>0</v>
      </c>
      <c r="AK38" s="134">
        <v>0</v>
      </c>
      <c r="AL38" s="134">
        <f t="shared" si="19"/>
        <v>0</v>
      </c>
      <c r="AM38" s="134">
        <v>0</v>
      </c>
      <c r="AN38" s="134">
        <v>0</v>
      </c>
      <c r="AO38" s="134">
        <f t="shared" si="20"/>
        <v>0</v>
      </c>
      <c r="AP38" s="126"/>
      <c r="AQ38" s="125"/>
      <c r="AR38" s="134">
        <v>0</v>
      </c>
      <c r="AS38" s="134">
        <v>0</v>
      </c>
      <c r="AT38" s="134">
        <f t="shared" si="21"/>
        <v>0</v>
      </c>
      <c r="AU38" s="134">
        <v>0</v>
      </c>
      <c r="AV38" s="134">
        <v>0</v>
      </c>
      <c r="AW38" s="134">
        <f t="shared" si="22"/>
        <v>0</v>
      </c>
      <c r="AX38" s="126"/>
      <c r="AY38" s="125"/>
      <c r="AZ38" s="134">
        <v>0</v>
      </c>
      <c r="BA38" s="134">
        <v>0</v>
      </c>
      <c r="BB38" s="134">
        <f t="shared" si="23"/>
        <v>0</v>
      </c>
      <c r="BC38" s="134">
        <v>0</v>
      </c>
      <c r="BD38" s="134">
        <v>0</v>
      </c>
      <c r="BE38" s="134">
        <f t="shared" si="24"/>
        <v>0</v>
      </c>
    </row>
    <row r="39" spans="1:57" s="129" customFormat="1" ht="12" customHeight="1">
      <c r="A39" s="125" t="s">
        <v>444</v>
      </c>
      <c r="B39" s="126" t="s">
        <v>520</v>
      </c>
      <c r="C39" s="125" t="s">
        <v>521</v>
      </c>
      <c r="D39" s="134">
        <f t="shared" si="7"/>
        <v>57401</v>
      </c>
      <c r="E39" s="134">
        <f t="shared" si="8"/>
        <v>208961</v>
      </c>
      <c r="F39" s="134">
        <f t="shared" si="9"/>
        <v>266362</v>
      </c>
      <c r="G39" s="134">
        <f t="shared" si="10"/>
        <v>1412</v>
      </c>
      <c r="H39" s="134">
        <f t="shared" si="11"/>
        <v>10159</v>
      </c>
      <c r="I39" s="134">
        <f t="shared" si="12"/>
        <v>11571</v>
      </c>
      <c r="J39" s="126" t="s">
        <v>477</v>
      </c>
      <c r="K39" s="125" t="s">
        <v>478</v>
      </c>
      <c r="L39" s="134">
        <v>57401</v>
      </c>
      <c r="M39" s="134">
        <v>208961</v>
      </c>
      <c r="N39" s="134">
        <f t="shared" si="13"/>
        <v>266362</v>
      </c>
      <c r="O39" s="134">
        <v>1412</v>
      </c>
      <c r="P39" s="134">
        <v>10159</v>
      </c>
      <c r="Q39" s="134">
        <f t="shared" si="14"/>
        <v>11571</v>
      </c>
      <c r="R39" s="126"/>
      <c r="S39" s="125"/>
      <c r="T39" s="134">
        <v>0</v>
      </c>
      <c r="U39" s="134">
        <v>0</v>
      </c>
      <c r="V39" s="134">
        <f t="shared" si="15"/>
        <v>0</v>
      </c>
      <c r="W39" s="134">
        <v>0</v>
      </c>
      <c r="X39" s="134">
        <v>0</v>
      </c>
      <c r="Y39" s="134">
        <f t="shared" si="16"/>
        <v>0</v>
      </c>
      <c r="Z39" s="126"/>
      <c r="AA39" s="125"/>
      <c r="AB39" s="134">
        <v>0</v>
      </c>
      <c r="AC39" s="134">
        <v>0</v>
      </c>
      <c r="AD39" s="134">
        <f t="shared" si="17"/>
        <v>0</v>
      </c>
      <c r="AE39" s="134">
        <v>0</v>
      </c>
      <c r="AF39" s="134">
        <v>0</v>
      </c>
      <c r="AG39" s="134">
        <f t="shared" si="18"/>
        <v>0</v>
      </c>
      <c r="AH39" s="126"/>
      <c r="AI39" s="125"/>
      <c r="AJ39" s="134">
        <v>0</v>
      </c>
      <c r="AK39" s="134">
        <v>0</v>
      </c>
      <c r="AL39" s="134">
        <f t="shared" si="19"/>
        <v>0</v>
      </c>
      <c r="AM39" s="134">
        <v>0</v>
      </c>
      <c r="AN39" s="134">
        <v>0</v>
      </c>
      <c r="AO39" s="134">
        <f t="shared" si="20"/>
        <v>0</v>
      </c>
      <c r="AP39" s="126"/>
      <c r="AQ39" s="125"/>
      <c r="AR39" s="134">
        <v>0</v>
      </c>
      <c r="AS39" s="134">
        <v>0</v>
      </c>
      <c r="AT39" s="134">
        <f t="shared" si="21"/>
        <v>0</v>
      </c>
      <c r="AU39" s="134">
        <v>0</v>
      </c>
      <c r="AV39" s="134">
        <v>0</v>
      </c>
      <c r="AW39" s="134">
        <f t="shared" si="22"/>
        <v>0</v>
      </c>
      <c r="AX39" s="126"/>
      <c r="AY39" s="125"/>
      <c r="AZ39" s="134">
        <v>0</v>
      </c>
      <c r="BA39" s="134">
        <v>0</v>
      </c>
      <c r="BB39" s="134">
        <f t="shared" si="23"/>
        <v>0</v>
      </c>
      <c r="BC39" s="134">
        <v>0</v>
      </c>
      <c r="BD39" s="134">
        <v>0</v>
      </c>
      <c r="BE39" s="134">
        <f t="shared" si="24"/>
        <v>0</v>
      </c>
    </row>
    <row r="40" spans="1:57" s="129" customFormat="1" ht="12" customHeight="1">
      <c r="A40" s="125" t="s">
        <v>444</v>
      </c>
      <c r="B40" s="126" t="s">
        <v>522</v>
      </c>
      <c r="C40" s="125" t="s">
        <v>523</v>
      </c>
      <c r="D40" s="134">
        <f t="shared" si="7"/>
        <v>262400</v>
      </c>
      <c r="E40" s="134">
        <f t="shared" si="8"/>
        <v>0</v>
      </c>
      <c r="F40" s="134">
        <f t="shared" si="9"/>
        <v>262400</v>
      </c>
      <c r="G40" s="134">
        <f t="shared" si="10"/>
        <v>0</v>
      </c>
      <c r="H40" s="134">
        <f t="shared" si="11"/>
        <v>0</v>
      </c>
      <c r="I40" s="134">
        <f t="shared" si="12"/>
        <v>0</v>
      </c>
      <c r="J40" s="126" t="s">
        <v>511</v>
      </c>
      <c r="K40" s="125" t="s">
        <v>512</v>
      </c>
      <c r="L40" s="134">
        <v>262400</v>
      </c>
      <c r="M40" s="134">
        <v>0</v>
      </c>
      <c r="N40" s="134">
        <f t="shared" si="13"/>
        <v>262400</v>
      </c>
      <c r="O40" s="134">
        <v>0</v>
      </c>
      <c r="P40" s="134">
        <v>0</v>
      </c>
      <c r="Q40" s="134">
        <f t="shared" si="14"/>
        <v>0</v>
      </c>
      <c r="R40" s="126"/>
      <c r="S40" s="125"/>
      <c r="T40" s="134">
        <v>0</v>
      </c>
      <c r="U40" s="134">
        <v>0</v>
      </c>
      <c r="V40" s="134">
        <f t="shared" si="15"/>
        <v>0</v>
      </c>
      <c r="W40" s="134">
        <v>0</v>
      </c>
      <c r="X40" s="134">
        <v>0</v>
      </c>
      <c r="Y40" s="134">
        <f t="shared" si="16"/>
        <v>0</v>
      </c>
      <c r="Z40" s="126"/>
      <c r="AA40" s="125"/>
      <c r="AB40" s="134">
        <v>0</v>
      </c>
      <c r="AC40" s="134">
        <v>0</v>
      </c>
      <c r="AD40" s="134">
        <f t="shared" si="17"/>
        <v>0</v>
      </c>
      <c r="AE40" s="134">
        <v>0</v>
      </c>
      <c r="AF40" s="134">
        <v>0</v>
      </c>
      <c r="AG40" s="134">
        <f t="shared" si="18"/>
        <v>0</v>
      </c>
      <c r="AH40" s="126"/>
      <c r="AI40" s="125"/>
      <c r="AJ40" s="134">
        <v>0</v>
      </c>
      <c r="AK40" s="134">
        <v>0</v>
      </c>
      <c r="AL40" s="134">
        <f t="shared" si="19"/>
        <v>0</v>
      </c>
      <c r="AM40" s="134">
        <v>0</v>
      </c>
      <c r="AN40" s="134">
        <v>0</v>
      </c>
      <c r="AO40" s="134">
        <f t="shared" si="20"/>
        <v>0</v>
      </c>
      <c r="AP40" s="126"/>
      <c r="AQ40" s="125"/>
      <c r="AR40" s="134">
        <v>0</v>
      </c>
      <c r="AS40" s="134">
        <v>0</v>
      </c>
      <c r="AT40" s="134">
        <f t="shared" si="21"/>
        <v>0</v>
      </c>
      <c r="AU40" s="134">
        <v>0</v>
      </c>
      <c r="AV40" s="134">
        <v>0</v>
      </c>
      <c r="AW40" s="134">
        <f t="shared" si="22"/>
        <v>0</v>
      </c>
      <c r="AX40" s="126"/>
      <c r="AY40" s="125"/>
      <c r="AZ40" s="134">
        <v>0</v>
      </c>
      <c r="BA40" s="134">
        <v>0</v>
      </c>
      <c r="BB40" s="134">
        <f t="shared" si="23"/>
        <v>0</v>
      </c>
      <c r="BC40" s="134">
        <v>0</v>
      </c>
      <c r="BD40" s="134">
        <v>0</v>
      </c>
      <c r="BE40" s="134">
        <f t="shared" si="24"/>
        <v>0</v>
      </c>
    </row>
    <row r="41" spans="1:57" s="129" customFormat="1" ht="12" customHeight="1">
      <c r="A41" s="125" t="s">
        <v>444</v>
      </c>
      <c r="B41" s="126" t="s">
        <v>559</v>
      </c>
      <c r="C41" s="125" t="s">
        <v>524</v>
      </c>
      <c r="D41" s="134">
        <f t="shared" si="7"/>
        <v>0</v>
      </c>
      <c r="E41" s="134">
        <f t="shared" si="8"/>
        <v>0</v>
      </c>
      <c r="F41" s="134">
        <f t="shared" si="9"/>
        <v>0</v>
      </c>
      <c r="G41" s="134">
        <f t="shared" si="10"/>
        <v>0</v>
      </c>
      <c r="H41" s="134">
        <f t="shared" si="11"/>
        <v>0</v>
      </c>
      <c r="I41" s="134">
        <f t="shared" si="12"/>
        <v>0</v>
      </c>
      <c r="J41" s="126"/>
      <c r="K41" s="125"/>
      <c r="L41" s="134">
        <v>0</v>
      </c>
      <c r="M41" s="134">
        <v>0</v>
      </c>
      <c r="N41" s="134">
        <f t="shared" si="13"/>
        <v>0</v>
      </c>
      <c r="O41" s="134">
        <v>0</v>
      </c>
      <c r="P41" s="134">
        <v>0</v>
      </c>
      <c r="Q41" s="134">
        <f t="shared" si="14"/>
        <v>0</v>
      </c>
      <c r="R41" s="126"/>
      <c r="S41" s="125"/>
      <c r="T41" s="134">
        <v>0</v>
      </c>
      <c r="U41" s="134">
        <v>0</v>
      </c>
      <c r="V41" s="134">
        <f t="shared" si="15"/>
        <v>0</v>
      </c>
      <c r="W41" s="134">
        <v>0</v>
      </c>
      <c r="X41" s="134">
        <v>0</v>
      </c>
      <c r="Y41" s="134">
        <f t="shared" si="16"/>
        <v>0</v>
      </c>
      <c r="Z41" s="126"/>
      <c r="AA41" s="125"/>
      <c r="AB41" s="134">
        <v>0</v>
      </c>
      <c r="AC41" s="134">
        <v>0</v>
      </c>
      <c r="AD41" s="134">
        <f t="shared" si="17"/>
        <v>0</v>
      </c>
      <c r="AE41" s="134">
        <v>0</v>
      </c>
      <c r="AF41" s="134">
        <v>0</v>
      </c>
      <c r="AG41" s="134">
        <f t="shared" si="18"/>
        <v>0</v>
      </c>
      <c r="AH41" s="126"/>
      <c r="AI41" s="125"/>
      <c r="AJ41" s="134">
        <v>0</v>
      </c>
      <c r="AK41" s="134">
        <v>0</v>
      </c>
      <c r="AL41" s="134">
        <f t="shared" si="19"/>
        <v>0</v>
      </c>
      <c r="AM41" s="134">
        <v>0</v>
      </c>
      <c r="AN41" s="134">
        <v>0</v>
      </c>
      <c r="AO41" s="134">
        <f t="shared" si="20"/>
        <v>0</v>
      </c>
      <c r="AP41" s="126"/>
      <c r="AQ41" s="125"/>
      <c r="AR41" s="134">
        <v>0</v>
      </c>
      <c r="AS41" s="134">
        <v>0</v>
      </c>
      <c r="AT41" s="134">
        <f t="shared" si="21"/>
        <v>0</v>
      </c>
      <c r="AU41" s="134">
        <v>0</v>
      </c>
      <c r="AV41" s="134">
        <v>0</v>
      </c>
      <c r="AW41" s="134">
        <f t="shared" si="22"/>
        <v>0</v>
      </c>
      <c r="AX41" s="126"/>
      <c r="AY41" s="125"/>
      <c r="AZ41" s="134">
        <v>0</v>
      </c>
      <c r="BA41" s="134">
        <v>0</v>
      </c>
      <c r="BB41" s="134">
        <f t="shared" si="23"/>
        <v>0</v>
      </c>
      <c r="BC41" s="134">
        <v>0</v>
      </c>
      <c r="BD41" s="134">
        <v>0</v>
      </c>
      <c r="BE41" s="134">
        <f t="shared" si="24"/>
        <v>0</v>
      </c>
    </row>
    <row r="42" spans="1:57" s="129" customFormat="1" ht="12" customHeight="1">
      <c r="A42" s="125" t="s">
        <v>444</v>
      </c>
      <c r="B42" s="126" t="s">
        <v>525</v>
      </c>
      <c r="C42" s="125" t="s">
        <v>526</v>
      </c>
      <c r="D42" s="134">
        <f t="shared" si="7"/>
        <v>33748</v>
      </c>
      <c r="E42" s="134">
        <f t="shared" si="8"/>
        <v>127983</v>
      </c>
      <c r="F42" s="134">
        <f t="shared" si="9"/>
        <v>161731</v>
      </c>
      <c r="G42" s="134">
        <f t="shared" si="10"/>
        <v>0</v>
      </c>
      <c r="H42" s="134">
        <f t="shared" si="11"/>
        <v>0</v>
      </c>
      <c r="I42" s="134">
        <f t="shared" si="12"/>
        <v>0</v>
      </c>
      <c r="J42" s="126" t="s">
        <v>527</v>
      </c>
      <c r="K42" s="125" t="s">
        <v>528</v>
      </c>
      <c r="L42" s="134">
        <v>33748</v>
      </c>
      <c r="M42" s="134">
        <v>24215</v>
      </c>
      <c r="N42" s="134">
        <f t="shared" si="13"/>
        <v>57963</v>
      </c>
      <c r="O42" s="134">
        <v>0</v>
      </c>
      <c r="P42" s="134">
        <v>0</v>
      </c>
      <c r="Q42" s="134">
        <f t="shared" si="14"/>
        <v>0</v>
      </c>
      <c r="R42" s="126" t="s">
        <v>529</v>
      </c>
      <c r="S42" s="125" t="s">
        <v>530</v>
      </c>
      <c r="T42" s="134">
        <v>0</v>
      </c>
      <c r="U42" s="134">
        <v>103768</v>
      </c>
      <c r="V42" s="134">
        <f t="shared" si="15"/>
        <v>103768</v>
      </c>
      <c r="W42" s="134">
        <v>0</v>
      </c>
      <c r="X42" s="134">
        <v>0</v>
      </c>
      <c r="Y42" s="134">
        <f t="shared" si="16"/>
        <v>0</v>
      </c>
      <c r="Z42" s="126"/>
      <c r="AA42" s="125"/>
      <c r="AB42" s="134">
        <v>0</v>
      </c>
      <c r="AC42" s="134">
        <v>0</v>
      </c>
      <c r="AD42" s="134">
        <f t="shared" si="17"/>
        <v>0</v>
      </c>
      <c r="AE42" s="134">
        <v>0</v>
      </c>
      <c r="AF42" s="134">
        <v>0</v>
      </c>
      <c r="AG42" s="134">
        <f t="shared" si="18"/>
        <v>0</v>
      </c>
      <c r="AH42" s="126"/>
      <c r="AI42" s="125"/>
      <c r="AJ42" s="134">
        <v>0</v>
      </c>
      <c r="AK42" s="134">
        <v>0</v>
      </c>
      <c r="AL42" s="134">
        <f t="shared" si="19"/>
        <v>0</v>
      </c>
      <c r="AM42" s="134">
        <v>0</v>
      </c>
      <c r="AN42" s="134">
        <v>0</v>
      </c>
      <c r="AO42" s="134">
        <f t="shared" si="20"/>
        <v>0</v>
      </c>
      <c r="AP42" s="126"/>
      <c r="AQ42" s="125"/>
      <c r="AR42" s="134">
        <v>0</v>
      </c>
      <c r="AS42" s="134">
        <v>0</v>
      </c>
      <c r="AT42" s="134">
        <f t="shared" si="21"/>
        <v>0</v>
      </c>
      <c r="AU42" s="134">
        <v>0</v>
      </c>
      <c r="AV42" s="134">
        <v>0</v>
      </c>
      <c r="AW42" s="134">
        <f t="shared" si="22"/>
        <v>0</v>
      </c>
      <c r="AX42" s="126"/>
      <c r="AY42" s="125"/>
      <c r="AZ42" s="134">
        <v>0</v>
      </c>
      <c r="BA42" s="134">
        <v>0</v>
      </c>
      <c r="BB42" s="134">
        <f t="shared" si="23"/>
        <v>0</v>
      </c>
      <c r="BC42" s="134">
        <v>0</v>
      </c>
      <c r="BD42" s="134">
        <v>0</v>
      </c>
      <c r="BE42" s="134">
        <f t="shared" si="24"/>
        <v>0</v>
      </c>
    </row>
    <row r="43" spans="1:57" s="129" customFormat="1" ht="12" customHeight="1">
      <c r="A43" s="125" t="s">
        <v>444</v>
      </c>
      <c r="B43" s="126" t="s">
        <v>531</v>
      </c>
      <c r="C43" s="125" t="s">
        <v>532</v>
      </c>
      <c r="D43" s="134">
        <f t="shared" si="7"/>
        <v>10956</v>
      </c>
      <c r="E43" s="134">
        <f t="shared" si="8"/>
        <v>73490</v>
      </c>
      <c r="F43" s="134">
        <f t="shared" si="9"/>
        <v>84446</v>
      </c>
      <c r="G43" s="134">
        <f t="shared" si="10"/>
        <v>0</v>
      </c>
      <c r="H43" s="134">
        <f t="shared" si="11"/>
        <v>0</v>
      </c>
      <c r="I43" s="134">
        <f t="shared" si="12"/>
        <v>0</v>
      </c>
      <c r="J43" s="126" t="s">
        <v>527</v>
      </c>
      <c r="K43" s="125" t="s">
        <v>528</v>
      </c>
      <c r="L43" s="134">
        <v>10956</v>
      </c>
      <c r="M43" s="134">
        <v>12493</v>
      </c>
      <c r="N43" s="134">
        <f t="shared" si="13"/>
        <v>23449</v>
      </c>
      <c r="O43" s="134">
        <v>0</v>
      </c>
      <c r="P43" s="134">
        <v>0</v>
      </c>
      <c r="Q43" s="134">
        <f t="shared" si="14"/>
        <v>0</v>
      </c>
      <c r="R43" s="126" t="s">
        <v>529</v>
      </c>
      <c r="S43" s="125" t="s">
        <v>530</v>
      </c>
      <c r="T43" s="134">
        <v>0</v>
      </c>
      <c r="U43" s="134">
        <v>60997</v>
      </c>
      <c r="V43" s="134">
        <f t="shared" si="15"/>
        <v>60997</v>
      </c>
      <c r="W43" s="134">
        <v>0</v>
      </c>
      <c r="X43" s="134">
        <v>0</v>
      </c>
      <c r="Y43" s="134">
        <f t="shared" si="16"/>
        <v>0</v>
      </c>
      <c r="Z43" s="126"/>
      <c r="AA43" s="125"/>
      <c r="AB43" s="134">
        <v>0</v>
      </c>
      <c r="AC43" s="134">
        <v>0</v>
      </c>
      <c r="AD43" s="134">
        <f t="shared" si="17"/>
        <v>0</v>
      </c>
      <c r="AE43" s="134">
        <v>0</v>
      </c>
      <c r="AF43" s="134">
        <v>0</v>
      </c>
      <c r="AG43" s="134">
        <f t="shared" si="18"/>
        <v>0</v>
      </c>
      <c r="AH43" s="126"/>
      <c r="AI43" s="125"/>
      <c r="AJ43" s="134">
        <v>0</v>
      </c>
      <c r="AK43" s="134">
        <v>0</v>
      </c>
      <c r="AL43" s="134">
        <f t="shared" si="19"/>
        <v>0</v>
      </c>
      <c r="AM43" s="134">
        <v>0</v>
      </c>
      <c r="AN43" s="134">
        <v>0</v>
      </c>
      <c r="AO43" s="134">
        <f t="shared" si="20"/>
        <v>0</v>
      </c>
      <c r="AP43" s="126"/>
      <c r="AQ43" s="125"/>
      <c r="AR43" s="134">
        <v>0</v>
      </c>
      <c r="AS43" s="134">
        <v>0</v>
      </c>
      <c r="AT43" s="134">
        <f t="shared" si="21"/>
        <v>0</v>
      </c>
      <c r="AU43" s="134">
        <v>0</v>
      </c>
      <c r="AV43" s="134">
        <v>0</v>
      </c>
      <c r="AW43" s="134">
        <f t="shared" si="22"/>
        <v>0</v>
      </c>
      <c r="AX43" s="126"/>
      <c r="AY43" s="125"/>
      <c r="AZ43" s="134">
        <v>0</v>
      </c>
      <c r="BA43" s="134">
        <v>0</v>
      </c>
      <c r="BB43" s="134">
        <f t="shared" si="23"/>
        <v>0</v>
      </c>
      <c r="BC43" s="134">
        <v>0</v>
      </c>
      <c r="BD43" s="134">
        <v>0</v>
      </c>
      <c r="BE43" s="134">
        <f t="shared" si="24"/>
        <v>0</v>
      </c>
    </row>
    <row r="44" spans="1:57" s="129" customFormat="1" ht="12" customHeight="1">
      <c r="A44" s="125" t="s">
        <v>444</v>
      </c>
      <c r="B44" s="126" t="s">
        <v>560</v>
      </c>
      <c r="C44" s="125" t="s">
        <v>533</v>
      </c>
      <c r="D44" s="134">
        <f t="shared" si="7"/>
        <v>0</v>
      </c>
      <c r="E44" s="134">
        <f t="shared" si="8"/>
        <v>0</v>
      </c>
      <c r="F44" s="134">
        <f t="shared" si="9"/>
        <v>0</v>
      </c>
      <c r="G44" s="134">
        <f t="shared" si="10"/>
        <v>0</v>
      </c>
      <c r="H44" s="134">
        <f t="shared" si="11"/>
        <v>0</v>
      </c>
      <c r="I44" s="134">
        <f t="shared" si="12"/>
        <v>0</v>
      </c>
      <c r="J44" s="126"/>
      <c r="K44" s="125"/>
      <c r="L44" s="134">
        <v>0</v>
      </c>
      <c r="M44" s="134">
        <v>0</v>
      </c>
      <c r="N44" s="134">
        <f t="shared" si="13"/>
        <v>0</v>
      </c>
      <c r="O44" s="134">
        <v>0</v>
      </c>
      <c r="P44" s="134">
        <v>0</v>
      </c>
      <c r="Q44" s="134">
        <f t="shared" si="14"/>
        <v>0</v>
      </c>
      <c r="R44" s="126"/>
      <c r="S44" s="125"/>
      <c r="T44" s="134">
        <v>0</v>
      </c>
      <c r="U44" s="134">
        <v>0</v>
      </c>
      <c r="V44" s="134">
        <f t="shared" si="15"/>
        <v>0</v>
      </c>
      <c r="W44" s="134">
        <v>0</v>
      </c>
      <c r="X44" s="134">
        <v>0</v>
      </c>
      <c r="Y44" s="134">
        <f t="shared" si="16"/>
        <v>0</v>
      </c>
      <c r="Z44" s="126"/>
      <c r="AA44" s="125"/>
      <c r="AB44" s="134">
        <v>0</v>
      </c>
      <c r="AC44" s="134">
        <v>0</v>
      </c>
      <c r="AD44" s="134">
        <f t="shared" si="17"/>
        <v>0</v>
      </c>
      <c r="AE44" s="134">
        <v>0</v>
      </c>
      <c r="AF44" s="134">
        <v>0</v>
      </c>
      <c r="AG44" s="134">
        <f t="shared" si="18"/>
        <v>0</v>
      </c>
      <c r="AH44" s="126"/>
      <c r="AI44" s="125"/>
      <c r="AJ44" s="134">
        <v>0</v>
      </c>
      <c r="AK44" s="134">
        <v>0</v>
      </c>
      <c r="AL44" s="134">
        <f t="shared" si="19"/>
        <v>0</v>
      </c>
      <c r="AM44" s="134">
        <v>0</v>
      </c>
      <c r="AN44" s="134">
        <v>0</v>
      </c>
      <c r="AO44" s="134">
        <f t="shared" si="20"/>
        <v>0</v>
      </c>
      <c r="AP44" s="126"/>
      <c r="AQ44" s="125"/>
      <c r="AR44" s="134">
        <v>0</v>
      </c>
      <c r="AS44" s="134">
        <v>0</v>
      </c>
      <c r="AT44" s="134">
        <f t="shared" si="21"/>
        <v>0</v>
      </c>
      <c r="AU44" s="134">
        <v>0</v>
      </c>
      <c r="AV44" s="134">
        <v>0</v>
      </c>
      <c r="AW44" s="134">
        <f t="shared" si="22"/>
        <v>0</v>
      </c>
      <c r="AX44" s="126"/>
      <c r="AY44" s="125"/>
      <c r="AZ44" s="134">
        <v>0</v>
      </c>
      <c r="BA44" s="134">
        <v>0</v>
      </c>
      <c r="BB44" s="134">
        <f t="shared" si="23"/>
        <v>0</v>
      </c>
      <c r="BC44" s="134">
        <v>0</v>
      </c>
      <c r="BD44" s="134">
        <v>0</v>
      </c>
      <c r="BE44" s="134">
        <f t="shared" si="24"/>
        <v>0</v>
      </c>
    </row>
    <row r="45" spans="1:57" s="129" customFormat="1" ht="12" customHeight="1">
      <c r="A45" s="125" t="s">
        <v>444</v>
      </c>
      <c r="B45" s="126" t="s">
        <v>561</v>
      </c>
      <c r="C45" s="125" t="s">
        <v>534</v>
      </c>
      <c r="D45" s="134">
        <f t="shared" si="7"/>
        <v>0</v>
      </c>
      <c r="E45" s="134">
        <f t="shared" si="8"/>
        <v>0</v>
      </c>
      <c r="F45" s="134">
        <f t="shared" si="9"/>
        <v>0</v>
      </c>
      <c r="G45" s="134">
        <f t="shared" si="10"/>
        <v>0</v>
      </c>
      <c r="H45" s="134">
        <f t="shared" si="11"/>
        <v>0</v>
      </c>
      <c r="I45" s="134">
        <f t="shared" si="12"/>
        <v>0</v>
      </c>
      <c r="J45" s="126"/>
      <c r="K45" s="125"/>
      <c r="L45" s="134">
        <v>0</v>
      </c>
      <c r="M45" s="134">
        <v>0</v>
      </c>
      <c r="N45" s="134">
        <f t="shared" si="13"/>
        <v>0</v>
      </c>
      <c r="O45" s="134">
        <v>0</v>
      </c>
      <c r="P45" s="134">
        <v>0</v>
      </c>
      <c r="Q45" s="134">
        <f t="shared" si="14"/>
        <v>0</v>
      </c>
      <c r="R45" s="126"/>
      <c r="S45" s="125"/>
      <c r="T45" s="134">
        <v>0</v>
      </c>
      <c r="U45" s="134">
        <v>0</v>
      </c>
      <c r="V45" s="134">
        <f t="shared" si="15"/>
        <v>0</v>
      </c>
      <c r="W45" s="134">
        <v>0</v>
      </c>
      <c r="X45" s="134">
        <v>0</v>
      </c>
      <c r="Y45" s="134">
        <f t="shared" si="16"/>
        <v>0</v>
      </c>
      <c r="Z45" s="126"/>
      <c r="AA45" s="125"/>
      <c r="AB45" s="134">
        <v>0</v>
      </c>
      <c r="AC45" s="134">
        <v>0</v>
      </c>
      <c r="AD45" s="134">
        <f t="shared" si="17"/>
        <v>0</v>
      </c>
      <c r="AE45" s="134">
        <v>0</v>
      </c>
      <c r="AF45" s="134">
        <v>0</v>
      </c>
      <c r="AG45" s="134">
        <f t="shared" si="18"/>
        <v>0</v>
      </c>
      <c r="AH45" s="126"/>
      <c r="AI45" s="125"/>
      <c r="AJ45" s="134">
        <v>0</v>
      </c>
      <c r="AK45" s="134">
        <v>0</v>
      </c>
      <c r="AL45" s="134">
        <f t="shared" si="19"/>
        <v>0</v>
      </c>
      <c r="AM45" s="134">
        <v>0</v>
      </c>
      <c r="AN45" s="134">
        <v>0</v>
      </c>
      <c r="AO45" s="134">
        <f t="shared" si="20"/>
        <v>0</v>
      </c>
      <c r="AP45" s="126"/>
      <c r="AQ45" s="125"/>
      <c r="AR45" s="134">
        <v>0</v>
      </c>
      <c r="AS45" s="134">
        <v>0</v>
      </c>
      <c r="AT45" s="134">
        <f t="shared" si="21"/>
        <v>0</v>
      </c>
      <c r="AU45" s="134">
        <v>0</v>
      </c>
      <c r="AV45" s="134">
        <v>0</v>
      </c>
      <c r="AW45" s="134">
        <f t="shared" si="22"/>
        <v>0</v>
      </c>
      <c r="AX45" s="126"/>
      <c r="AY45" s="125"/>
      <c r="AZ45" s="134">
        <v>0</v>
      </c>
      <c r="BA45" s="134">
        <v>0</v>
      </c>
      <c r="BB45" s="134">
        <f t="shared" si="23"/>
        <v>0</v>
      </c>
      <c r="BC45" s="134">
        <v>0</v>
      </c>
      <c r="BD45" s="134">
        <v>0</v>
      </c>
      <c r="BE45" s="134">
        <f t="shared" si="24"/>
        <v>0</v>
      </c>
    </row>
    <row r="46" spans="1:57" s="129" customFormat="1" ht="12" customHeight="1">
      <c r="A46" s="125" t="s">
        <v>444</v>
      </c>
      <c r="B46" s="126" t="s">
        <v>535</v>
      </c>
      <c r="C46" s="125" t="s">
        <v>536</v>
      </c>
      <c r="D46" s="134">
        <f t="shared" si="7"/>
        <v>0</v>
      </c>
      <c r="E46" s="134">
        <f t="shared" si="8"/>
        <v>74262</v>
      </c>
      <c r="F46" s="134">
        <f t="shared" si="9"/>
        <v>74262</v>
      </c>
      <c r="G46" s="134">
        <f t="shared" si="10"/>
        <v>0</v>
      </c>
      <c r="H46" s="134">
        <f t="shared" si="11"/>
        <v>18228</v>
      </c>
      <c r="I46" s="134">
        <f t="shared" si="12"/>
        <v>18228</v>
      </c>
      <c r="J46" s="126" t="s">
        <v>473</v>
      </c>
      <c r="K46" s="125" t="s">
        <v>474</v>
      </c>
      <c r="L46" s="134">
        <v>0</v>
      </c>
      <c r="M46" s="134">
        <v>74262</v>
      </c>
      <c r="N46" s="134">
        <f t="shared" si="13"/>
        <v>74262</v>
      </c>
      <c r="O46" s="134">
        <v>0</v>
      </c>
      <c r="P46" s="134">
        <v>18228</v>
      </c>
      <c r="Q46" s="134">
        <f t="shared" si="14"/>
        <v>18228</v>
      </c>
      <c r="R46" s="126"/>
      <c r="S46" s="125"/>
      <c r="T46" s="134">
        <v>0</v>
      </c>
      <c r="U46" s="134">
        <v>0</v>
      </c>
      <c r="V46" s="134">
        <f t="shared" si="15"/>
        <v>0</v>
      </c>
      <c r="W46" s="134">
        <v>0</v>
      </c>
      <c r="X46" s="134">
        <v>0</v>
      </c>
      <c r="Y46" s="134">
        <f t="shared" si="16"/>
        <v>0</v>
      </c>
      <c r="Z46" s="126"/>
      <c r="AA46" s="125"/>
      <c r="AB46" s="134">
        <v>0</v>
      </c>
      <c r="AC46" s="134">
        <v>0</v>
      </c>
      <c r="AD46" s="134">
        <f t="shared" si="17"/>
        <v>0</v>
      </c>
      <c r="AE46" s="134">
        <v>0</v>
      </c>
      <c r="AF46" s="134">
        <v>0</v>
      </c>
      <c r="AG46" s="134">
        <f t="shared" si="18"/>
        <v>0</v>
      </c>
      <c r="AH46" s="126"/>
      <c r="AI46" s="125"/>
      <c r="AJ46" s="134">
        <v>0</v>
      </c>
      <c r="AK46" s="134">
        <v>0</v>
      </c>
      <c r="AL46" s="134">
        <f t="shared" si="19"/>
        <v>0</v>
      </c>
      <c r="AM46" s="134">
        <v>0</v>
      </c>
      <c r="AN46" s="134">
        <v>0</v>
      </c>
      <c r="AO46" s="134">
        <f t="shared" si="20"/>
        <v>0</v>
      </c>
      <c r="AP46" s="126"/>
      <c r="AQ46" s="125"/>
      <c r="AR46" s="134">
        <v>0</v>
      </c>
      <c r="AS46" s="134">
        <v>0</v>
      </c>
      <c r="AT46" s="134">
        <f t="shared" si="21"/>
        <v>0</v>
      </c>
      <c r="AU46" s="134">
        <v>0</v>
      </c>
      <c r="AV46" s="134">
        <v>0</v>
      </c>
      <c r="AW46" s="134">
        <f t="shared" si="22"/>
        <v>0</v>
      </c>
      <c r="AX46" s="126"/>
      <c r="AY46" s="125"/>
      <c r="AZ46" s="134">
        <v>0</v>
      </c>
      <c r="BA46" s="134">
        <v>0</v>
      </c>
      <c r="BB46" s="134">
        <f t="shared" si="23"/>
        <v>0</v>
      </c>
      <c r="BC46" s="134">
        <v>0</v>
      </c>
      <c r="BD46" s="134">
        <v>0</v>
      </c>
      <c r="BE46" s="134">
        <f t="shared" si="24"/>
        <v>0</v>
      </c>
    </row>
    <row r="47" spans="1:57" s="129" customFormat="1" ht="12" customHeight="1">
      <c r="A47" s="125" t="s">
        <v>444</v>
      </c>
      <c r="B47" s="126" t="s">
        <v>562</v>
      </c>
      <c r="C47" s="125" t="s">
        <v>537</v>
      </c>
      <c r="D47" s="134">
        <f t="shared" si="7"/>
        <v>0</v>
      </c>
      <c r="E47" s="134">
        <f t="shared" si="8"/>
        <v>0</v>
      </c>
      <c r="F47" s="134">
        <f t="shared" si="9"/>
        <v>0</v>
      </c>
      <c r="G47" s="134">
        <f t="shared" si="10"/>
        <v>0</v>
      </c>
      <c r="H47" s="134">
        <f t="shared" si="11"/>
        <v>0</v>
      </c>
      <c r="I47" s="134">
        <f t="shared" si="12"/>
        <v>0</v>
      </c>
      <c r="J47" s="126"/>
      <c r="K47" s="125"/>
      <c r="L47" s="134">
        <v>0</v>
      </c>
      <c r="M47" s="134">
        <v>0</v>
      </c>
      <c r="N47" s="134">
        <f t="shared" si="13"/>
        <v>0</v>
      </c>
      <c r="O47" s="134">
        <v>0</v>
      </c>
      <c r="P47" s="134">
        <v>0</v>
      </c>
      <c r="Q47" s="134">
        <f t="shared" si="14"/>
        <v>0</v>
      </c>
      <c r="R47" s="126"/>
      <c r="S47" s="125"/>
      <c r="T47" s="134">
        <v>0</v>
      </c>
      <c r="U47" s="134">
        <v>0</v>
      </c>
      <c r="V47" s="134">
        <f t="shared" si="15"/>
        <v>0</v>
      </c>
      <c r="W47" s="134">
        <v>0</v>
      </c>
      <c r="X47" s="134">
        <v>0</v>
      </c>
      <c r="Y47" s="134">
        <f t="shared" si="16"/>
        <v>0</v>
      </c>
      <c r="Z47" s="126"/>
      <c r="AA47" s="125"/>
      <c r="AB47" s="134">
        <v>0</v>
      </c>
      <c r="AC47" s="134">
        <v>0</v>
      </c>
      <c r="AD47" s="134">
        <f t="shared" si="17"/>
        <v>0</v>
      </c>
      <c r="AE47" s="134">
        <v>0</v>
      </c>
      <c r="AF47" s="134">
        <v>0</v>
      </c>
      <c r="AG47" s="134">
        <f t="shared" si="18"/>
        <v>0</v>
      </c>
      <c r="AH47" s="126"/>
      <c r="AI47" s="125"/>
      <c r="AJ47" s="134">
        <v>0</v>
      </c>
      <c r="AK47" s="134">
        <v>0</v>
      </c>
      <c r="AL47" s="134">
        <f t="shared" si="19"/>
        <v>0</v>
      </c>
      <c r="AM47" s="134">
        <v>0</v>
      </c>
      <c r="AN47" s="134">
        <v>0</v>
      </c>
      <c r="AO47" s="134">
        <f t="shared" si="20"/>
        <v>0</v>
      </c>
      <c r="AP47" s="126"/>
      <c r="AQ47" s="125"/>
      <c r="AR47" s="134">
        <v>0</v>
      </c>
      <c r="AS47" s="134">
        <v>0</v>
      </c>
      <c r="AT47" s="134">
        <f t="shared" si="21"/>
        <v>0</v>
      </c>
      <c r="AU47" s="134">
        <v>0</v>
      </c>
      <c r="AV47" s="134">
        <v>0</v>
      </c>
      <c r="AW47" s="134">
        <f t="shared" si="22"/>
        <v>0</v>
      </c>
      <c r="AX47" s="126"/>
      <c r="AY47" s="125"/>
      <c r="AZ47" s="134">
        <v>0</v>
      </c>
      <c r="BA47" s="134">
        <v>0</v>
      </c>
      <c r="BB47" s="134">
        <f t="shared" si="23"/>
        <v>0</v>
      </c>
      <c r="BC47" s="134">
        <v>0</v>
      </c>
      <c r="BD47" s="134">
        <v>0</v>
      </c>
      <c r="BE47" s="134">
        <f t="shared" si="24"/>
        <v>0</v>
      </c>
    </row>
    <row r="48" spans="1:57" s="129" customFormat="1" ht="12" customHeight="1">
      <c r="A48" s="125" t="s">
        <v>444</v>
      </c>
      <c r="B48" s="126" t="s">
        <v>538</v>
      </c>
      <c r="C48" s="125" t="s">
        <v>539</v>
      </c>
      <c r="D48" s="134">
        <f t="shared" si="7"/>
        <v>10160</v>
      </c>
      <c r="E48" s="134">
        <f t="shared" si="8"/>
        <v>36986</v>
      </c>
      <c r="F48" s="134">
        <f t="shared" si="9"/>
        <v>47146</v>
      </c>
      <c r="G48" s="134">
        <f t="shared" si="10"/>
        <v>1740</v>
      </c>
      <c r="H48" s="134">
        <f t="shared" si="11"/>
        <v>12520</v>
      </c>
      <c r="I48" s="134">
        <f t="shared" si="12"/>
        <v>14260</v>
      </c>
      <c r="J48" s="126" t="s">
        <v>477</v>
      </c>
      <c r="K48" s="125" t="s">
        <v>478</v>
      </c>
      <c r="L48" s="134">
        <v>10160</v>
      </c>
      <c r="M48" s="134">
        <v>36986</v>
      </c>
      <c r="N48" s="134">
        <f t="shared" si="13"/>
        <v>47146</v>
      </c>
      <c r="O48" s="134">
        <v>1740</v>
      </c>
      <c r="P48" s="134">
        <v>12520</v>
      </c>
      <c r="Q48" s="134">
        <f t="shared" si="14"/>
        <v>14260</v>
      </c>
      <c r="R48" s="126"/>
      <c r="S48" s="125"/>
      <c r="T48" s="134">
        <v>0</v>
      </c>
      <c r="U48" s="134">
        <v>0</v>
      </c>
      <c r="V48" s="134">
        <f t="shared" si="15"/>
        <v>0</v>
      </c>
      <c r="W48" s="134">
        <v>0</v>
      </c>
      <c r="X48" s="134">
        <v>0</v>
      </c>
      <c r="Y48" s="134">
        <f t="shared" si="16"/>
        <v>0</v>
      </c>
      <c r="Z48" s="126"/>
      <c r="AA48" s="125"/>
      <c r="AB48" s="134">
        <v>0</v>
      </c>
      <c r="AC48" s="134">
        <v>0</v>
      </c>
      <c r="AD48" s="134">
        <f t="shared" si="17"/>
        <v>0</v>
      </c>
      <c r="AE48" s="134">
        <v>0</v>
      </c>
      <c r="AF48" s="134">
        <v>0</v>
      </c>
      <c r="AG48" s="134">
        <f t="shared" si="18"/>
        <v>0</v>
      </c>
      <c r="AH48" s="126"/>
      <c r="AI48" s="125"/>
      <c r="AJ48" s="134">
        <v>0</v>
      </c>
      <c r="AK48" s="134">
        <v>0</v>
      </c>
      <c r="AL48" s="134">
        <f t="shared" si="19"/>
        <v>0</v>
      </c>
      <c r="AM48" s="134">
        <v>0</v>
      </c>
      <c r="AN48" s="134">
        <v>0</v>
      </c>
      <c r="AO48" s="134">
        <f t="shared" si="20"/>
        <v>0</v>
      </c>
      <c r="AP48" s="126"/>
      <c r="AQ48" s="125"/>
      <c r="AR48" s="134">
        <v>0</v>
      </c>
      <c r="AS48" s="134">
        <v>0</v>
      </c>
      <c r="AT48" s="134">
        <f t="shared" si="21"/>
        <v>0</v>
      </c>
      <c r="AU48" s="134">
        <v>0</v>
      </c>
      <c r="AV48" s="134">
        <v>0</v>
      </c>
      <c r="AW48" s="134">
        <f t="shared" si="22"/>
        <v>0</v>
      </c>
      <c r="AX48" s="126"/>
      <c r="AY48" s="125"/>
      <c r="AZ48" s="134">
        <v>0</v>
      </c>
      <c r="BA48" s="134">
        <v>0</v>
      </c>
      <c r="BB48" s="134">
        <f t="shared" si="23"/>
        <v>0</v>
      </c>
      <c r="BC48" s="134">
        <v>0</v>
      </c>
      <c r="BD48" s="134">
        <v>0</v>
      </c>
      <c r="BE48" s="134">
        <f t="shared" si="24"/>
        <v>0</v>
      </c>
    </row>
    <row r="49" spans="1:57" s="129" customFormat="1" ht="12" customHeight="1">
      <c r="A49" s="125" t="s">
        <v>444</v>
      </c>
      <c r="B49" s="126" t="s">
        <v>540</v>
      </c>
      <c r="C49" s="125" t="s">
        <v>541</v>
      </c>
      <c r="D49" s="134">
        <f t="shared" si="7"/>
        <v>14982</v>
      </c>
      <c r="E49" s="134">
        <f t="shared" si="8"/>
        <v>54539</v>
      </c>
      <c r="F49" s="134">
        <f t="shared" si="9"/>
        <v>69521</v>
      </c>
      <c r="G49" s="134">
        <f t="shared" si="10"/>
        <v>2008</v>
      </c>
      <c r="H49" s="134">
        <f t="shared" si="11"/>
        <v>14452</v>
      </c>
      <c r="I49" s="134">
        <f t="shared" si="12"/>
        <v>16460</v>
      </c>
      <c r="J49" s="126" t="s">
        <v>477</v>
      </c>
      <c r="K49" s="125" t="s">
        <v>478</v>
      </c>
      <c r="L49" s="134">
        <v>14982</v>
      </c>
      <c r="M49" s="134">
        <v>54539</v>
      </c>
      <c r="N49" s="134">
        <f t="shared" si="13"/>
        <v>69521</v>
      </c>
      <c r="O49" s="134">
        <v>2008</v>
      </c>
      <c r="P49" s="134">
        <v>14452</v>
      </c>
      <c r="Q49" s="134">
        <f t="shared" si="14"/>
        <v>16460</v>
      </c>
      <c r="R49" s="126"/>
      <c r="S49" s="125"/>
      <c r="T49" s="134">
        <v>0</v>
      </c>
      <c r="U49" s="134">
        <v>0</v>
      </c>
      <c r="V49" s="134">
        <f t="shared" si="15"/>
        <v>0</v>
      </c>
      <c r="W49" s="134">
        <v>0</v>
      </c>
      <c r="X49" s="134">
        <v>0</v>
      </c>
      <c r="Y49" s="134">
        <f t="shared" si="16"/>
        <v>0</v>
      </c>
      <c r="Z49" s="126"/>
      <c r="AA49" s="125"/>
      <c r="AB49" s="134">
        <v>0</v>
      </c>
      <c r="AC49" s="134">
        <v>0</v>
      </c>
      <c r="AD49" s="134">
        <f t="shared" si="17"/>
        <v>0</v>
      </c>
      <c r="AE49" s="134">
        <v>0</v>
      </c>
      <c r="AF49" s="134">
        <v>0</v>
      </c>
      <c r="AG49" s="134">
        <f t="shared" si="18"/>
        <v>0</v>
      </c>
      <c r="AH49" s="126"/>
      <c r="AI49" s="125"/>
      <c r="AJ49" s="134">
        <v>0</v>
      </c>
      <c r="AK49" s="134">
        <v>0</v>
      </c>
      <c r="AL49" s="134">
        <f t="shared" si="19"/>
        <v>0</v>
      </c>
      <c r="AM49" s="134">
        <v>0</v>
      </c>
      <c r="AN49" s="134">
        <v>0</v>
      </c>
      <c r="AO49" s="134">
        <f t="shared" si="20"/>
        <v>0</v>
      </c>
      <c r="AP49" s="126"/>
      <c r="AQ49" s="125"/>
      <c r="AR49" s="134">
        <v>0</v>
      </c>
      <c r="AS49" s="134">
        <v>0</v>
      </c>
      <c r="AT49" s="134">
        <f t="shared" si="21"/>
        <v>0</v>
      </c>
      <c r="AU49" s="134">
        <v>0</v>
      </c>
      <c r="AV49" s="134">
        <v>0</v>
      </c>
      <c r="AW49" s="134">
        <f t="shared" si="22"/>
        <v>0</v>
      </c>
      <c r="AX49" s="126"/>
      <c r="AY49" s="125"/>
      <c r="AZ49" s="134">
        <v>0</v>
      </c>
      <c r="BA49" s="134">
        <v>0</v>
      </c>
      <c r="BB49" s="134">
        <f t="shared" si="23"/>
        <v>0</v>
      </c>
      <c r="BC49" s="134">
        <v>0</v>
      </c>
      <c r="BD49" s="134">
        <v>0</v>
      </c>
      <c r="BE49" s="134">
        <f t="shared" si="24"/>
        <v>0</v>
      </c>
    </row>
    <row r="50" spans="1:57" s="129" customFormat="1" ht="12" customHeight="1">
      <c r="A50" s="125" t="s">
        <v>444</v>
      </c>
      <c r="B50" s="126" t="s">
        <v>542</v>
      </c>
      <c r="C50" s="125" t="s">
        <v>543</v>
      </c>
      <c r="D50" s="134">
        <f t="shared" si="7"/>
        <v>5424</v>
      </c>
      <c r="E50" s="134">
        <f t="shared" si="8"/>
        <v>19747</v>
      </c>
      <c r="F50" s="134">
        <f t="shared" si="9"/>
        <v>25171</v>
      </c>
      <c r="G50" s="134">
        <f t="shared" si="10"/>
        <v>1416</v>
      </c>
      <c r="H50" s="134">
        <f t="shared" si="11"/>
        <v>10194</v>
      </c>
      <c r="I50" s="134">
        <f t="shared" si="12"/>
        <v>11610</v>
      </c>
      <c r="J50" s="126" t="s">
        <v>477</v>
      </c>
      <c r="K50" s="125" t="s">
        <v>478</v>
      </c>
      <c r="L50" s="134">
        <v>5424</v>
      </c>
      <c r="M50" s="134">
        <v>19747</v>
      </c>
      <c r="N50" s="134">
        <f t="shared" si="13"/>
        <v>25171</v>
      </c>
      <c r="O50" s="134">
        <v>1416</v>
      </c>
      <c r="P50" s="134">
        <v>10194</v>
      </c>
      <c r="Q50" s="134">
        <f t="shared" si="14"/>
        <v>11610</v>
      </c>
      <c r="R50" s="126"/>
      <c r="S50" s="125"/>
      <c r="T50" s="134">
        <v>0</v>
      </c>
      <c r="U50" s="134">
        <v>0</v>
      </c>
      <c r="V50" s="134">
        <f t="shared" si="15"/>
        <v>0</v>
      </c>
      <c r="W50" s="134">
        <v>0</v>
      </c>
      <c r="X50" s="134">
        <v>0</v>
      </c>
      <c r="Y50" s="134">
        <f t="shared" si="16"/>
        <v>0</v>
      </c>
      <c r="Z50" s="126"/>
      <c r="AA50" s="125"/>
      <c r="AB50" s="134">
        <v>0</v>
      </c>
      <c r="AC50" s="134">
        <v>0</v>
      </c>
      <c r="AD50" s="134">
        <f t="shared" si="17"/>
        <v>0</v>
      </c>
      <c r="AE50" s="134">
        <v>0</v>
      </c>
      <c r="AF50" s="134">
        <v>0</v>
      </c>
      <c r="AG50" s="134">
        <f t="shared" si="18"/>
        <v>0</v>
      </c>
      <c r="AH50" s="126"/>
      <c r="AI50" s="125"/>
      <c r="AJ50" s="134">
        <v>0</v>
      </c>
      <c r="AK50" s="134">
        <v>0</v>
      </c>
      <c r="AL50" s="134">
        <f t="shared" si="19"/>
        <v>0</v>
      </c>
      <c r="AM50" s="134">
        <v>0</v>
      </c>
      <c r="AN50" s="134">
        <v>0</v>
      </c>
      <c r="AO50" s="134">
        <f t="shared" si="20"/>
        <v>0</v>
      </c>
      <c r="AP50" s="126"/>
      <c r="AQ50" s="125"/>
      <c r="AR50" s="134">
        <v>0</v>
      </c>
      <c r="AS50" s="134">
        <v>0</v>
      </c>
      <c r="AT50" s="134">
        <f t="shared" si="21"/>
        <v>0</v>
      </c>
      <c r="AU50" s="134">
        <v>0</v>
      </c>
      <c r="AV50" s="134">
        <v>0</v>
      </c>
      <c r="AW50" s="134">
        <f t="shared" si="22"/>
        <v>0</v>
      </c>
      <c r="AX50" s="126"/>
      <c r="AY50" s="125"/>
      <c r="AZ50" s="134">
        <v>0</v>
      </c>
      <c r="BA50" s="134">
        <v>0</v>
      </c>
      <c r="BB50" s="134">
        <f t="shared" si="23"/>
        <v>0</v>
      </c>
      <c r="BC50" s="134">
        <v>0</v>
      </c>
      <c r="BD50" s="134">
        <v>0</v>
      </c>
      <c r="BE50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8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444</v>
      </c>
      <c r="B7" s="122">
        <v>27000</v>
      </c>
      <c r="C7" s="121" t="s">
        <v>333</v>
      </c>
      <c r="D7" s="123">
        <f>SUM(D8:D18)</f>
        <v>12354404</v>
      </c>
      <c r="E7" s="123">
        <f>SUM(E8:E18)</f>
        <v>918080</v>
      </c>
      <c r="F7" s="147">
        <f>COUNTIF(F8:F18,"&lt;&gt;")</f>
        <v>11</v>
      </c>
      <c r="G7" s="147">
        <f>COUNTIF(G8:G18,"&lt;&gt;")</f>
        <v>11</v>
      </c>
      <c r="H7" s="123">
        <f>SUM(H8:H18)</f>
        <v>7271921</v>
      </c>
      <c r="I7" s="123">
        <f>SUM(I8:I18)</f>
        <v>459445</v>
      </c>
      <c r="J7" s="147">
        <f>COUNTIF(J8:J18,"&lt;&gt;")</f>
        <v>11</v>
      </c>
      <c r="K7" s="147">
        <f>COUNTIF(K8:K18,"&lt;&gt;")</f>
        <v>11</v>
      </c>
      <c r="L7" s="123">
        <f>SUM(L8:L18)</f>
        <v>3999147</v>
      </c>
      <c r="M7" s="123">
        <f>SUM(M8:M18)</f>
        <v>290274</v>
      </c>
      <c r="N7" s="147">
        <f>COUNTIF(N8:N18,"&lt;&gt;")</f>
        <v>4</v>
      </c>
      <c r="O7" s="147">
        <f>COUNTIF(O8:O18,"&lt;&gt;")</f>
        <v>4</v>
      </c>
      <c r="P7" s="123">
        <f>SUM(P8:P18)</f>
        <v>893605</v>
      </c>
      <c r="Q7" s="123">
        <f>SUM(Q8:Q18)</f>
        <v>126031</v>
      </c>
      <c r="R7" s="147">
        <f>COUNTIF(R8:R18,"&lt;&gt;")</f>
        <v>2</v>
      </c>
      <c r="S7" s="147">
        <f>COUNTIF(S8:S18,"&lt;&gt;")</f>
        <v>2</v>
      </c>
      <c r="T7" s="123">
        <f>SUM(T8:T18)</f>
        <v>117414</v>
      </c>
      <c r="U7" s="123">
        <f>SUM(U8:U18)</f>
        <v>16460</v>
      </c>
      <c r="V7" s="147">
        <f>COUNTIF(V8:V18,"&lt;&gt;")</f>
        <v>1</v>
      </c>
      <c r="W7" s="147">
        <f>COUNTIF(W8:W18,"&lt;&gt;")</f>
        <v>1</v>
      </c>
      <c r="X7" s="123">
        <f>SUM(X8:X18)</f>
        <v>47146</v>
      </c>
      <c r="Y7" s="123">
        <f>SUM(Y8:Y18)</f>
        <v>14260</v>
      </c>
      <c r="Z7" s="147">
        <f>COUNTIF(Z8:Z18,"&lt;&gt;")</f>
        <v>1</v>
      </c>
      <c r="AA7" s="147">
        <f>COUNTIF(AA8:AA18,"&lt;&gt;")</f>
        <v>1</v>
      </c>
      <c r="AB7" s="123">
        <f>SUM(AB8:AB18)</f>
        <v>25171</v>
      </c>
      <c r="AC7" s="123">
        <f>SUM(AC8:AC18)</f>
        <v>11610</v>
      </c>
      <c r="AD7" s="147">
        <f>COUNTIF(AD8:AD18,"&lt;&gt;")</f>
        <v>0</v>
      </c>
      <c r="AE7" s="147">
        <f>COUNTIF(AE8:AE18,"&lt;&gt;")</f>
        <v>0</v>
      </c>
      <c r="AF7" s="123">
        <f>SUM(AF8:AF18)</f>
        <v>0</v>
      </c>
      <c r="AG7" s="123">
        <f>SUM(AG8:AG18)</f>
        <v>0</v>
      </c>
      <c r="AH7" s="147">
        <f>COUNTIF(AH8:AH18,"&lt;&gt;")</f>
        <v>0</v>
      </c>
      <c r="AI7" s="147">
        <f>COUNTIF(AI8:AI18,"&lt;&gt;")</f>
        <v>0</v>
      </c>
      <c r="AJ7" s="123">
        <f>SUM(AJ8:AJ18)</f>
        <v>0</v>
      </c>
      <c r="AK7" s="123">
        <f>SUM(AK8:AK18)</f>
        <v>0</v>
      </c>
      <c r="AL7" s="147">
        <f>COUNTIF(AL8:AL18,"&lt;&gt;")</f>
        <v>0</v>
      </c>
      <c r="AM7" s="147">
        <f>COUNTIF(AM8:AM18,"&lt;&gt;")</f>
        <v>0</v>
      </c>
      <c r="AN7" s="123">
        <f>SUM(AN8:AN18)</f>
        <v>0</v>
      </c>
      <c r="AO7" s="123">
        <f>SUM(AO8:AO18)</f>
        <v>0</v>
      </c>
      <c r="AP7" s="147">
        <f>COUNTIF(AP8:AP18,"&lt;&gt;")</f>
        <v>0</v>
      </c>
      <c r="AQ7" s="147">
        <f>COUNTIF(AQ8:AQ18,"&lt;&gt;")</f>
        <v>0</v>
      </c>
      <c r="AR7" s="123">
        <f>SUM(AR8:AR18)</f>
        <v>0</v>
      </c>
      <c r="AS7" s="123">
        <f>SUM(AS8:AS18)</f>
        <v>0</v>
      </c>
      <c r="AT7" s="147">
        <f>COUNTIF(AT8:AT18,"&lt;&gt;")</f>
        <v>0</v>
      </c>
      <c r="AU7" s="147">
        <f>COUNTIF(AU8:AU18,"&lt;&gt;")</f>
        <v>0</v>
      </c>
      <c r="AV7" s="123">
        <f>SUM(AV8:AV18)</f>
        <v>0</v>
      </c>
      <c r="AW7" s="123">
        <f>SUM(AW8:AW18)</f>
        <v>0</v>
      </c>
      <c r="AX7" s="147">
        <f>COUNTIF(AX8:AX18,"&lt;&gt;")</f>
        <v>0</v>
      </c>
      <c r="AY7" s="147">
        <f>COUNTIF(AY8:AY18,"&lt;&gt;")</f>
        <v>0</v>
      </c>
      <c r="AZ7" s="123">
        <f>SUM(AZ8:AZ18)</f>
        <v>0</v>
      </c>
      <c r="BA7" s="123">
        <f>SUM(BA8:BA18)</f>
        <v>0</v>
      </c>
      <c r="BB7" s="147">
        <f>COUNTIF(BB8:BB18,"&lt;&gt;")</f>
        <v>0</v>
      </c>
      <c r="BC7" s="147">
        <f>COUNTIF(BC8:BC18,"&lt;&gt;")</f>
        <v>0</v>
      </c>
      <c r="BD7" s="123">
        <f>SUM(BD8:BD18)</f>
        <v>0</v>
      </c>
      <c r="BE7" s="123">
        <f>SUM(BE8:BE18)</f>
        <v>0</v>
      </c>
      <c r="BF7" s="147">
        <f>COUNTIF(BF8:BF18,"&lt;&gt;")</f>
        <v>0</v>
      </c>
      <c r="BG7" s="147">
        <f>COUNTIF(BG8:BG18,"&lt;&gt;")</f>
        <v>0</v>
      </c>
      <c r="BH7" s="123">
        <f>SUM(BH8:BH18)</f>
        <v>0</v>
      </c>
      <c r="BI7" s="123">
        <f>SUM(BI8:BI18)</f>
        <v>0</v>
      </c>
      <c r="BJ7" s="147">
        <f>COUNTIF(BJ8:BJ18,"&lt;&gt;")</f>
        <v>0</v>
      </c>
      <c r="BK7" s="147">
        <f>COUNTIF(BK8:BK18,"&lt;&gt;")</f>
        <v>0</v>
      </c>
      <c r="BL7" s="123">
        <f>SUM(BL8:BL18)</f>
        <v>0</v>
      </c>
      <c r="BM7" s="123">
        <f>SUM(BM8:BM18)</f>
        <v>0</v>
      </c>
      <c r="BN7" s="147">
        <f>COUNTIF(BN8:BN18,"&lt;&gt;")</f>
        <v>0</v>
      </c>
      <c r="BO7" s="147">
        <f>COUNTIF(BO8:BO18,"&lt;&gt;")</f>
        <v>0</v>
      </c>
      <c r="BP7" s="123">
        <f>SUM(BP8:BP18)</f>
        <v>0</v>
      </c>
      <c r="BQ7" s="123">
        <f>SUM(BQ8:BQ18)</f>
        <v>0</v>
      </c>
      <c r="BR7" s="147">
        <f>COUNTIF(BR8:BR18,"&lt;&gt;")</f>
        <v>0</v>
      </c>
      <c r="BS7" s="147">
        <f>COUNTIF(BS8:BS18,"&lt;&gt;")</f>
        <v>0</v>
      </c>
      <c r="BT7" s="123">
        <f>SUM(BT8:BT18)</f>
        <v>0</v>
      </c>
      <c r="BU7" s="123">
        <f>SUM(BU8:BU18)</f>
        <v>0</v>
      </c>
      <c r="BV7" s="147">
        <f>COUNTIF(BV8:BV18,"&lt;&gt;")</f>
        <v>0</v>
      </c>
      <c r="BW7" s="147">
        <f>COUNTIF(BW8:BW18,"&lt;&gt;")</f>
        <v>0</v>
      </c>
      <c r="BX7" s="123">
        <f>SUM(BX8:BX18)</f>
        <v>0</v>
      </c>
      <c r="BY7" s="123">
        <f>SUM(BY8:BY18)</f>
        <v>0</v>
      </c>
      <c r="BZ7" s="147">
        <f>COUNTIF(BZ8:BZ18,"&lt;&gt;")</f>
        <v>0</v>
      </c>
      <c r="CA7" s="147">
        <f>COUNTIF(CA8:CA18,"&lt;&gt;")</f>
        <v>0</v>
      </c>
      <c r="CB7" s="123">
        <f>SUM(CB8:CB18)</f>
        <v>0</v>
      </c>
      <c r="CC7" s="123">
        <f>SUM(CC8:CC18)</f>
        <v>0</v>
      </c>
      <c r="CD7" s="147">
        <f>COUNTIF(CD8:CD18,"&lt;&gt;")</f>
        <v>0</v>
      </c>
      <c r="CE7" s="147">
        <f>COUNTIF(CE8:CE18,"&lt;&gt;")</f>
        <v>0</v>
      </c>
      <c r="CF7" s="123">
        <f>SUM(CF8:CF18)</f>
        <v>0</v>
      </c>
      <c r="CG7" s="123">
        <f>SUM(CG8:CG18)</f>
        <v>0</v>
      </c>
      <c r="CH7" s="147">
        <f>COUNTIF(CH8:CH18,"&lt;&gt;")</f>
        <v>0</v>
      </c>
      <c r="CI7" s="147">
        <f>COUNTIF(CI8:CI18,"&lt;&gt;")</f>
        <v>0</v>
      </c>
      <c r="CJ7" s="123">
        <f>SUM(CJ8:CJ18)</f>
        <v>0</v>
      </c>
      <c r="CK7" s="123">
        <f>SUM(CK8:CK18)</f>
        <v>0</v>
      </c>
      <c r="CL7" s="147">
        <f>COUNTIF(CL8:CL18,"&lt;&gt;")</f>
        <v>0</v>
      </c>
      <c r="CM7" s="147">
        <f>COUNTIF(CM8:CM18,"&lt;&gt;")</f>
        <v>0</v>
      </c>
      <c r="CN7" s="123">
        <f>SUM(CN8:CN18)</f>
        <v>0</v>
      </c>
      <c r="CO7" s="123">
        <f>SUM(CO8:CO18)</f>
        <v>0</v>
      </c>
      <c r="CP7" s="147">
        <f>COUNTIF(CP8:CP18,"&lt;&gt;")</f>
        <v>0</v>
      </c>
      <c r="CQ7" s="147">
        <f>COUNTIF(CQ8:CQ18,"&lt;&gt;")</f>
        <v>0</v>
      </c>
      <c r="CR7" s="123">
        <f>SUM(CR8:CR18)</f>
        <v>0</v>
      </c>
      <c r="CS7" s="123">
        <f>SUM(CS8:CS18)</f>
        <v>0</v>
      </c>
      <c r="CT7" s="147">
        <f>COUNTIF(CT8:CT18,"&lt;&gt;")</f>
        <v>0</v>
      </c>
      <c r="CU7" s="147">
        <f>COUNTIF(CU8:CU18,"&lt;&gt;")</f>
        <v>0</v>
      </c>
      <c r="CV7" s="123">
        <f>SUM(CV8:CV18)</f>
        <v>0</v>
      </c>
      <c r="CW7" s="123">
        <f>SUM(CW8:CW18)</f>
        <v>0</v>
      </c>
      <c r="CX7" s="147">
        <f>COUNTIF(CX8:CX18,"&lt;&gt;")</f>
        <v>0</v>
      </c>
      <c r="CY7" s="147">
        <f>COUNTIF(CY8:CY18,"&lt;&gt;")</f>
        <v>0</v>
      </c>
      <c r="CZ7" s="123">
        <f>SUM(CZ8:CZ18)</f>
        <v>0</v>
      </c>
      <c r="DA7" s="123">
        <f>SUM(DA8:DA18)</f>
        <v>0</v>
      </c>
      <c r="DB7" s="147">
        <f>COUNTIF(DB8:DB18,"&lt;&gt;")</f>
        <v>0</v>
      </c>
      <c r="DC7" s="147">
        <f>COUNTIF(DC8:DC18,"&lt;&gt;")</f>
        <v>0</v>
      </c>
      <c r="DD7" s="123">
        <f>SUM(DD8:DD18)</f>
        <v>0</v>
      </c>
      <c r="DE7" s="123">
        <f>SUM(DE8:DE18)</f>
        <v>0</v>
      </c>
      <c r="DF7" s="147">
        <f>COUNTIF(DF8:DF18,"&lt;&gt;")</f>
        <v>0</v>
      </c>
      <c r="DG7" s="147">
        <f>COUNTIF(DG8:DG18,"&lt;&gt;")</f>
        <v>0</v>
      </c>
      <c r="DH7" s="123">
        <f>SUM(DH8:DH18)</f>
        <v>0</v>
      </c>
      <c r="DI7" s="123">
        <f>SUM(DI8:DI18)</f>
        <v>0</v>
      </c>
      <c r="DJ7" s="147">
        <f>COUNTIF(DJ8:DJ18,"&lt;&gt;")</f>
        <v>0</v>
      </c>
      <c r="DK7" s="147">
        <f>COUNTIF(DK8:DK18,"&lt;&gt;")</f>
        <v>0</v>
      </c>
      <c r="DL7" s="123">
        <f>SUM(DL8:DL18)</f>
        <v>0</v>
      </c>
      <c r="DM7" s="123">
        <f>SUM(DM8:DM18)</f>
        <v>0</v>
      </c>
      <c r="DN7" s="147">
        <f>COUNTIF(DN8:DN18,"&lt;&gt;")</f>
        <v>0</v>
      </c>
      <c r="DO7" s="147">
        <f>COUNTIF(DO8:DO18,"&lt;&gt;")</f>
        <v>0</v>
      </c>
      <c r="DP7" s="123">
        <f>SUM(DP8:DP18)</f>
        <v>0</v>
      </c>
      <c r="DQ7" s="123">
        <f>SUM(DQ8:DQ18)</f>
        <v>0</v>
      </c>
      <c r="DR7" s="147">
        <f>COUNTIF(DR8:DR18,"&lt;&gt;")</f>
        <v>0</v>
      </c>
      <c r="DS7" s="147">
        <f>COUNTIF(DS8:DS18,"&lt;&gt;")</f>
        <v>0</v>
      </c>
      <c r="DT7" s="123">
        <f>SUM(DT8:DT18)</f>
        <v>0</v>
      </c>
      <c r="DU7" s="123">
        <f>SUM(DU8:DU18)</f>
        <v>0</v>
      </c>
    </row>
    <row r="8" spans="1:125" s="129" customFormat="1" ht="12" customHeight="1">
      <c r="A8" s="125" t="s">
        <v>444</v>
      </c>
      <c r="B8" s="126" t="s">
        <v>453</v>
      </c>
      <c r="C8" s="125" t="s">
        <v>454</v>
      </c>
      <c r="D8" s="127">
        <f aca="true" t="shared" si="0" ref="D8:D18">SUM(H8,L8,P8,T8,X8,AB8,AF8,AJ8,AN8,AR8,AV8,AZ8,BD8,BH8,BL8,BP8,BT8,BX8,CB8,CF8,CJ8,CN8,CR8,CV8,CZ8,DD8,DH8,DL8,DP8,DT8)</f>
        <v>2487729</v>
      </c>
      <c r="E8" s="127">
        <f aca="true" t="shared" si="1" ref="E8:E18">SUM(I8,M8,Q8,U8,Y8,AC8,AG8,AK8,AO8,AS8,AW8,BA8,BE8,BI8,BM8,BQ8,BU8,BY8,CC8,CG8,CK8,CO8,CS8,CW8,DA8,DE8,DI8,DM8,DQ8,DU8)</f>
        <v>0</v>
      </c>
      <c r="F8" s="132" t="s">
        <v>451</v>
      </c>
      <c r="G8" s="131" t="s">
        <v>452</v>
      </c>
      <c r="H8" s="127">
        <v>1678222</v>
      </c>
      <c r="I8" s="127">
        <v>0</v>
      </c>
      <c r="J8" s="132" t="s">
        <v>544</v>
      </c>
      <c r="K8" s="131" t="s">
        <v>545</v>
      </c>
      <c r="L8" s="127">
        <v>809507</v>
      </c>
      <c r="M8" s="127">
        <v>0</v>
      </c>
      <c r="N8" s="132"/>
      <c r="O8" s="131"/>
      <c r="P8" s="127">
        <v>0</v>
      </c>
      <c r="Q8" s="127">
        <v>0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444</v>
      </c>
      <c r="B9" s="126" t="s">
        <v>459</v>
      </c>
      <c r="C9" s="125" t="s">
        <v>491</v>
      </c>
      <c r="D9" s="127">
        <f t="shared" si="0"/>
        <v>806707</v>
      </c>
      <c r="E9" s="127">
        <f t="shared" si="1"/>
        <v>283483</v>
      </c>
      <c r="F9" s="132" t="s">
        <v>457</v>
      </c>
      <c r="G9" s="131" t="s">
        <v>458</v>
      </c>
      <c r="H9" s="127">
        <v>208762</v>
      </c>
      <c r="I9" s="127">
        <v>68320</v>
      </c>
      <c r="J9" s="132" t="s">
        <v>489</v>
      </c>
      <c r="K9" s="131" t="s">
        <v>490</v>
      </c>
      <c r="L9" s="127">
        <v>437076</v>
      </c>
      <c r="M9" s="127">
        <v>166748</v>
      </c>
      <c r="N9" s="132" t="s">
        <v>502</v>
      </c>
      <c r="O9" s="131" t="s">
        <v>503</v>
      </c>
      <c r="P9" s="127">
        <v>160869</v>
      </c>
      <c r="Q9" s="127">
        <v>48415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444</v>
      </c>
      <c r="B10" s="126" t="s">
        <v>495</v>
      </c>
      <c r="C10" s="125" t="s">
        <v>499</v>
      </c>
      <c r="D10" s="127">
        <f t="shared" si="0"/>
        <v>1426677</v>
      </c>
      <c r="E10" s="127">
        <f t="shared" si="1"/>
        <v>250777</v>
      </c>
      <c r="F10" s="132" t="s">
        <v>493</v>
      </c>
      <c r="G10" s="131" t="s">
        <v>494</v>
      </c>
      <c r="H10" s="127">
        <v>415759</v>
      </c>
      <c r="I10" s="127">
        <v>79434</v>
      </c>
      <c r="J10" s="132" t="s">
        <v>497</v>
      </c>
      <c r="K10" s="131" t="s">
        <v>498</v>
      </c>
      <c r="L10" s="127">
        <v>585929</v>
      </c>
      <c r="M10" s="127">
        <v>105298</v>
      </c>
      <c r="N10" s="132" t="s">
        <v>504</v>
      </c>
      <c r="O10" s="131" t="s">
        <v>505</v>
      </c>
      <c r="P10" s="127">
        <v>424989</v>
      </c>
      <c r="Q10" s="127">
        <v>66045</v>
      </c>
      <c r="R10" s="132"/>
      <c r="S10" s="131"/>
      <c r="T10" s="127">
        <v>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444</v>
      </c>
      <c r="B11" s="126" t="s">
        <v>473</v>
      </c>
      <c r="C11" s="125" t="s">
        <v>474</v>
      </c>
      <c r="D11" s="127">
        <f t="shared" si="0"/>
        <v>770096</v>
      </c>
      <c r="E11" s="127">
        <f t="shared" si="1"/>
        <v>189021</v>
      </c>
      <c r="F11" s="132" t="s">
        <v>471</v>
      </c>
      <c r="G11" s="131" t="s">
        <v>472</v>
      </c>
      <c r="H11" s="127">
        <v>695834</v>
      </c>
      <c r="I11" s="127">
        <v>170793</v>
      </c>
      <c r="J11" s="132" t="s">
        <v>535</v>
      </c>
      <c r="K11" s="131" t="s">
        <v>536</v>
      </c>
      <c r="L11" s="127">
        <v>74262</v>
      </c>
      <c r="M11" s="127">
        <v>18228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444</v>
      </c>
      <c r="B12" s="126" t="s">
        <v>487</v>
      </c>
      <c r="C12" s="125" t="s">
        <v>508</v>
      </c>
      <c r="D12" s="134">
        <f t="shared" si="0"/>
        <v>2805544</v>
      </c>
      <c r="E12" s="134">
        <f t="shared" si="1"/>
        <v>0</v>
      </c>
      <c r="F12" s="126" t="s">
        <v>506</v>
      </c>
      <c r="G12" s="125" t="s">
        <v>507</v>
      </c>
      <c r="H12" s="134">
        <v>2243522</v>
      </c>
      <c r="I12" s="134">
        <v>0</v>
      </c>
      <c r="J12" s="126" t="s">
        <v>485</v>
      </c>
      <c r="K12" s="125" t="s">
        <v>486</v>
      </c>
      <c r="L12" s="134">
        <v>562022</v>
      </c>
      <c r="M12" s="134">
        <v>0</v>
      </c>
      <c r="N12" s="126"/>
      <c r="O12" s="125"/>
      <c r="P12" s="134">
        <v>0</v>
      </c>
      <c r="Q12" s="134">
        <v>0</v>
      </c>
      <c r="R12" s="126"/>
      <c r="S12" s="125"/>
      <c r="T12" s="134">
        <v>0</v>
      </c>
      <c r="U12" s="134">
        <v>0</v>
      </c>
      <c r="V12" s="126"/>
      <c r="W12" s="125"/>
      <c r="X12" s="134">
        <v>0</v>
      </c>
      <c r="Y12" s="134">
        <v>0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444</v>
      </c>
      <c r="B13" s="126" t="s">
        <v>515</v>
      </c>
      <c r="C13" s="125" t="s">
        <v>516</v>
      </c>
      <c r="D13" s="134">
        <f t="shared" si="0"/>
        <v>677843</v>
      </c>
      <c r="E13" s="134">
        <f t="shared" si="1"/>
        <v>0</v>
      </c>
      <c r="F13" s="126" t="s">
        <v>513</v>
      </c>
      <c r="G13" s="125" t="s">
        <v>514</v>
      </c>
      <c r="H13" s="134">
        <v>311971</v>
      </c>
      <c r="I13" s="134">
        <v>0</v>
      </c>
      <c r="J13" s="126" t="s">
        <v>517</v>
      </c>
      <c r="K13" s="125" t="s">
        <v>518</v>
      </c>
      <c r="L13" s="134">
        <v>365872</v>
      </c>
      <c r="M13" s="134">
        <v>0</v>
      </c>
      <c r="N13" s="126"/>
      <c r="O13" s="125"/>
      <c r="P13" s="134">
        <v>0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444</v>
      </c>
      <c r="B14" s="126" t="s">
        <v>449</v>
      </c>
      <c r="C14" s="125" t="s">
        <v>450</v>
      </c>
      <c r="D14" s="134">
        <f t="shared" si="0"/>
        <v>1028030</v>
      </c>
      <c r="E14" s="134">
        <f t="shared" si="1"/>
        <v>0</v>
      </c>
      <c r="F14" s="126" t="s">
        <v>447</v>
      </c>
      <c r="G14" s="125" t="s">
        <v>448</v>
      </c>
      <c r="H14" s="134">
        <v>668301</v>
      </c>
      <c r="I14" s="134">
        <v>0</v>
      </c>
      <c r="J14" s="126" t="s">
        <v>462</v>
      </c>
      <c r="K14" s="125" t="s">
        <v>463</v>
      </c>
      <c r="L14" s="134">
        <v>359729</v>
      </c>
      <c r="M14" s="134">
        <v>0</v>
      </c>
      <c r="N14" s="126"/>
      <c r="O14" s="125"/>
      <c r="P14" s="134">
        <v>0</v>
      </c>
      <c r="Q14" s="134">
        <v>0</v>
      </c>
      <c r="R14" s="126"/>
      <c r="S14" s="125"/>
      <c r="T14" s="134">
        <v>0</v>
      </c>
      <c r="U14" s="134">
        <v>0</v>
      </c>
      <c r="V14" s="126"/>
      <c r="W14" s="125"/>
      <c r="X14" s="134">
        <v>0</v>
      </c>
      <c r="Y14" s="134">
        <v>0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  <row r="15" spans="1:125" s="129" customFormat="1" ht="12" customHeight="1">
      <c r="A15" s="125" t="s">
        <v>444</v>
      </c>
      <c r="B15" s="126" t="s">
        <v>477</v>
      </c>
      <c r="C15" s="125" t="s">
        <v>478</v>
      </c>
      <c r="D15" s="134">
        <f t="shared" si="0"/>
        <v>1331812</v>
      </c>
      <c r="E15" s="134">
        <f t="shared" si="1"/>
        <v>194799</v>
      </c>
      <c r="F15" s="126" t="s">
        <v>475</v>
      </c>
      <c r="G15" s="125" t="s">
        <v>476</v>
      </c>
      <c r="H15" s="134">
        <v>509951</v>
      </c>
      <c r="I15" s="134">
        <v>140898</v>
      </c>
      <c r="J15" s="126" t="s">
        <v>482</v>
      </c>
      <c r="K15" s="125" t="s">
        <v>483</v>
      </c>
      <c r="L15" s="134">
        <v>413661</v>
      </c>
      <c r="M15" s="134">
        <v>0</v>
      </c>
      <c r="N15" s="126" t="s">
        <v>520</v>
      </c>
      <c r="O15" s="125" t="s">
        <v>521</v>
      </c>
      <c r="P15" s="134">
        <v>266362</v>
      </c>
      <c r="Q15" s="134">
        <v>11571</v>
      </c>
      <c r="R15" s="126" t="s">
        <v>540</v>
      </c>
      <c r="S15" s="125" t="s">
        <v>541</v>
      </c>
      <c r="T15" s="134">
        <v>69521</v>
      </c>
      <c r="U15" s="134">
        <v>16460</v>
      </c>
      <c r="V15" s="126" t="s">
        <v>538</v>
      </c>
      <c r="W15" s="125" t="s">
        <v>539</v>
      </c>
      <c r="X15" s="134">
        <v>47146</v>
      </c>
      <c r="Y15" s="134">
        <v>14260</v>
      </c>
      <c r="Z15" s="126" t="s">
        <v>542</v>
      </c>
      <c r="AA15" s="125" t="s">
        <v>543</v>
      </c>
      <c r="AB15" s="134">
        <v>25171</v>
      </c>
      <c r="AC15" s="134">
        <v>11610</v>
      </c>
      <c r="AD15" s="126"/>
      <c r="AE15" s="125"/>
      <c r="AF15" s="134">
        <v>0</v>
      </c>
      <c r="AG15" s="134">
        <v>0</v>
      </c>
      <c r="AH15" s="126"/>
      <c r="AI15" s="125"/>
      <c r="AJ15" s="134">
        <v>0</v>
      </c>
      <c r="AK15" s="134">
        <v>0</v>
      </c>
      <c r="AL15" s="126"/>
      <c r="AM15" s="125"/>
      <c r="AN15" s="134">
        <v>0</v>
      </c>
      <c r="AO15" s="134">
        <v>0</v>
      </c>
      <c r="AP15" s="126"/>
      <c r="AQ15" s="125"/>
      <c r="AR15" s="134">
        <v>0</v>
      </c>
      <c r="AS15" s="134">
        <v>0</v>
      </c>
      <c r="AT15" s="126"/>
      <c r="AU15" s="125"/>
      <c r="AV15" s="134">
        <v>0</v>
      </c>
      <c r="AW15" s="134">
        <v>0</v>
      </c>
      <c r="AX15" s="126"/>
      <c r="AY15" s="125"/>
      <c r="AZ15" s="134">
        <v>0</v>
      </c>
      <c r="BA15" s="134">
        <v>0</v>
      </c>
      <c r="BB15" s="126"/>
      <c r="BC15" s="125"/>
      <c r="BD15" s="134">
        <v>0</v>
      </c>
      <c r="BE15" s="134">
        <v>0</v>
      </c>
      <c r="BF15" s="126"/>
      <c r="BG15" s="125"/>
      <c r="BH15" s="134">
        <v>0</v>
      </c>
      <c r="BI15" s="134">
        <v>0</v>
      </c>
      <c r="BJ15" s="126"/>
      <c r="BK15" s="125"/>
      <c r="BL15" s="134">
        <v>0</v>
      </c>
      <c r="BM15" s="134">
        <v>0</v>
      </c>
      <c r="BN15" s="126"/>
      <c r="BO15" s="125"/>
      <c r="BP15" s="134">
        <v>0</v>
      </c>
      <c r="BQ15" s="134">
        <v>0</v>
      </c>
      <c r="BR15" s="126"/>
      <c r="BS15" s="125"/>
      <c r="BT15" s="134">
        <v>0</v>
      </c>
      <c r="BU15" s="134">
        <v>0</v>
      </c>
      <c r="BV15" s="126"/>
      <c r="BW15" s="125"/>
      <c r="BX15" s="134">
        <v>0</v>
      </c>
      <c r="BY15" s="134">
        <v>0</v>
      </c>
      <c r="BZ15" s="126"/>
      <c r="CA15" s="125"/>
      <c r="CB15" s="134">
        <v>0</v>
      </c>
      <c r="CC15" s="134">
        <v>0</v>
      </c>
      <c r="CD15" s="126"/>
      <c r="CE15" s="125"/>
      <c r="CF15" s="134">
        <v>0</v>
      </c>
      <c r="CG15" s="134">
        <v>0</v>
      </c>
      <c r="CH15" s="126"/>
      <c r="CI15" s="125"/>
      <c r="CJ15" s="134">
        <v>0</v>
      </c>
      <c r="CK15" s="134">
        <v>0</v>
      </c>
      <c r="CL15" s="126"/>
      <c r="CM15" s="125"/>
      <c r="CN15" s="134">
        <v>0</v>
      </c>
      <c r="CO15" s="134">
        <v>0</v>
      </c>
      <c r="CP15" s="126"/>
      <c r="CQ15" s="125"/>
      <c r="CR15" s="134">
        <v>0</v>
      </c>
      <c r="CS15" s="134">
        <v>0</v>
      </c>
      <c r="CT15" s="126"/>
      <c r="CU15" s="125"/>
      <c r="CV15" s="134">
        <v>0</v>
      </c>
      <c r="CW15" s="134">
        <v>0</v>
      </c>
      <c r="CX15" s="126"/>
      <c r="CY15" s="125"/>
      <c r="CZ15" s="134">
        <v>0</v>
      </c>
      <c r="DA15" s="134">
        <v>0</v>
      </c>
      <c r="DB15" s="126"/>
      <c r="DC15" s="125"/>
      <c r="DD15" s="134">
        <v>0</v>
      </c>
      <c r="DE15" s="134">
        <v>0</v>
      </c>
      <c r="DF15" s="126"/>
      <c r="DG15" s="125"/>
      <c r="DH15" s="134">
        <v>0</v>
      </c>
      <c r="DI15" s="134">
        <v>0</v>
      </c>
      <c r="DJ15" s="126"/>
      <c r="DK15" s="125"/>
      <c r="DL15" s="134">
        <v>0</v>
      </c>
      <c r="DM15" s="134">
        <v>0</v>
      </c>
      <c r="DN15" s="126"/>
      <c r="DO15" s="125"/>
      <c r="DP15" s="134">
        <v>0</v>
      </c>
      <c r="DQ15" s="134">
        <v>0</v>
      </c>
      <c r="DR15" s="126"/>
      <c r="DS15" s="125"/>
      <c r="DT15" s="134">
        <v>0</v>
      </c>
      <c r="DU15" s="134">
        <v>0</v>
      </c>
    </row>
    <row r="16" spans="1:125" s="129" customFormat="1" ht="12" customHeight="1">
      <c r="A16" s="125" t="s">
        <v>444</v>
      </c>
      <c r="B16" s="126" t="s">
        <v>511</v>
      </c>
      <c r="C16" s="125" t="s">
        <v>512</v>
      </c>
      <c r="D16" s="134">
        <f t="shared" si="0"/>
        <v>585231</v>
      </c>
      <c r="E16" s="134">
        <f t="shared" si="1"/>
        <v>0</v>
      </c>
      <c r="F16" s="126" t="s">
        <v>509</v>
      </c>
      <c r="G16" s="125" t="s">
        <v>510</v>
      </c>
      <c r="H16" s="134">
        <v>322831</v>
      </c>
      <c r="I16" s="134">
        <v>0</v>
      </c>
      <c r="J16" s="126" t="s">
        <v>522</v>
      </c>
      <c r="K16" s="125" t="s">
        <v>523</v>
      </c>
      <c r="L16" s="134">
        <v>262400</v>
      </c>
      <c r="M16" s="134">
        <v>0</v>
      </c>
      <c r="N16" s="126"/>
      <c r="O16" s="125"/>
      <c r="P16" s="134">
        <v>0</v>
      </c>
      <c r="Q16" s="134">
        <v>0</v>
      </c>
      <c r="R16" s="126"/>
      <c r="S16" s="125"/>
      <c r="T16" s="134">
        <v>0</v>
      </c>
      <c r="U16" s="134">
        <v>0</v>
      </c>
      <c r="V16" s="126"/>
      <c r="W16" s="125"/>
      <c r="X16" s="134">
        <v>0</v>
      </c>
      <c r="Y16" s="134">
        <v>0</v>
      </c>
      <c r="Z16" s="126"/>
      <c r="AA16" s="125"/>
      <c r="AB16" s="134">
        <v>0</v>
      </c>
      <c r="AC16" s="134">
        <v>0</v>
      </c>
      <c r="AD16" s="126"/>
      <c r="AE16" s="125"/>
      <c r="AF16" s="134">
        <v>0</v>
      </c>
      <c r="AG16" s="134">
        <v>0</v>
      </c>
      <c r="AH16" s="126"/>
      <c r="AI16" s="125"/>
      <c r="AJ16" s="134">
        <v>0</v>
      </c>
      <c r="AK16" s="134">
        <v>0</v>
      </c>
      <c r="AL16" s="126"/>
      <c r="AM16" s="125"/>
      <c r="AN16" s="134">
        <v>0</v>
      </c>
      <c r="AO16" s="134">
        <v>0</v>
      </c>
      <c r="AP16" s="126"/>
      <c r="AQ16" s="125"/>
      <c r="AR16" s="134">
        <v>0</v>
      </c>
      <c r="AS16" s="134">
        <v>0</v>
      </c>
      <c r="AT16" s="126"/>
      <c r="AU16" s="125"/>
      <c r="AV16" s="134">
        <v>0</v>
      </c>
      <c r="AW16" s="134">
        <v>0</v>
      </c>
      <c r="AX16" s="126"/>
      <c r="AY16" s="125"/>
      <c r="AZ16" s="134">
        <v>0</v>
      </c>
      <c r="BA16" s="134">
        <v>0</v>
      </c>
      <c r="BB16" s="126"/>
      <c r="BC16" s="125"/>
      <c r="BD16" s="134">
        <v>0</v>
      </c>
      <c r="BE16" s="134">
        <v>0</v>
      </c>
      <c r="BF16" s="126"/>
      <c r="BG16" s="125"/>
      <c r="BH16" s="134">
        <v>0</v>
      </c>
      <c r="BI16" s="134">
        <v>0</v>
      </c>
      <c r="BJ16" s="126"/>
      <c r="BK16" s="125"/>
      <c r="BL16" s="134">
        <v>0</v>
      </c>
      <c r="BM16" s="134">
        <v>0</v>
      </c>
      <c r="BN16" s="126"/>
      <c r="BO16" s="125"/>
      <c r="BP16" s="134">
        <v>0</v>
      </c>
      <c r="BQ16" s="134">
        <v>0</v>
      </c>
      <c r="BR16" s="126"/>
      <c r="BS16" s="125"/>
      <c r="BT16" s="134">
        <v>0</v>
      </c>
      <c r="BU16" s="134">
        <v>0</v>
      </c>
      <c r="BV16" s="126"/>
      <c r="BW16" s="125"/>
      <c r="BX16" s="134">
        <v>0</v>
      </c>
      <c r="BY16" s="134">
        <v>0</v>
      </c>
      <c r="BZ16" s="126"/>
      <c r="CA16" s="125"/>
      <c r="CB16" s="134">
        <v>0</v>
      </c>
      <c r="CC16" s="134">
        <v>0</v>
      </c>
      <c r="CD16" s="126"/>
      <c r="CE16" s="125"/>
      <c r="CF16" s="134">
        <v>0</v>
      </c>
      <c r="CG16" s="134">
        <v>0</v>
      </c>
      <c r="CH16" s="126"/>
      <c r="CI16" s="125"/>
      <c r="CJ16" s="134">
        <v>0</v>
      </c>
      <c r="CK16" s="134">
        <v>0</v>
      </c>
      <c r="CL16" s="126"/>
      <c r="CM16" s="125"/>
      <c r="CN16" s="134">
        <v>0</v>
      </c>
      <c r="CO16" s="134">
        <v>0</v>
      </c>
      <c r="CP16" s="126"/>
      <c r="CQ16" s="125"/>
      <c r="CR16" s="134">
        <v>0</v>
      </c>
      <c r="CS16" s="134">
        <v>0</v>
      </c>
      <c r="CT16" s="126"/>
      <c r="CU16" s="125"/>
      <c r="CV16" s="134">
        <v>0</v>
      </c>
      <c r="CW16" s="134">
        <v>0</v>
      </c>
      <c r="CX16" s="126"/>
      <c r="CY16" s="125"/>
      <c r="CZ16" s="134">
        <v>0</v>
      </c>
      <c r="DA16" s="134">
        <v>0</v>
      </c>
      <c r="DB16" s="126"/>
      <c r="DC16" s="125"/>
      <c r="DD16" s="134">
        <v>0</v>
      </c>
      <c r="DE16" s="134">
        <v>0</v>
      </c>
      <c r="DF16" s="126"/>
      <c r="DG16" s="125"/>
      <c r="DH16" s="134">
        <v>0</v>
      </c>
      <c r="DI16" s="134">
        <v>0</v>
      </c>
      <c r="DJ16" s="126"/>
      <c r="DK16" s="125"/>
      <c r="DL16" s="134">
        <v>0</v>
      </c>
      <c r="DM16" s="134">
        <v>0</v>
      </c>
      <c r="DN16" s="126"/>
      <c r="DO16" s="125"/>
      <c r="DP16" s="134">
        <v>0</v>
      </c>
      <c r="DQ16" s="134">
        <v>0</v>
      </c>
      <c r="DR16" s="126"/>
      <c r="DS16" s="125"/>
      <c r="DT16" s="134">
        <v>0</v>
      </c>
      <c r="DU16" s="134">
        <v>0</v>
      </c>
    </row>
    <row r="17" spans="1:125" s="129" customFormat="1" ht="12" customHeight="1">
      <c r="A17" s="125" t="s">
        <v>444</v>
      </c>
      <c r="B17" s="126" t="s">
        <v>527</v>
      </c>
      <c r="C17" s="125" t="s">
        <v>546</v>
      </c>
      <c r="D17" s="134">
        <f t="shared" si="0"/>
        <v>81412</v>
      </c>
      <c r="E17" s="134">
        <f t="shared" si="1"/>
        <v>0</v>
      </c>
      <c r="F17" s="126" t="s">
        <v>525</v>
      </c>
      <c r="G17" s="125" t="s">
        <v>526</v>
      </c>
      <c r="H17" s="134">
        <v>57963</v>
      </c>
      <c r="I17" s="134">
        <v>0</v>
      </c>
      <c r="J17" s="126" t="s">
        <v>531</v>
      </c>
      <c r="K17" s="125" t="s">
        <v>532</v>
      </c>
      <c r="L17" s="134">
        <v>23449</v>
      </c>
      <c r="M17" s="134">
        <v>0</v>
      </c>
      <c r="N17" s="126"/>
      <c r="O17" s="125"/>
      <c r="P17" s="134">
        <v>0</v>
      </c>
      <c r="Q17" s="134">
        <v>0</v>
      </c>
      <c r="R17" s="126"/>
      <c r="S17" s="125"/>
      <c r="T17" s="134">
        <v>0</v>
      </c>
      <c r="U17" s="134">
        <v>0</v>
      </c>
      <c r="V17" s="126"/>
      <c r="W17" s="125"/>
      <c r="X17" s="134">
        <v>0</v>
      </c>
      <c r="Y17" s="134">
        <v>0</v>
      </c>
      <c r="Z17" s="126"/>
      <c r="AA17" s="125"/>
      <c r="AB17" s="134">
        <v>0</v>
      </c>
      <c r="AC17" s="134">
        <v>0</v>
      </c>
      <c r="AD17" s="126"/>
      <c r="AE17" s="125"/>
      <c r="AF17" s="134">
        <v>0</v>
      </c>
      <c r="AG17" s="134">
        <v>0</v>
      </c>
      <c r="AH17" s="126"/>
      <c r="AI17" s="125"/>
      <c r="AJ17" s="134">
        <v>0</v>
      </c>
      <c r="AK17" s="134">
        <v>0</v>
      </c>
      <c r="AL17" s="126"/>
      <c r="AM17" s="125"/>
      <c r="AN17" s="134">
        <v>0</v>
      </c>
      <c r="AO17" s="134">
        <v>0</v>
      </c>
      <c r="AP17" s="126"/>
      <c r="AQ17" s="125"/>
      <c r="AR17" s="134">
        <v>0</v>
      </c>
      <c r="AS17" s="134">
        <v>0</v>
      </c>
      <c r="AT17" s="126"/>
      <c r="AU17" s="125"/>
      <c r="AV17" s="134">
        <v>0</v>
      </c>
      <c r="AW17" s="134">
        <v>0</v>
      </c>
      <c r="AX17" s="126"/>
      <c r="AY17" s="125"/>
      <c r="AZ17" s="134">
        <v>0</v>
      </c>
      <c r="BA17" s="134">
        <v>0</v>
      </c>
      <c r="BB17" s="126"/>
      <c r="BC17" s="125"/>
      <c r="BD17" s="134">
        <v>0</v>
      </c>
      <c r="BE17" s="134">
        <v>0</v>
      </c>
      <c r="BF17" s="126"/>
      <c r="BG17" s="125"/>
      <c r="BH17" s="134">
        <v>0</v>
      </c>
      <c r="BI17" s="134">
        <v>0</v>
      </c>
      <c r="BJ17" s="126"/>
      <c r="BK17" s="125"/>
      <c r="BL17" s="134">
        <v>0</v>
      </c>
      <c r="BM17" s="134">
        <v>0</v>
      </c>
      <c r="BN17" s="126"/>
      <c r="BO17" s="125"/>
      <c r="BP17" s="134">
        <v>0</v>
      </c>
      <c r="BQ17" s="134">
        <v>0</v>
      </c>
      <c r="BR17" s="126"/>
      <c r="BS17" s="125"/>
      <c r="BT17" s="134">
        <v>0</v>
      </c>
      <c r="BU17" s="134">
        <v>0</v>
      </c>
      <c r="BV17" s="126"/>
      <c r="BW17" s="125"/>
      <c r="BX17" s="134">
        <v>0</v>
      </c>
      <c r="BY17" s="134">
        <v>0</v>
      </c>
      <c r="BZ17" s="126"/>
      <c r="CA17" s="125"/>
      <c r="CB17" s="134">
        <v>0</v>
      </c>
      <c r="CC17" s="134">
        <v>0</v>
      </c>
      <c r="CD17" s="126"/>
      <c r="CE17" s="125"/>
      <c r="CF17" s="134">
        <v>0</v>
      </c>
      <c r="CG17" s="134">
        <v>0</v>
      </c>
      <c r="CH17" s="126"/>
      <c r="CI17" s="125"/>
      <c r="CJ17" s="134">
        <v>0</v>
      </c>
      <c r="CK17" s="134">
        <v>0</v>
      </c>
      <c r="CL17" s="126"/>
      <c r="CM17" s="125"/>
      <c r="CN17" s="134">
        <v>0</v>
      </c>
      <c r="CO17" s="134">
        <v>0</v>
      </c>
      <c r="CP17" s="126"/>
      <c r="CQ17" s="125"/>
      <c r="CR17" s="134">
        <v>0</v>
      </c>
      <c r="CS17" s="134">
        <v>0</v>
      </c>
      <c r="CT17" s="126"/>
      <c r="CU17" s="125"/>
      <c r="CV17" s="134">
        <v>0</v>
      </c>
      <c r="CW17" s="134">
        <v>0</v>
      </c>
      <c r="CX17" s="126"/>
      <c r="CY17" s="125"/>
      <c r="CZ17" s="134">
        <v>0</v>
      </c>
      <c r="DA17" s="134">
        <v>0</v>
      </c>
      <c r="DB17" s="126"/>
      <c r="DC17" s="125"/>
      <c r="DD17" s="134">
        <v>0</v>
      </c>
      <c r="DE17" s="134">
        <v>0</v>
      </c>
      <c r="DF17" s="126"/>
      <c r="DG17" s="125"/>
      <c r="DH17" s="134">
        <v>0</v>
      </c>
      <c r="DI17" s="134">
        <v>0</v>
      </c>
      <c r="DJ17" s="126"/>
      <c r="DK17" s="125"/>
      <c r="DL17" s="134">
        <v>0</v>
      </c>
      <c r="DM17" s="134">
        <v>0</v>
      </c>
      <c r="DN17" s="126"/>
      <c r="DO17" s="125"/>
      <c r="DP17" s="134">
        <v>0</v>
      </c>
      <c r="DQ17" s="134">
        <v>0</v>
      </c>
      <c r="DR17" s="126"/>
      <c r="DS17" s="125"/>
      <c r="DT17" s="134">
        <v>0</v>
      </c>
      <c r="DU17" s="134">
        <v>0</v>
      </c>
    </row>
    <row r="18" spans="1:125" s="129" customFormat="1" ht="12" customHeight="1">
      <c r="A18" s="125" t="s">
        <v>444</v>
      </c>
      <c r="B18" s="126" t="s">
        <v>467</v>
      </c>
      <c r="C18" s="125" t="s">
        <v>481</v>
      </c>
      <c r="D18" s="134">
        <f t="shared" si="0"/>
        <v>353323</v>
      </c>
      <c r="E18" s="134">
        <f t="shared" si="1"/>
        <v>0</v>
      </c>
      <c r="F18" s="126" t="s">
        <v>465</v>
      </c>
      <c r="G18" s="125" t="s">
        <v>466</v>
      </c>
      <c r="H18" s="134">
        <v>158805</v>
      </c>
      <c r="I18" s="134">
        <v>0</v>
      </c>
      <c r="J18" s="126" t="s">
        <v>479</v>
      </c>
      <c r="K18" s="125" t="s">
        <v>480</v>
      </c>
      <c r="L18" s="134">
        <v>105240</v>
      </c>
      <c r="M18" s="134">
        <v>0</v>
      </c>
      <c r="N18" s="126" t="s">
        <v>513</v>
      </c>
      <c r="O18" s="125" t="s">
        <v>514</v>
      </c>
      <c r="P18" s="134">
        <v>41385</v>
      </c>
      <c r="Q18" s="134">
        <v>0</v>
      </c>
      <c r="R18" s="126" t="s">
        <v>517</v>
      </c>
      <c r="S18" s="125" t="s">
        <v>518</v>
      </c>
      <c r="T18" s="134">
        <v>47893</v>
      </c>
      <c r="U18" s="134">
        <v>0</v>
      </c>
      <c r="V18" s="126"/>
      <c r="W18" s="125"/>
      <c r="X18" s="134">
        <v>0</v>
      </c>
      <c r="Y18" s="134">
        <v>0</v>
      </c>
      <c r="Z18" s="126"/>
      <c r="AA18" s="125"/>
      <c r="AB18" s="134">
        <v>0</v>
      </c>
      <c r="AC18" s="134">
        <v>0</v>
      </c>
      <c r="AD18" s="126"/>
      <c r="AE18" s="125"/>
      <c r="AF18" s="134">
        <v>0</v>
      </c>
      <c r="AG18" s="134">
        <v>0</v>
      </c>
      <c r="AH18" s="126"/>
      <c r="AI18" s="125"/>
      <c r="AJ18" s="134">
        <v>0</v>
      </c>
      <c r="AK18" s="134">
        <v>0</v>
      </c>
      <c r="AL18" s="126"/>
      <c r="AM18" s="125"/>
      <c r="AN18" s="134">
        <v>0</v>
      </c>
      <c r="AO18" s="134">
        <v>0</v>
      </c>
      <c r="AP18" s="126"/>
      <c r="AQ18" s="125"/>
      <c r="AR18" s="134">
        <v>0</v>
      </c>
      <c r="AS18" s="134">
        <v>0</v>
      </c>
      <c r="AT18" s="126"/>
      <c r="AU18" s="125"/>
      <c r="AV18" s="134">
        <v>0</v>
      </c>
      <c r="AW18" s="134">
        <v>0</v>
      </c>
      <c r="AX18" s="126"/>
      <c r="AY18" s="125"/>
      <c r="AZ18" s="134">
        <v>0</v>
      </c>
      <c r="BA18" s="134">
        <v>0</v>
      </c>
      <c r="BB18" s="126"/>
      <c r="BC18" s="125"/>
      <c r="BD18" s="134">
        <v>0</v>
      </c>
      <c r="BE18" s="134">
        <v>0</v>
      </c>
      <c r="BF18" s="126"/>
      <c r="BG18" s="125"/>
      <c r="BH18" s="134">
        <v>0</v>
      </c>
      <c r="BI18" s="134">
        <v>0</v>
      </c>
      <c r="BJ18" s="126"/>
      <c r="BK18" s="125"/>
      <c r="BL18" s="134">
        <v>0</v>
      </c>
      <c r="BM18" s="134">
        <v>0</v>
      </c>
      <c r="BN18" s="126"/>
      <c r="BO18" s="125"/>
      <c r="BP18" s="134">
        <v>0</v>
      </c>
      <c r="BQ18" s="134">
        <v>0</v>
      </c>
      <c r="BR18" s="126"/>
      <c r="BS18" s="125"/>
      <c r="BT18" s="134">
        <v>0</v>
      </c>
      <c r="BU18" s="134">
        <v>0</v>
      </c>
      <c r="BV18" s="126"/>
      <c r="BW18" s="125"/>
      <c r="BX18" s="134">
        <v>0</v>
      </c>
      <c r="BY18" s="134">
        <v>0</v>
      </c>
      <c r="BZ18" s="126"/>
      <c r="CA18" s="125"/>
      <c r="CB18" s="134">
        <v>0</v>
      </c>
      <c r="CC18" s="134">
        <v>0</v>
      </c>
      <c r="CD18" s="126"/>
      <c r="CE18" s="125"/>
      <c r="CF18" s="134">
        <v>0</v>
      </c>
      <c r="CG18" s="134">
        <v>0</v>
      </c>
      <c r="CH18" s="126"/>
      <c r="CI18" s="125"/>
      <c r="CJ18" s="134">
        <v>0</v>
      </c>
      <c r="CK18" s="134">
        <v>0</v>
      </c>
      <c r="CL18" s="126"/>
      <c r="CM18" s="125"/>
      <c r="CN18" s="134">
        <v>0</v>
      </c>
      <c r="CO18" s="134">
        <v>0</v>
      </c>
      <c r="CP18" s="126"/>
      <c r="CQ18" s="125"/>
      <c r="CR18" s="134">
        <v>0</v>
      </c>
      <c r="CS18" s="134">
        <v>0</v>
      </c>
      <c r="CT18" s="126"/>
      <c r="CU18" s="125"/>
      <c r="CV18" s="134">
        <v>0</v>
      </c>
      <c r="CW18" s="134">
        <v>0</v>
      </c>
      <c r="CX18" s="126"/>
      <c r="CY18" s="125"/>
      <c r="CZ18" s="134">
        <v>0</v>
      </c>
      <c r="DA18" s="134">
        <v>0</v>
      </c>
      <c r="DB18" s="126"/>
      <c r="DC18" s="125"/>
      <c r="DD18" s="134">
        <v>0</v>
      </c>
      <c r="DE18" s="134">
        <v>0</v>
      </c>
      <c r="DF18" s="126"/>
      <c r="DG18" s="125"/>
      <c r="DH18" s="134">
        <v>0</v>
      </c>
      <c r="DI18" s="134">
        <v>0</v>
      </c>
      <c r="DJ18" s="126"/>
      <c r="DK18" s="125"/>
      <c r="DL18" s="134">
        <v>0</v>
      </c>
      <c r="DM18" s="134">
        <v>0</v>
      </c>
      <c r="DN18" s="126"/>
      <c r="DO18" s="125"/>
      <c r="DP18" s="134">
        <v>0</v>
      </c>
      <c r="DQ18" s="134">
        <v>0</v>
      </c>
      <c r="DR18" s="126"/>
      <c r="DS18" s="125"/>
      <c r="DT18" s="134">
        <v>0</v>
      </c>
      <c r="DU18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563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27</v>
      </c>
      <c r="M2" s="3" t="str">
        <f>IF(L2&lt;&gt;"",VLOOKUP(L2,$AK$6:$AL$52,2,FALSE),"-")</f>
        <v>大阪府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5651558</v>
      </c>
      <c r="F7" s="18">
        <f aca="true" t="shared" si="2" ref="F7:F12">AF14</f>
        <v>7182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0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5651558</v>
      </c>
      <c r="AG7" s="40"/>
      <c r="AH7" s="2" t="str">
        <f ca="1" t="shared" si="0"/>
        <v>27000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240838</v>
      </c>
      <c r="F8" s="18">
        <f t="shared" si="2"/>
        <v>8542</v>
      </c>
      <c r="H8" s="191"/>
      <c r="I8" s="191"/>
      <c r="J8" s="195" t="s">
        <v>39</v>
      </c>
      <c r="K8" s="196"/>
      <c r="L8" s="18">
        <f t="shared" si="3"/>
        <v>17081167</v>
      </c>
      <c r="M8" s="18">
        <f t="shared" si="4"/>
        <v>182360</v>
      </c>
      <c r="AC8" s="16" t="s">
        <v>38</v>
      </c>
      <c r="AD8" s="41" t="s">
        <v>59</v>
      </c>
      <c r="AE8" s="40" t="s">
        <v>61</v>
      </c>
      <c r="AF8" s="36">
        <f ca="1" t="shared" si="5"/>
        <v>240838</v>
      </c>
      <c r="AG8" s="40"/>
      <c r="AH8" s="2" t="str">
        <f ca="1" t="shared" si="0"/>
        <v>27100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8282125</v>
      </c>
      <c r="F9" s="18">
        <f t="shared" si="2"/>
        <v>52600</v>
      </c>
      <c r="H9" s="191"/>
      <c r="I9" s="191"/>
      <c r="J9" s="181" t="s">
        <v>41</v>
      </c>
      <c r="K9" s="183"/>
      <c r="L9" s="18">
        <f t="shared" si="3"/>
        <v>104384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8282125</v>
      </c>
      <c r="AG9" s="40"/>
      <c r="AH9" s="2" t="str">
        <f ca="1" t="shared" si="0"/>
        <v>27140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14221070</v>
      </c>
      <c r="F10" s="18">
        <f t="shared" si="2"/>
        <v>615292</v>
      </c>
      <c r="H10" s="191"/>
      <c r="I10" s="192"/>
      <c r="J10" s="181" t="s">
        <v>43</v>
      </c>
      <c r="K10" s="183"/>
      <c r="L10" s="18">
        <f t="shared" si="3"/>
        <v>1258970</v>
      </c>
      <c r="M10" s="18">
        <f t="shared" si="4"/>
        <v>0</v>
      </c>
      <c r="AC10" s="16" t="s">
        <v>42</v>
      </c>
      <c r="AD10" s="41" t="s">
        <v>59</v>
      </c>
      <c r="AE10" s="40" t="s">
        <v>63</v>
      </c>
      <c r="AF10" s="36">
        <f ca="1" t="shared" si="5"/>
        <v>14221070</v>
      </c>
      <c r="AG10" s="40"/>
      <c r="AH10" s="2" t="str">
        <f ca="1" t="shared" si="0"/>
        <v>27202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12354404</v>
      </c>
      <c r="F11" s="18">
        <f t="shared" si="2"/>
        <v>918080</v>
      </c>
      <c r="H11" s="191"/>
      <c r="I11" s="207" t="s">
        <v>44</v>
      </c>
      <c r="J11" s="207"/>
      <c r="K11" s="207"/>
      <c r="L11" s="18">
        <f t="shared" si="3"/>
        <v>107602</v>
      </c>
      <c r="M11" s="18">
        <f t="shared" si="4"/>
        <v>5250</v>
      </c>
      <c r="AC11" s="16" t="s">
        <v>190</v>
      </c>
      <c r="AD11" s="41" t="s">
        <v>59</v>
      </c>
      <c r="AE11" s="40" t="s">
        <v>64</v>
      </c>
      <c r="AF11" s="36">
        <f ca="1" t="shared" si="5"/>
        <v>12354404</v>
      </c>
      <c r="AG11" s="40"/>
      <c r="AH11" s="2" t="str">
        <f ca="1" t="shared" si="0"/>
        <v>27203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8741431</v>
      </c>
      <c r="F12" s="18">
        <f t="shared" si="2"/>
        <v>72092</v>
      </c>
      <c r="H12" s="191"/>
      <c r="I12" s="207" t="s">
        <v>45</v>
      </c>
      <c r="J12" s="207"/>
      <c r="K12" s="207"/>
      <c r="L12" s="18">
        <f t="shared" si="3"/>
        <v>2049054</v>
      </c>
      <c r="M12" s="18">
        <f t="shared" si="4"/>
        <v>34900</v>
      </c>
      <c r="AC12" s="16" t="s">
        <v>43</v>
      </c>
      <c r="AD12" s="41" t="s">
        <v>59</v>
      </c>
      <c r="AE12" s="40" t="s">
        <v>65</v>
      </c>
      <c r="AF12" s="36">
        <f ca="1" t="shared" si="5"/>
        <v>8741431</v>
      </c>
      <c r="AG12" s="40"/>
      <c r="AH12" s="2" t="str">
        <f ca="1" t="shared" si="0"/>
        <v>27204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49491426</v>
      </c>
      <c r="F13" s="19">
        <f>SUM(F7:F12)</f>
        <v>1673788</v>
      </c>
      <c r="H13" s="191"/>
      <c r="I13" s="184" t="s">
        <v>30</v>
      </c>
      <c r="J13" s="185"/>
      <c r="K13" s="186"/>
      <c r="L13" s="20">
        <f>SUM(L7:L12)</f>
        <v>20601177</v>
      </c>
      <c r="M13" s="20">
        <f>SUM(M7:M12)</f>
        <v>222510</v>
      </c>
      <c r="AC13" s="16" t="s">
        <v>48</v>
      </c>
      <c r="AD13" s="41" t="s">
        <v>59</v>
      </c>
      <c r="AE13" s="40" t="s">
        <v>66</v>
      </c>
      <c r="AF13" s="36">
        <f ca="1" t="shared" si="5"/>
        <v>87560298</v>
      </c>
      <c r="AG13" s="40"/>
      <c r="AH13" s="2" t="str">
        <f ca="1" t="shared" si="0"/>
        <v>27205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37137022</v>
      </c>
      <c r="F14" s="23">
        <f>F13-F11</f>
        <v>755708</v>
      </c>
      <c r="H14" s="192"/>
      <c r="I14" s="21"/>
      <c r="J14" s="25"/>
      <c r="K14" s="22" t="s">
        <v>47</v>
      </c>
      <c r="L14" s="24">
        <f>L13-L12</f>
        <v>18552123</v>
      </c>
      <c r="M14" s="24">
        <f>M13-M12</f>
        <v>187610</v>
      </c>
      <c r="AC14" s="16" t="s">
        <v>34</v>
      </c>
      <c r="AD14" s="41" t="s">
        <v>59</v>
      </c>
      <c r="AE14" s="40" t="s">
        <v>67</v>
      </c>
      <c r="AF14" s="36">
        <f ca="1" t="shared" si="5"/>
        <v>7182</v>
      </c>
      <c r="AG14" s="40"/>
      <c r="AH14" s="2" t="str">
        <f ca="1" t="shared" si="0"/>
        <v>27206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87560298</v>
      </c>
      <c r="F15" s="18">
        <f>AF20</f>
        <v>6991309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10518810</v>
      </c>
      <c r="M15" s="18">
        <f aca="true" t="shared" si="7" ref="M15:M28">AF48</f>
        <v>981663</v>
      </c>
      <c r="AC15" s="16" t="s">
        <v>38</v>
      </c>
      <c r="AD15" s="41" t="s">
        <v>59</v>
      </c>
      <c r="AE15" s="40" t="s">
        <v>68</v>
      </c>
      <c r="AF15" s="36">
        <f ca="1" t="shared" si="5"/>
        <v>8542</v>
      </c>
      <c r="AG15" s="40"/>
      <c r="AH15" s="2" t="str">
        <f ca="1" t="shared" si="0"/>
        <v>27207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137051724</v>
      </c>
      <c r="F16" s="19">
        <f>SUM(F13,F15)</f>
        <v>8665097</v>
      </c>
      <c r="H16" s="188"/>
      <c r="I16" s="191"/>
      <c r="J16" s="191" t="s">
        <v>138</v>
      </c>
      <c r="K16" s="14" t="s">
        <v>107</v>
      </c>
      <c r="L16" s="18">
        <f t="shared" si="6"/>
        <v>25385906</v>
      </c>
      <c r="M16" s="18">
        <f t="shared" si="7"/>
        <v>315944</v>
      </c>
      <c r="AC16" s="16" t="s">
        <v>40</v>
      </c>
      <c r="AD16" s="41" t="s">
        <v>59</v>
      </c>
      <c r="AE16" s="40" t="s">
        <v>69</v>
      </c>
      <c r="AF16" s="36">
        <f ca="1" t="shared" si="5"/>
        <v>52600</v>
      </c>
      <c r="AG16" s="40"/>
      <c r="AH16" s="2" t="str">
        <f ca="1" t="shared" si="0"/>
        <v>27208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124697320</v>
      </c>
      <c r="F17" s="23">
        <f>SUM(F14:F15)</f>
        <v>7747017</v>
      </c>
      <c r="H17" s="188"/>
      <c r="I17" s="191"/>
      <c r="J17" s="191"/>
      <c r="K17" s="14" t="s">
        <v>108</v>
      </c>
      <c r="L17" s="18">
        <f t="shared" si="6"/>
        <v>6952703</v>
      </c>
      <c r="M17" s="18">
        <f t="shared" si="7"/>
        <v>193178</v>
      </c>
      <c r="AC17" s="16" t="s">
        <v>42</v>
      </c>
      <c r="AD17" s="41" t="s">
        <v>59</v>
      </c>
      <c r="AE17" s="40" t="s">
        <v>70</v>
      </c>
      <c r="AF17" s="36">
        <f ca="1" t="shared" si="5"/>
        <v>615292</v>
      </c>
      <c r="AG17" s="40"/>
      <c r="AH17" s="2" t="str">
        <f ca="1" t="shared" si="0"/>
        <v>27209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88977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918080</v>
      </c>
      <c r="AG18" s="40"/>
      <c r="AH18" s="2" t="str">
        <f ca="1" t="shared" si="0"/>
        <v>27210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5300204</v>
      </c>
      <c r="M19" s="18">
        <f t="shared" si="7"/>
        <v>138598</v>
      </c>
      <c r="AC19" s="16" t="s">
        <v>43</v>
      </c>
      <c r="AD19" s="41" t="s">
        <v>59</v>
      </c>
      <c r="AE19" s="40" t="s">
        <v>72</v>
      </c>
      <c r="AF19" s="36">
        <f ca="1" t="shared" si="5"/>
        <v>72092</v>
      </c>
      <c r="AG19" s="40"/>
      <c r="AH19" s="2" t="str">
        <f ca="1" t="shared" si="0"/>
        <v>27211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12354404</v>
      </c>
      <c r="F20" s="30">
        <f>F11</f>
        <v>918080</v>
      </c>
      <c r="H20" s="188"/>
      <c r="I20" s="191"/>
      <c r="J20" s="181" t="s">
        <v>53</v>
      </c>
      <c r="K20" s="183"/>
      <c r="L20" s="18">
        <f t="shared" si="6"/>
        <v>18818134</v>
      </c>
      <c r="M20" s="18">
        <f t="shared" si="7"/>
        <v>1640886</v>
      </c>
      <c r="AC20" s="16" t="s">
        <v>48</v>
      </c>
      <c r="AD20" s="41" t="s">
        <v>59</v>
      </c>
      <c r="AE20" s="40" t="s">
        <v>73</v>
      </c>
      <c r="AF20" s="36">
        <f ca="1" t="shared" si="5"/>
        <v>6991309</v>
      </c>
      <c r="AG20" s="40"/>
      <c r="AH20" s="2" t="str">
        <f ca="1" t="shared" si="0"/>
        <v>27212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11709662</v>
      </c>
      <c r="F21" s="30">
        <f>M12+M27</f>
        <v>918080</v>
      </c>
      <c r="H21" s="188"/>
      <c r="I21" s="192"/>
      <c r="J21" s="181" t="s">
        <v>54</v>
      </c>
      <c r="K21" s="183"/>
      <c r="L21" s="18">
        <f t="shared" si="6"/>
        <v>866725</v>
      </c>
      <c r="M21" s="18">
        <f t="shared" si="7"/>
        <v>15605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0</v>
      </c>
      <c r="AG21" s="40"/>
      <c r="AH21" s="2" t="str">
        <f ca="1" t="shared" si="0"/>
        <v>27213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233568</v>
      </c>
      <c r="M22" s="18">
        <f t="shared" si="7"/>
        <v>11130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17081167</v>
      </c>
      <c r="AH22" s="2" t="str">
        <f ca="1" t="shared" si="0"/>
        <v>27214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20551763</v>
      </c>
      <c r="M23" s="18">
        <f t="shared" si="7"/>
        <v>1906933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104384</v>
      </c>
      <c r="AH23" s="2" t="str">
        <f ca="1" t="shared" si="0"/>
        <v>27215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9790407</v>
      </c>
      <c r="M24" s="18">
        <f t="shared" si="7"/>
        <v>1034839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1258970</v>
      </c>
      <c r="AH24" s="2" t="str">
        <f ca="1" t="shared" si="0"/>
        <v>27216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2031841</v>
      </c>
      <c r="M25" s="18">
        <f t="shared" si="7"/>
        <v>186327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107602</v>
      </c>
      <c r="AH25" s="2" t="str">
        <f ca="1" t="shared" si="0"/>
        <v>27217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956829</v>
      </c>
      <c r="M26" s="18">
        <f t="shared" si="7"/>
        <v>247177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2049054</v>
      </c>
      <c r="AH26" s="2" t="str">
        <f ca="1" t="shared" si="0"/>
        <v>27218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9660608</v>
      </c>
      <c r="M27" s="18">
        <f t="shared" si="7"/>
        <v>883180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10518810</v>
      </c>
      <c r="AH27" s="2" t="str">
        <f ca="1" t="shared" si="0"/>
        <v>27219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23558</v>
      </c>
      <c r="M28" s="18">
        <f t="shared" si="7"/>
        <v>11655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25385906</v>
      </c>
      <c r="AH28" s="2" t="str">
        <f ca="1" t="shared" si="0"/>
        <v>27220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111180033</v>
      </c>
      <c r="M29" s="20">
        <f>SUM(M15:M28)</f>
        <v>7567115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6952703</v>
      </c>
      <c r="AH29" s="2" t="str">
        <f ca="1" t="shared" si="0"/>
        <v>27221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101519425</v>
      </c>
      <c r="M30" s="24">
        <f>M29-M27</f>
        <v>6683935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88977</v>
      </c>
      <c r="AH30" s="2" t="str">
        <f ca="1" t="shared" si="0"/>
        <v>27222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5270514</v>
      </c>
      <c r="M31" s="18">
        <f>AF62</f>
        <v>875472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5300204</v>
      </c>
      <c r="AH31" s="2" t="str">
        <f ca="1" t="shared" si="0"/>
        <v>27223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137051724</v>
      </c>
      <c r="M32" s="20">
        <f>SUM(M13,M29,M31)</f>
        <v>8665097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18818134</v>
      </c>
      <c r="AH32" s="2" t="str">
        <f ca="1" t="shared" si="0"/>
        <v>27224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125342062</v>
      </c>
      <c r="M33" s="24">
        <f>SUM(M14,M30,M31)</f>
        <v>7747017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866725</v>
      </c>
      <c r="AH33" s="2" t="str">
        <f ca="1" t="shared" si="0"/>
        <v>27225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233568</v>
      </c>
      <c r="AH34" s="2" t="str">
        <f ca="1" t="shared" si="0"/>
        <v>27226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20551763</v>
      </c>
      <c r="AH35" s="2" t="str">
        <f ca="1" t="shared" si="0"/>
        <v>27227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9790407</v>
      </c>
      <c r="AH36" s="2" t="str">
        <f ca="1" t="shared" si="0"/>
        <v>27228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2031841</v>
      </c>
      <c r="AH37" s="2" t="str">
        <f ca="1" t="shared" si="0"/>
        <v>27229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956829</v>
      </c>
      <c r="AH38" s="2" t="str">
        <f ca="1" t="shared" si="0"/>
        <v>27230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9660608</v>
      </c>
      <c r="AH39" s="2" t="str">
        <f ca="1" t="shared" si="0"/>
        <v>27231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23558</v>
      </c>
      <c r="AH40" s="2" t="str">
        <f ca="1" t="shared" si="0"/>
        <v>27232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5270514</v>
      </c>
      <c r="AH41" s="2" t="str">
        <f ca="1" t="shared" si="0"/>
        <v>27301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 t="str">
        <f ca="1" t="shared" si="0"/>
        <v>27321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182360</v>
      </c>
      <c r="AH43" s="2" t="str">
        <f ca="1" t="shared" si="0"/>
        <v>27322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 t="str">
        <f ca="1" t="shared" si="0"/>
        <v>27341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0</v>
      </c>
      <c r="AH45" s="2" t="str">
        <f ca="1" t="shared" si="0"/>
        <v>27361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5250</v>
      </c>
      <c r="AH46" s="2" t="str">
        <f ca="1" t="shared" si="0"/>
        <v>27362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34900</v>
      </c>
      <c r="AH47" s="2" t="str">
        <f ca="1" t="shared" si="0"/>
        <v>27366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981663</v>
      </c>
      <c r="AH48" s="2" t="str">
        <f ca="1" t="shared" si="0"/>
        <v>27381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315944</v>
      </c>
      <c r="AG49" s="29"/>
      <c r="AH49" s="2" t="str">
        <f ca="1" t="shared" si="0"/>
        <v>27382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193178</v>
      </c>
      <c r="AG50" s="29"/>
      <c r="AH50" s="2" t="str">
        <f ca="1" t="shared" si="0"/>
        <v>27383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 t="str">
        <f ca="1" t="shared" si="0"/>
        <v>27827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138598</v>
      </c>
      <c r="AG52" s="29"/>
      <c r="AH52" s="2" t="str">
        <f ca="1" t="shared" si="0"/>
        <v>27828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1640886</v>
      </c>
      <c r="AG53" s="29"/>
      <c r="AH53" s="2" t="str">
        <f ca="1" t="shared" si="0"/>
        <v>27831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15605</v>
      </c>
      <c r="AG54" s="29"/>
      <c r="AH54" s="2" t="str">
        <f ca="1" t="shared" si="0"/>
        <v>27833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11130</v>
      </c>
      <c r="AG55" s="29"/>
      <c r="AH55" s="2" t="str">
        <f ca="1" t="shared" si="0"/>
        <v>27834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1906933</v>
      </c>
      <c r="AG56" s="29"/>
      <c r="AH56" s="2" t="str">
        <f ca="1" t="shared" si="0"/>
        <v>27835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1034839</v>
      </c>
      <c r="AG57" s="29"/>
      <c r="AH57" s="2" t="str">
        <f ca="1" t="shared" si="0"/>
        <v>27836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186327</v>
      </c>
      <c r="AG58" s="29"/>
      <c r="AH58" s="2" t="str">
        <f ca="1" t="shared" si="0"/>
        <v>27837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247177</v>
      </c>
      <c r="AG59" s="29"/>
      <c r="AH59" s="2" t="str">
        <f ca="1" t="shared" si="0"/>
        <v>27838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883180</v>
      </c>
      <c r="AG60" s="29"/>
      <c r="AH60" s="2" t="str">
        <f ca="1" t="shared" si="0"/>
        <v>27859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11655</v>
      </c>
      <c r="AG61" s="29"/>
      <c r="AH61" s="2" t="str">
        <f ca="1" t="shared" si="0"/>
        <v>27866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875472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2015-02-17T03:17:52Z</dcterms:modified>
  <cp:category/>
  <cp:version/>
  <cp:contentType/>
  <cp:contentStatus/>
</cp:coreProperties>
</file>