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'市町村分担金内訳'!$A$7:$DU$14</definedName>
    <definedName name="_xlnm.Print_Area" localSheetId="4">'組合分担金内訳'!$A$7:$BE$33</definedName>
    <definedName name="_xlnm.Print_Area" localSheetId="3">'廃棄物事業経費（歳出）'!$A$7:$CI$40</definedName>
    <definedName name="_xlnm.Print_Area" localSheetId="2">'廃棄物事業経費（歳入）'!$A$7:$AD$40</definedName>
    <definedName name="_xlnm.Print_Area" localSheetId="0">'廃棄物事業経費（市町村）'!$A$7:$DJ$33</definedName>
    <definedName name="_xlnm.Print_Area" localSheetId="1">'廃棄物事業経費（組合）'!$A$7:$DJ$14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<sst xmlns="http://schemas.openxmlformats.org/spreadsheetml/2006/main" count="2092" uniqueCount="471">
  <si>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</si>
  <si>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</si>
  <si>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</si>
  <si>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</si>
  <si>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</si>
  <si>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</si>
  <si>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</si>
  <si>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</si>
  <si>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</si>
  <si>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</si>
  <si>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</si>
  <si>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</si>
  <si>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</si>
  <si>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</si>
  <si>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</si>
  <si>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</si>
  <si>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</si>
  <si>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</si>
  <si>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</si>
  <si>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</si>
  <si>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</si>
  <si>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</si>
  <si>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</si>
  <si>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</si>
  <si>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</si>
  <si>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</si>
  <si>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</si>
  <si>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</si>
  <si>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</si>
  <si>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</si>
  <si>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</si>
  <si>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</si>
  <si>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</si>
  <si>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</si>
  <si>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</si>
  <si>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</si>
  <si>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</si>
  <si>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</si>
  <si>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</si>
  <si>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</si>
  <si>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</si>
  <si>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</si>
  <si>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</si>
  <si>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</si>
  <si>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</si>
  <si>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</si>
  <si>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</si>
  <si>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</si>
  <si>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</si>
  <si>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</si>
  <si>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</si>
  <si>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</si>
  <si>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</si>
  <si>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</si>
  <si>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</si>
  <si>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</si>
  <si>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</si>
  <si>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</si>
  <si>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</si>
  <si>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</si>
  <si>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</si>
  <si>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</si>
  <si>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</si>
  <si>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</si>
  <si>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</si>
  <si>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</si>
  <si>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</si>
  <si>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</si>
  <si>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</si>
  <si>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</si>
  <si>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</si>
  <si>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</si>
  <si>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</si>
  <si>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</si>
  <si>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</si>
  <si>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</si>
  <si>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</si>
  <si>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</si>
  <si>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</si>
  <si>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</si>
  <si>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</si>
  <si>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</si>
  <si>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</si>
  <si>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</si>
  <si>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</si>
  <si>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</si>
  <si>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</si>
  <si>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</si>
  <si>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</si>
  <si>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</si>
  <si>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</si>
  <si>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</si>
  <si>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</si>
  <si>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</si>
  <si>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</si>
  <si>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</si>
  <si>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</si>
  <si>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</si>
  <si>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</si>
  <si>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</si>
  <si>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</si>
  <si>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</si>
  <si>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</si>
  <si>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</si>
  <si>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</si>
  <si>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</si>
  <si>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</si>
  <si>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</si>
  <si>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</si>
  <si>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</si>
  <si>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</si>
  <si>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</si>
  <si>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</si>
  <si>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</si>
  <si>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</si>
  <si>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</si>
  <si>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</si>
  <si>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</si>
  <si>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</si>
  <si>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</si>
  <si>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</si>
  <si>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</si>
  <si>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</si>
  <si>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</si>
  <si>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</si>
  <si>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</si>
  <si>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</si>
  <si>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</si>
  <si>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</si>
  <si>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</si>
  <si>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</si>
  <si>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</si>
  <si>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</si>
  <si>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</si>
  <si>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</si>
  <si>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</si>
  <si>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</si>
  <si>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</si>
  <si>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</si>
  <si>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</si>
  <si>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</si>
  <si>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</si>
  <si>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</si>
  <si>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</si>
  <si>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</si>
  <si>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</si>
  <si>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</si>
  <si>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</si>
  <si>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</si>
  <si>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</si>
  <si>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</si>
  <si>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</si>
  <si>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</si>
  <si>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</si>
  <si>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</si>
  <si>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</si>
  <si>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</si>
  <si>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</si>
  <si>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</si>
  <si>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</si>
  <si>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</si>
  <si>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</si>
  <si>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</si>
  <si>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</si>
  <si>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</si>
  <si>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</si>
  <si>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</si>
  <si>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</si>
  <si>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</si>
  <si>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</si>
  <si>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</si>
  <si>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</si>
  <si>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</si>
  <si>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</si>
  <si>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</si>
  <si>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</si>
  <si>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</si>
  <si>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</si>
  <si>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</si>
  <si>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</si>
  <si>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</si>
  <si>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</si>
  <si>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</si>
  <si>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</si>
  <si>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</si>
  <si>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</si>
  <si>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</si>
  <si>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</si>
  <si>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</si>
  <si>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</si>
  <si>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</si>
  <si>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</si>
  <si>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</si>
  <si>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</si>
  <si>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</si>
  <si>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</si>
  <si>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</si>
  <si>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</si>
  <si>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</si>
  <si>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</si>
  <si>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</si>
  <si>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</si>
  <si>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</si>
  <si>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</si>
  <si>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</si>
  <si>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</si>
  <si>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</si>
  <si>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</si>
  <si>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</si>
  <si>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</si>
  <si>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</si>
  <si>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</si>
  <si>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</si>
  <si>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</si>
  <si>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</si>
  <si>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</si>
  <si>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</si>
  <si>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</si>
  <si>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</si>
  <si>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</si>
  <si>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</si>
  <si>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</si>
  <si>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</si>
  <si>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</si>
  <si>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</si>
  <si>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</si>
  <si>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</si>
  <si>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</si>
  <si>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</si>
  <si>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</si>
  <si>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</si>
  <si>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</si>
  <si>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</si>
  <si>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</si>
  <si>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</si>
  <si>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</si>
  <si>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</si>
  <si>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</si>
  <si>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</si>
  <si>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</si>
  <si>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</si>
  <si>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</si>
  <si>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</si>
  <si>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</si>
  <si>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</si>
  <si>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</si>
  <si>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</si>
  <si>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</si>
  <si>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</si>
  <si>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</si>
  <si>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</si>
  <si>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</si>
  <si>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</si>
  <si>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</si>
  <si>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</si>
  <si>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</si>
  <si>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</si>
  <si>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</si>
  <si>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</si>
  <si>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</si>
  <si>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</si>
  <si>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</si>
  <si>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</si>
  <si>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</si>
  <si>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</si>
  <si>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</si>
  <si>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</si>
  <si>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</si>
  <si>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</si>
  <si>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</si>
  <si>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</si>
  <si>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</si>
  <si>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</si>
  <si>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</si>
  <si>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</si>
  <si>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</si>
  <si>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</si>
  <si>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</si>
  <si>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</si>
  <si>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</si>
  <si>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</si>
  <si>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</si>
  <si>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</si>
  <si>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</si>
  <si>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</si>
  <si>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</si>
  <si>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</si>
  <si>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</si>
  <si>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</si>
  <si>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</si>
  <si>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</si>
  <si>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</si>
  <si>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</si>
  <si>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</si>
  <si>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</si>
  <si>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</si>
  <si>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</si>
  <si>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</si>
  <si>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</si>
  <si>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</si>
  <si>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</si>
  <si>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</si>
  <si>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</si>
  <si>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</si>
  <si>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</si>
  <si>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</si>
  <si>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</si>
  <si>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</si>
  <si>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</si>
  <si>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</si>
  <si>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</si>
  <si>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</si>
  <si>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</si>
  <si>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</si>
  <si>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</si>
  <si>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</si>
  <si>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</si>
  <si>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</si>
  <si>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</si>
  <si>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</si>
  <si>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</si>
  <si>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</si>
  <si>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</si>
  <si>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</si>
  <si>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</si>
  <si>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</si>
  <si>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</si>
  <si>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</si>
  <si>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</si>
  <si>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</si>
  <si>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</si>
  <si>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</si>
  <si>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</si>
  <si>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</si>
  <si>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綾部市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</si>
  <si>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</si>
  <si>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</si>
  <si>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</si>
  <si>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</si>
  <si>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</si>
  <si>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</si>
  <si>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</si>
  <si>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</si>
  <si>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</si>
  <si>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</si>
  <si>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</si>
  <si>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</si>
  <si>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</si>
  <si>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</si>
  <si>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</si>
  <si>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</si>
  <si>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</si>
  <si>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</si>
  <si>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</si>
  <si>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</si>
  <si>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</si>
  <si>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</si>
  <si>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</si>
  <si>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</si>
  <si>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</si>
  <si>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</si>
  <si>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</si>
  <si>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</si>
  <si>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</si>
  <si>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</si>
  <si>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</si>
  <si>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</si>
  <si>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</si>
  <si>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</si>
  <si>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</si>
  <si>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</si>
  <si>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</si>
  <si>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</si>
  <si>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</si>
  <si>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</si>
  <si>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</si>
  <si>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</si>
  <si>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</si>
  <si>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</si>
  <si>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</si>
  <si>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</si>
  <si>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</si>
  <si>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</si>
  <si>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</si>
  <si>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</si>
  <si>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</si>
  <si>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</si>
  <si>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</si>
  <si>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</si>
  <si>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</si>
  <si>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</si>
  <si>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</si>
  <si>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</si>
  <si>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</si>
  <si>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</si>
  <si>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</si>
  <si>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</si>
  <si>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</si>
  <si>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</si>
  <si>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</si>
  <si>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26861</t>
  </si>
  <si>
    <t>宮津与謝環境組合</t>
  </si>
  <si>
    <t>京都府</t>
  </si>
  <si>
    <t>京都市</t>
  </si>
  <si>
    <t>福知山市</t>
  </si>
  <si>
    <t>舞鶴市</t>
  </si>
  <si>
    <t>26204</t>
  </si>
  <si>
    <t>宇治市</t>
  </si>
  <si>
    <t>26820</t>
  </si>
  <si>
    <t>城南衛生管理組合</t>
  </si>
  <si>
    <t>26205</t>
  </si>
  <si>
    <t>宮津市</t>
  </si>
  <si>
    <t>26861</t>
  </si>
  <si>
    <t>宮津与謝環境組合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</si>
  <si>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</si>
  <si>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</si>
  <si>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</si>
  <si>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</si>
  <si>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</si>
  <si>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</si>
  <si>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</si>
  <si>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</si>
  <si>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</si>
  <si>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</si>
  <si>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</si>
  <si>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京田辺市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</si>
  <si>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</si>
  <si>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</si>
  <si>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</si>
  <si>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</si>
  <si>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</si>
  <si>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</si>
  <si>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</si>
  <si>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</si>
  <si>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相楽郡西部塵埃処理組合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</si>
  <si>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</si>
  <si>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</si>
  <si>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</si>
  <si>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</si>
  <si>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</si>
  <si>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</si>
  <si>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</si>
  <si>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</si>
  <si>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</si>
  <si>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</si>
  <si>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</si>
  <si>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</si>
  <si>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</si>
  <si>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</si>
  <si>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相楽広域事務組合</t>
  </si>
  <si>
    <t>26365</t>
  </si>
  <si>
    <t>和束町</t>
  </si>
  <si>
    <t>相楽郡東部広域連合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</si>
  <si>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</si>
  <si>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</si>
  <si>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</si>
  <si>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</si>
  <si>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</si>
  <si>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</si>
  <si>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</si>
  <si>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</si>
  <si>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</si>
  <si>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</si>
  <si>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26100</t>
  </si>
  <si>
    <t>26201</t>
  </si>
  <si>
    <t>26202</t>
  </si>
  <si>
    <t>26203</t>
  </si>
  <si>
    <t>26206</t>
  </si>
  <si>
    <t>26211</t>
  </si>
  <si>
    <t>26212</t>
  </si>
  <si>
    <t>26000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</si>
</sst>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I7">SUM(D8:D33)</f>
        <v>36154001</v>
      </c>
      <c r="E7" s="123">
        <f t="shared" si="0"/>
        <v>14024406</v>
      </c>
      <c r="F7" s="123">
        <f t="shared" si="0"/>
        <v>1085319</v>
      </c>
      <c r="G7" s="123">
        <f t="shared" si="0"/>
        <v>198442</v>
      </c>
      <c r="H7" s="123">
        <f t="shared" si="0"/>
        <v>1434600</v>
      </c>
      <c r="I7" s="123">
        <f t="shared" si="0"/>
        <v>5453587</v>
      </c>
      <c r="J7" s="123" t="s">
        <v>332</v>
      </c>
      <c r="K7" s="123">
        <f aca="true" t="shared" si="1" ref="K7:R7">SUM(K8:K33)</f>
        <v>5852458</v>
      </c>
      <c r="L7" s="123">
        <f t="shared" si="1"/>
        <v>22129595</v>
      </c>
      <c r="M7" s="123">
        <f t="shared" si="1"/>
        <v>4386480</v>
      </c>
      <c r="N7" s="123">
        <f t="shared" si="1"/>
        <v>931008</v>
      </c>
      <c r="O7" s="123">
        <f t="shared" si="1"/>
        <v>59808</v>
      </c>
      <c r="P7" s="123">
        <f t="shared" si="1"/>
        <v>7149</v>
      </c>
      <c r="Q7" s="123">
        <f t="shared" si="1"/>
        <v>19600</v>
      </c>
      <c r="R7" s="123">
        <f t="shared" si="1"/>
        <v>833967</v>
      </c>
      <c r="S7" s="123" t="s">
        <v>332</v>
      </c>
      <c r="T7" s="123">
        <f aca="true" t="shared" si="2" ref="T7:AA7">SUM(T8:T33)</f>
        <v>10484</v>
      </c>
      <c r="U7" s="123">
        <f t="shared" si="2"/>
        <v>3455472</v>
      </c>
      <c r="V7" s="123">
        <f t="shared" si="2"/>
        <v>40540481</v>
      </c>
      <c r="W7" s="123">
        <f t="shared" si="2"/>
        <v>14955414</v>
      </c>
      <c r="X7" s="123">
        <f t="shared" si="2"/>
        <v>1145127</v>
      </c>
      <c r="Y7" s="123">
        <f t="shared" si="2"/>
        <v>205591</v>
      </c>
      <c r="Z7" s="123">
        <f t="shared" si="2"/>
        <v>1454200</v>
      </c>
      <c r="AA7" s="123">
        <f t="shared" si="2"/>
        <v>6287554</v>
      </c>
      <c r="AB7" s="123" t="s">
        <v>332</v>
      </c>
      <c r="AC7" s="123">
        <f aca="true" t="shared" si="3" ref="AC7:BH7">SUM(AC8:AC33)</f>
        <v>5862942</v>
      </c>
      <c r="AD7" s="123">
        <f t="shared" si="3"/>
        <v>25585067</v>
      </c>
      <c r="AE7" s="123">
        <f t="shared" si="3"/>
        <v>3172883</v>
      </c>
      <c r="AF7" s="123">
        <f t="shared" si="3"/>
        <v>3149767</v>
      </c>
      <c r="AG7" s="123">
        <f t="shared" si="3"/>
        <v>0</v>
      </c>
      <c r="AH7" s="123">
        <f t="shared" si="3"/>
        <v>1294114</v>
      </c>
      <c r="AI7" s="123">
        <f t="shared" si="3"/>
        <v>1212001</v>
      </c>
      <c r="AJ7" s="123">
        <f t="shared" si="3"/>
        <v>643652</v>
      </c>
      <c r="AK7" s="123">
        <f t="shared" si="3"/>
        <v>23116</v>
      </c>
      <c r="AL7" s="123">
        <f t="shared" si="3"/>
        <v>791580</v>
      </c>
      <c r="AM7" s="123">
        <f t="shared" si="3"/>
        <v>25968517</v>
      </c>
      <c r="AN7" s="123">
        <f t="shared" si="3"/>
        <v>11183528</v>
      </c>
      <c r="AO7" s="123">
        <f t="shared" si="3"/>
        <v>3043054</v>
      </c>
      <c r="AP7" s="123">
        <f t="shared" si="3"/>
        <v>6091710</v>
      </c>
      <c r="AQ7" s="123">
        <f t="shared" si="3"/>
        <v>1944411</v>
      </c>
      <c r="AR7" s="123">
        <f t="shared" si="3"/>
        <v>104353</v>
      </c>
      <c r="AS7" s="123">
        <f t="shared" si="3"/>
        <v>6702783</v>
      </c>
      <c r="AT7" s="123">
        <f t="shared" si="3"/>
        <v>1304907</v>
      </c>
      <c r="AU7" s="123">
        <f t="shared" si="3"/>
        <v>4478101</v>
      </c>
      <c r="AV7" s="123">
        <f t="shared" si="3"/>
        <v>919775</v>
      </c>
      <c r="AW7" s="123">
        <f t="shared" si="3"/>
        <v>148446</v>
      </c>
      <c r="AX7" s="123">
        <f t="shared" si="3"/>
        <v>7899320</v>
      </c>
      <c r="AY7" s="123">
        <f t="shared" si="3"/>
        <v>5167743</v>
      </c>
      <c r="AZ7" s="123">
        <f t="shared" si="3"/>
        <v>2296841</v>
      </c>
      <c r="BA7" s="123">
        <f t="shared" si="3"/>
        <v>336806</v>
      </c>
      <c r="BB7" s="123">
        <f t="shared" si="3"/>
        <v>97930</v>
      </c>
      <c r="BC7" s="123">
        <f t="shared" si="3"/>
        <v>2883515</v>
      </c>
      <c r="BD7" s="123">
        <f t="shared" si="3"/>
        <v>34440</v>
      </c>
      <c r="BE7" s="123">
        <f t="shared" si="3"/>
        <v>3337506</v>
      </c>
      <c r="BF7" s="123">
        <f t="shared" si="3"/>
        <v>32478906</v>
      </c>
      <c r="BG7" s="123">
        <f t="shared" si="3"/>
        <v>409648</v>
      </c>
      <c r="BH7" s="123">
        <f t="shared" si="3"/>
        <v>408010</v>
      </c>
      <c r="BI7" s="123">
        <f aca="true" t="shared" si="4" ref="BI7:CN7">SUM(BI8:BI33)</f>
        <v>10013</v>
      </c>
      <c r="BJ7" s="123">
        <f t="shared" si="4"/>
        <v>62208</v>
      </c>
      <c r="BK7" s="123">
        <f t="shared" si="4"/>
        <v>40357</v>
      </c>
      <c r="BL7" s="123">
        <f t="shared" si="4"/>
        <v>295432</v>
      </c>
      <c r="BM7" s="123">
        <f t="shared" si="4"/>
        <v>1638</v>
      </c>
      <c r="BN7" s="123">
        <f t="shared" si="4"/>
        <v>162855</v>
      </c>
      <c r="BO7" s="123">
        <f t="shared" si="4"/>
        <v>2559092</v>
      </c>
      <c r="BP7" s="123">
        <f t="shared" si="4"/>
        <v>502366</v>
      </c>
      <c r="BQ7" s="123">
        <f t="shared" si="4"/>
        <v>319278</v>
      </c>
      <c r="BR7" s="123">
        <f t="shared" si="4"/>
        <v>165866</v>
      </c>
      <c r="BS7" s="123">
        <f t="shared" si="4"/>
        <v>17222</v>
      </c>
      <c r="BT7" s="123">
        <f t="shared" si="4"/>
        <v>0</v>
      </c>
      <c r="BU7" s="123">
        <f t="shared" si="4"/>
        <v>429262</v>
      </c>
      <c r="BV7" s="123">
        <f t="shared" si="4"/>
        <v>86248</v>
      </c>
      <c r="BW7" s="123">
        <f t="shared" si="4"/>
        <v>343014</v>
      </c>
      <c r="BX7" s="123">
        <f t="shared" si="4"/>
        <v>0</v>
      </c>
      <c r="BY7" s="123">
        <f t="shared" si="4"/>
        <v>13832</v>
      </c>
      <c r="BZ7" s="123">
        <f t="shared" si="4"/>
        <v>1613238</v>
      </c>
      <c r="CA7" s="123">
        <f t="shared" si="4"/>
        <v>1145456</v>
      </c>
      <c r="CB7" s="123">
        <f t="shared" si="4"/>
        <v>427719</v>
      </c>
      <c r="CC7" s="123">
        <f t="shared" si="4"/>
        <v>1983</v>
      </c>
      <c r="CD7" s="123">
        <f t="shared" si="4"/>
        <v>38080</v>
      </c>
      <c r="CE7" s="123">
        <f t="shared" si="4"/>
        <v>1158463</v>
      </c>
      <c r="CF7" s="123">
        <f t="shared" si="4"/>
        <v>394</v>
      </c>
      <c r="CG7" s="123">
        <f t="shared" si="4"/>
        <v>96422</v>
      </c>
      <c r="CH7" s="123">
        <f t="shared" si="4"/>
        <v>3065162</v>
      </c>
      <c r="CI7" s="123">
        <f t="shared" si="4"/>
        <v>3582531</v>
      </c>
      <c r="CJ7" s="123">
        <f t="shared" si="4"/>
        <v>3557777</v>
      </c>
      <c r="CK7" s="123">
        <f t="shared" si="4"/>
        <v>10013</v>
      </c>
      <c r="CL7" s="123">
        <f t="shared" si="4"/>
        <v>1356322</v>
      </c>
      <c r="CM7" s="123">
        <f t="shared" si="4"/>
        <v>1252358</v>
      </c>
      <c r="CN7" s="123">
        <f t="shared" si="4"/>
        <v>939084</v>
      </c>
      <c r="CO7" s="123">
        <f aca="true" t="shared" si="5" ref="CO7:DJ7">SUM(CO8:CO33)</f>
        <v>24754</v>
      </c>
      <c r="CP7" s="123">
        <f t="shared" si="5"/>
        <v>954435</v>
      </c>
      <c r="CQ7" s="123">
        <f t="shared" si="5"/>
        <v>28527609</v>
      </c>
      <c r="CR7" s="123">
        <f t="shared" si="5"/>
        <v>11685894</v>
      </c>
      <c r="CS7" s="123">
        <f t="shared" si="5"/>
        <v>3362332</v>
      </c>
      <c r="CT7" s="123">
        <f t="shared" si="5"/>
        <v>6257576</v>
      </c>
      <c r="CU7" s="123">
        <f t="shared" si="5"/>
        <v>1961633</v>
      </c>
      <c r="CV7" s="123">
        <f t="shared" si="5"/>
        <v>104353</v>
      </c>
      <c r="CW7" s="123">
        <f t="shared" si="5"/>
        <v>7132045</v>
      </c>
      <c r="CX7" s="123">
        <f t="shared" si="5"/>
        <v>1391155</v>
      </c>
      <c r="CY7" s="123">
        <f t="shared" si="5"/>
        <v>4821115</v>
      </c>
      <c r="CZ7" s="123">
        <f t="shared" si="5"/>
        <v>919775</v>
      </c>
      <c r="DA7" s="123">
        <f t="shared" si="5"/>
        <v>162278</v>
      </c>
      <c r="DB7" s="123">
        <f t="shared" si="5"/>
        <v>9512558</v>
      </c>
      <c r="DC7" s="123">
        <f t="shared" si="5"/>
        <v>6313199</v>
      </c>
      <c r="DD7" s="123">
        <f t="shared" si="5"/>
        <v>2724560</v>
      </c>
      <c r="DE7" s="123">
        <f t="shared" si="5"/>
        <v>338789</v>
      </c>
      <c r="DF7" s="123">
        <f t="shared" si="5"/>
        <v>136010</v>
      </c>
      <c r="DG7" s="123">
        <f t="shared" si="5"/>
        <v>4041978</v>
      </c>
      <c r="DH7" s="123">
        <f t="shared" si="5"/>
        <v>34834</v>
      </c>
      <c r="DI7" s="123">
        <f t="shared" si="5"/>
        <v>3433928</v>
      </c>
      <c r="DJ7" s="123">
        <f t="shared" si="5"/>
        <v>35544068</v>
      </c>
    </row>
    <row r="8" spans="1:114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6" ref="D8:D33">SUM(E8,+L8)</f>
        <v>19142375</v>
      </c>
      <c r="E8" s="127">
        <f aca="true" t="shared" si="7" ref="E8:E33">SUM(F8:I8)+K8</f>
        <v>10358589</v>
      </c>
      <c r="F8" s="127">
        <v>0</v>
      </c>
      <c r="G8" s="127">
        <v>0</v>
      </c>
      <c r="H8" s="127">
        <v>781000</v>
      </c>
      <c r="I8" s="127">
        <v>4251487</v>
      </c>
      <c r="J8" s="128" t="s">
        <v>332</v>
      </c>
      <c r="K8" s="127">
        <v>5326102</v>
      </c>
      <c r="L8" s="127">
        <v>8783786</v>
      </c>
      <c r="M8" s="127">
        <f aca="true" t="shared" si="8" ref="M8:M33">SUM(N8,+U8)</f>
        <v>1007359</v>
      </c>
      <c r="N8" s="127">
        <f aca="true" t="shared" si="9" ref="N8:N33">SUM(O8:R8)+T8</f>
        <v>98831</v>
      </c>
      <c r="O8" s="127">
        <v>0</v>
      </c>
      <c r="P8" s="127">
        <v>0</v>
      </c>
      <c r="Q8" s="127">
        <v>0</v>
      </c>
      <c r="R8" s="127">
        <v>88446</v>
      </c>
      <c r="S8" s="128" t="s">
        <v>332</v>
      </c>
      <c r="T8" s="127">
        <v>10385</v>
      </c>
      <c r="U8" s="127">
        <v>908528</v>
      </c>
      <c r="V8" s="127">
        <f aca="true" t="shared" si="10" ref="V8:V33">+SUM(D8,M8)</f>
        <v>20149734</v>
      </c>
      <c r="W8" s="127">
        <f aca="true" t="shared" si="11" ref="W8:W33">+SUM(E8,N8)</f>
        <v>10457420</v>
      </c>
      <c r="X8" s="127">
        <f aca="true" t="shared" si="12" ref="X8:X33">+SUM(F8,O8)</f>
        <v>0</v>
      </c>
      <c r="Y8" s="127">
        <f aca="true" t="shared" si="13" ref="Y8:Y33">+SUM(G8,P8)</f>
        <v>0</v>
      </c>
      <c r="Z8" s="127">
        <f aca="true" t="shared" si="14" ref="Z8:Z33">+SUM(H8,Q8)</f>
        <v>781000</v>
      </c>
      <c r="AA8" s="127">
        <f aca="true" t="shared" si="15" ref="AA8:AA33">+SUM(I8,R8)</f>
        <v>4339933</v>
      </c>
      <c r="AB8" s="128" t="s">
        <v>332</v>
      </c>
      <c r="AC8" s="127">
        <f aca="true" t="shared" si="16" ref="AC8:AC33">+SUM(K8,T8)</f>
        <v>5336487</v>
      </c>
      <c r="AD8" s="127">
        <f aca="true" t="shared" si="17" ref="AD8:AD33">+SUM(L8,U8)</f>
        <v>9692314</v>
      </c>
      <c r="AE8" s="127">
        <f aca="true" t="shared" si="18" ref="AE8:AE33">SUM(AF8,+AK8)</f>
        <v>801872</v>
      </c>
      <c r="AF8" s="127">
        <f aca="true" t="shared" si="19" ref="AF8:AF33">SUM(AG8:AJ8)</f>
        <v>783930</v>
      </c>
      <c r="AG8" s="127">
        <v>0</v>
      </c>
      <c r="AH8" s="127">
        <v>10270</v>
      </c>
      <c r="AI8" s="127">
        <v>131234</v>
      </c>
      <c r="AJ8" s="127">
        <v>642426</v>
      </c>
      <c r="AK8" s="127">
        <v>17942</v>
      </c>
      <c r="AL8" s="127">
        <v>0</v>
      </c>
      <c r="AM8" s="127">
        <f aca="true" t="shared" si="20" ref="AM8:AM33">SUM(AN8,AS8,AW8,AX8,BD8)</f>
        <v>15435718</v>
      </c>
      <c r="AN8" s="127">
        <f aca="true" t="shared" si="21" ref="AN8:AN33">SUM(AO8:AR8)</f>
        <v>8545165</v>
      </c>
      <c r="AO8" s="127">
        <v>2119150</v>
      </c>
      <c r="AP8" s="127">
        <v>4507151</v>
      </c>
      <c r="AQ8" s="127">
        <v>1837114</v>
      </c>
      <c r="AR8" s="127">
        <v>81750</v>
      </c>
      <c r="AS8" s="127">
        <f aca="true" t="shared" si="22" ref="AS8:AS33">SUM(AT8:AV8)</f>
        <v>5055351</v>
      </c>
      <c r="AT8" s="127">
        <v>1166525</v>
      </c>
      <c r="AU8" s="127">
        <v>3190298</v>
      </c>
      <c r="AV8" s="127">
        <v>698528</v>
      </c>
      <c r="AW8" s="127">
        <v>58076</v>
      </c>
      <c r="AX8" s="127">
        <f aca="true" t="shared" si="23" ref="AX8:AX33">SUM(AY8:BB8)</f>
        <v>1752725</v>
      </c>
      <c r="AY8" s="127">
        <v>1174241</v>
      </c>
      <c r="AZ8" s="127">
        <v>515254</v>
      </c>
      <c r="BA8" s="127">
        <v>63230</v>
      </c>
      <c r="BB8" s="127">
        <v>0</v>
      </c>
      <c r="BC8" s="127">
        <v>0</v>
      </c>
      <c r="BD8" s="127">
        <v>24401</v>
      </c>
      <c r="BE8" s="127">
        <v>2904785</v>
      </c>
      <c r="BF8" s="127">
        <f aca="true" t="shared" si="24" ref="BF8:BF33">SUM(AE8,+AM8,+BE8)</f>
        <v>19142375</v>
      </c>
      <c r="BG8" s="127">
        <f aca="true" t="shared" si="25" ref="BG8:BG33">SUM(BH8,+BM8)</f>
        <v>295432</v>
      </c>
      <c r="BH8" s="127">
        <f aca="true" t="shared" si="26" ref="BH8:BH33">SUM(BI8:BL8)</f>
        <v>295432</v>
      </c>
      <c r="BI8" s="127">
        <v>0</v>
      </c>
      <c r="BJ8" s="127">
        <v>0</v>
      </c>
      <c r="BK8" s="127">
        <v>0</v>
      </c>
      <c r="BL8" s="127">
        <v>295432</v>
      </c>
      <c r="BM8" s="127">
        <v>0</v>
      </c>
      <c r="BN8" s="127">
        <v>0</v>
      </c>
      <c r="BO8" s="127">
        <f aca="true" t="shared" si="27" ref="BO8:BO33">SUM(BP8,BU8,BY8,BZ8,CF8)</f>
        <v>707025</v>
      </c>
      <c r="BP8" s="127">
        <f aca="true" t="shared" si="28" ref="BP8:BP33">SUM(BQ8:BT8)</f>
        <v>168446</v>
      </c>
      <c r="BQ8" s="127">
        <v>38934</v>
      </c>
      <c r="BR8" s="127">
        <v>129512</v>
      </c>
      <c r="BS8" s="127">
        <v>0</v>
      </c>
      <c r="BT8" s="127">
        <v>0</v>
      </c>
      <c r="BU8" s="127">
        <f aca="true" t="shared" si="29" ref="BU8:BU33">SUM(BV8:BX8)</f>
        <v>85691</v>
      </c>
      <c r="BV8" s="127">
        <v>62261</v>
      </c>
      <c r="BW8" s="127">
        <v>23430</v>
      </c>
      <c r="BX8" s="127">
        <v>0</v>
      </c>
      <c r="BY8" s="127">
        <v>0</v>
      </c>
      <c r="BZ8" s="127">
        <f aca="true" t="shared" si="30" ref="BZ8:BZ33">SUM(CA8:CD8)</f>
        <v>452888</v>
      </c>
      <c r="CA8" s="127">
        <v>403106</v>
      </c>
      <c r="CB8" s="127">
        <v>49782</v>
      </c>
      <c r="CC8" s="127">
        <v>0</v>
      </c>
      <c r="CD8" s="127">
        <v>0</v>
      </c>
      <c r="CE8" s="127">
        <v>0</v>
      </c>
      <c r="CF8" s="127">
        <v>0</v>
      </c>
      <c r="CG8" s="127">
        <v>4902</v>
      </c>
      <c r="CH8" s="127">
        <f aca="true" t="shared" si="31" ref="CH8:CH33">SUM(BG8,+BO8,+CG8)</f>
        <v>1007359</v>
      </c>
      <c r="CI8" s="127">
        <f aca="true" t="shared" si="32" ref="CI8:CX23">SUM(AE8,+BG8)</f>
        <v>1097304</v>
      </c>
      <c r="CJ8" s="127">
        <f t="shared" si="32"/>
        <v>1079362</v>
      </c>
      <c r="CK8" s="127">
        <f t="shared" si="32"/>
        <v>0</v>
      </c>
      <c r="CL8" s="127">
        <f t="shared" si="32"/>
        <v>10270</v>
      </c>
      <c r="CM8" s="127">
        <f t="shared" si="32"/>
        <v>131234</v>
      </c>
      <c r="CN8" s="127">
        <f t="shared" si="32"/>
        <v>937858</v>
      </c>
      <c r="CO8" s="127">
        <f t="shared" si="32"/>
        <v>17942</v>
      </c>
      <c r="CP8" s="127">
        <f t="shared" si="32"/>
        <v>0</v>
      </c>
      <c r="CQ8" s="127">
        <f t="shared" si="32"/>
        <v>16142743</v>
      </c>
      <c r="CR8" s="127">
        <f t="shared" si="32"/>
        <v>8713611</v>
      </c>
      <c r="CS8" s="127">
        <f t="shared" si="32"/>
        <v>2158084</v>
      </c>
      <c r="CT8" s="127">
        <f t="shared" si="32"/>
        <v>4636663</v>
      </c>
      <c r="CU8" s="127">
        <f t="shared" si="32"/>
        <v>1837114</v>
      </c>
      <c r="CV8" s="127">
        <f t="shared" si="32"/>
        <v>81750</v>
      </c>
      <c r="CW8" s="127">
        <f t="shared" si="32"/>
        <v>5141042</v>
      </c>
      <c r="CX8" s="127">
        <f t="shared" si="32"/>
        <v>1228786</v>
      </c>
      <c r="CY8" s="127">
        <f aca="true" t="shared" si="33" ref="CY8:DJ29">SUM(AU8,+BW8)</f>
        <v>3213728</v>
      </c>
      <c r="CZ8" s="127">
        <f t="shared" si="33"/>
        <v>698528</v>
      </c>
      <c r="DA8" s="127">
        <f t="shared" si="33"/>
        <v>58076</v>
      </c>
      <c r="DB8" s="127">
        <f t="shared" si="33"/>
        <v>2205613</v>
      </c>
      <c r="DC8" s="127">
        <f t="shared" si="33"/>
        <v>1577347</v>
      </c>
      <c r="DD8" s="127">
        <f t="shared" si="33"/>
        <v>565036</v>
      </c>
      <c r="DE8" s="127">
        <f t="shared" si="33"/>
        <v>63230</v>
      </c>
      <c r="DF8" s="127">
        <f t="shared" si="33"/>
        <v>0</v>
      </c>
      <c r="DG8" s="127">
        <f t="shared" si="33"/>
        <v>0</v>
      </c>
      <c r="DH8" s="127">
        <f t="shared" si="33"/>
        <v>24401</v>
      </c>
      <c r="DI8" s="127">
        <f t="shared" si="33"/>
        <v>2909687</v>
      </c>
      <c r="DJ8" s="127">
        <f t="shared" si="33"/>
        <v>20149734</v>
      </c>
    </row>
    <row r="9" spans="1:114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6"/>
        <v>1473329</v>
      </c>
      <c r="E9" s="127">
        <f t="shared" si="7"/>
        <v>770357</v>
      </c>
      <c r="F9" s="127">
        <v>163003</v>
      </c>
      <c r="G9" s="127">
        <v>40733</v>
      </c>
      <c r="H9" s="127">
        <v>118400</v>
      </c>
      <c r="I9" s="127">
        <v>438149</v>
      </c>
      <c r="J9" s="128" t="s">
        <v>332</v>
      </c>
      <c r="K9" s="127">
        <v>10072</v>
      </c>
      <c r="L9" s="127">
        <v>702972</v>
      </c>
      <c r="M9" s="127">
        <f t="shared" si="8"/>
        <v>118112</v>
      </c>
      <c r="N9" s="127">
        <f t="shared" si="9"/>
        <v>18977</v>
      </c>
      <c r="O9" s="127">
        <v>0</v>
      </c>
      <c r="P9" s="127">
        <v>0</v>
      </c>
      <c r="Q9" s="127">
        <v>0</v>
      </c>
      <c r="R9" s="127">
        <v>18977</v>
      </c>
      <c r="S9" s="128" t="s">
        <v>332</v>
      </c>
      <c r="T9" s="127">
        <v>0</v>
      </c>
      <c r="U9" s="127">
        <v>99135</v>
      </c>
      <c r="V9" s="127">
        <f t="shared" si="10"/>
        <v>1591441</v>
      </c>
      <c r="W9" s="127">
        <f t="shared" si="11"/>
        <v>789334</v>
      </c>
      <c r="X9" s="127">
        <f t="shared" si="12"/>
        <v>163003</v>
      </c>
      <c r="Y9" s="127">
        <f t="shared" si="13"/>
        <v>40733</v>
      </c>
      <c r="Z9" s="127">
        <f t="shared" si="14"/>
        <v>118400</v>
      </c>
      <c r="AA9" s="127">
        <f t="shared" si="15"/>
        <v>457126</v>
      </c>
      <c r="AB9" s="128" t="s">
        <v>332</v>
      </c>
      <c r="AC9" s="127">
        <f t="shared" si="16"/>
        <v>10072</v>
      </c>
      <c r="AD9" s="127">
        <f t="shared" si="17"/>
        <v>802107</v>
      </c>
      <c r="AE9" s="127">
        <f t="shared" si="18"/>
        <v>289829</v>
      </c>
      <c r="AF9" s="127">
        <f t="shared" si="19"/>
        <v>289829</v>
      </c>
      <c r="AG9" s="127">
        <v>0</v>
      </c>
      <c r="AH9" s="127">
        <v>288603</v>
      </c>
      <c r="AI9" s="127">
        <v>0</v>
      </c>
      <c r="AJ9" s="127">
        <v>1226</v>
      </c>
      <c r="AK9" s="127">
        <v>0</v>
      </c>
      <c r="AL9" s="127">
        <v>0</v>
      </c>
      <c r="AM9" s="127">
        <f t="shared" si="20"/>
        <v>1088099</v>
      </c>
      <c r="AN9" s="127">
        <f t="shared" si="21"/>
        <v>135073</v>
      </c>
      <c r="AO9" s="127">
        <v>135073</v>
      </c>
      <c r="AP9" s="127">
        <v>0</v>
      </c>
      <c r="AQ9" s="127">
        <v>0</v>
      </c>
      <c r="AR9" s="127">
        <v>0</v>
      </c>
      <c r="AS9" s="127">
        <f t="shared" si="22"/>
        <v>262939</v>
      </c>
      <c r="AT9" s="127">
        <v>0</v>
      </c>
      <c r="AU9" s="127">
        <v>249812</v>
      </c>
      <c r="AV9" s="127">
        <v>13127</v>
      </c>
      <c r="AW9" s="127">
        <v>656</v>
      </c>
      <c r="AX9" s="127">
        <f t="shared" si="23"/>
        <v>689431</v>
      </c>
      <c r="AY9" s="127">
        <v>432430</v>
      </c>
      <c r="AZ9" s="127">
        <v>201376</v>
      </c>
      <c r="BA9" s="127">
        <v>39866</v>
      </c>
      <c r="BB9" s="127">
        <v>15759</v>
      </c>
      <c r="BC9" s="127">
        <v>0</v>
      </c>
      <c r="BD9" s="127">
        <v>0</v>
      </c>
      <c r="BE9" s="127">
        <v>95401</v>
      </c>
      <c r="BF9" s="127">
        <f t="shared" si="24"/>
        <v>1473329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118112</v>
      </c>
      <c r="BP9" s="127">
        <f t="shared" si="28"/>
        <v>1302</v>
      </c>
      <c r="BQ9" s="127">
        <v>1302</v>
      </c>
      <c r="BR9" s="127">
        <v>0</v>
      </c>
      <c r="BS9" s="127">
        <v>0</v>
      </c>
      <c r="BT9" s="127">
        <v>0</v>
      </c>
      <c r="BU9" s="127">
        <f t="shared" si="29"/>
        <v>18864</v>
      </c>
      <c r="BV9" s="127">
        <v>18864</v>
      </c>
      <c r="BW9" s="127">
        <v>0</v>
      </c>
      <c r="BX9" s="127">
        <v>0</v>
      </c>
      <c r="BY9" s="127">
        <v>0</v>
      </c>
      <c r="BZ9" s="127">
        <f t="shared" si="30"/>
        <v>97946</v>
      </c>
      <c r="CA9" s="127">
        <v>96180</v>
      </c>
      <c r="CB9" s="127">
        <v>0</v>
      </c>
      <c r="CC9" s="127">
        <v>0</v>
      </c>
      <c r="CD9" s="127">
        <v>1766</v>
      </c>
      <c r="CE9" s="127">
        <v>0</v>
      </c>
      <c r="CF9" s="127">
        <v>0</v>
      </c>
      <c r="CG9" s="127">
        <v>0</v>
      </c>
      <c r="CH9" s="127">
        <f t="shared" si="31"/>
        <v>118112</v>
      </c>
      <c r="CI9" s="127">
        <f t="shared" si="32"/>
        <v>289829</v>
      </c>
      <c r="CJ9" s="127">
        <f t="shared" si="32"/>
        <v>289829</v>
      </c>
      <c r="CK9" s="127">
        <f t="shared" si="32"/>
        <v>0</v>
      </c>
      <c r="CL9" s="127">
        <f t="shared" si="32"/>
        <v>288603</v>
      </c>
      <c r="CM9" s="127">
        <f t="shared" si="32"/>
        <v>0</v>
      </c>
      <c r="CN9" s="127">
        <f t="shared" si="32"/>
        <v>1226</v>
      </c>
      <c r="CO9" s="127">
        <f t="shared" si="32"/>
        <v>0</v>
      </c>
      <c r="CP9" s="127">
        <f t="shared" si="32"/>
        <v>0</v>
      </c>
      <c r="CQ9" s="127">
        <f t="shared" si="32"/>
        <v>1206211</v>
      </c>
      <c r="CR9" s="127">
        <f t="shared" si="32"/>
        <v>136375</v>
      </c>
      <c r="CS9" s="127">
        <f t="shared" si="32"/>
        <v>136375</v>
      </c>
      <c r="CT9" s="127">
        <f t="shared" si="32"/>
        <v>0</v>
      </c>
      <c r="CU9" s="127">
        <f t="shared" si="32"/>
        <v>0</v>
      </c>
      <c r="CV9" s="127">
        <f t="shared" si="32"/>
        <v>0</v>
      </c>
      <c r="CW9" s="127">
        <f t="shared" si="32"/>
        <v>281803</v>
      </c>
      <c r="CX9" s="127">
        <f t="shared" si="32"/>
        <v>18864</v>
      </c>
      <c r="CY9" s="127">
        <f t="shared" si="33"/>
        <v>249812</v>
      </c>
      <c r="CZ9" s="127">
        <f t="shared" si="33"/>
        <v>13127</v>
      </c>
      <c r="DA9" s="127">
        <f t="shared" si="33"/>
        <v>656</v>
      </c>
      <c r="DB9" s="127">
        <f t="shared" si="33"/>
        <v>787377</v>
      </c>
      <c r="DC9" s="127">
        <f t="shared" si="33"/>
        <v>528610</v>
      </c>
      <c r="DD9" s="127">
        <f t="shared" si="33"/>
        <v>201376</v>
      </c>
      <c r="DE9" s="127">
        <f t="shared" si="33"/>
        <v>39866</v>
      </c>
      <c r="DF9" s="127">
        <f t="shared" si="33"/>
        <v>17525</v>
      </c>
      <c r="DG9" s="127">
        <f t="shared" si="33"/>
        <v>0</v>
      </c>
      <c r="DH9" s="127">
        <f t="shared" si="33"/>
        <v>0</v>
      </c>
      <c r="DI9" s="127">
        <f t="shared" si="33"/>
        <v>95401</v>
      </c>
      <c r="DJ9" s="127">
        <f t="shared" si="33"/>
        <v>1591441</v>
      </c>
    </row>
    <row r="10" spans="1:114" s="129" customFormat="1" ht="12" customHeight="1">
      <c r="A10" s="125" t="s">
        <v>335</v>
      </c>
      <c r="B10" s="133" t="s">
        <v>341</v>
      </c>
      <c r="C10" s="125" t="s">
        <v>342</v>
      </c>
      <c r="D10" s="127">
        <f t="shared" si="6"/>
        <v>1349782</v>
      </c>
      <c r="E10" s="127">
        <f t="shared" si="7"/>
        <v>391289</v>
      </c>
      <c r="F10" s="127">
        <v>84100</v>
      </c>
      <c r="G10" s="127">
        <v>118854</v>
      </c>
      <c r="H10" s="127">
        <v>0</v>
      </c>
      <c r="I10" s="127">
        <v>180816</v>
      </c>
      <c r="J10" s="128" t="s">
        <v>332</v>
      </c>
      <c r="K10" s="127">
        <v>7519</v>
      </c>
      <c r="L10" s="127">
        <v>958493</v>
      </c>
      <c r="M10" s="127">
        <f t="shared" si="8"/>
        <v>229042</v>
      </c>
      <c r="N10" s="127">
        <f t="shared" si="9"/>
        <v>39565</v>
      </c>
      <c r="O10" s="127">
        <v>19950</v>
      </c>
      <c r="P10" s="127">
        <v>0</v>
      </c>
      <c r="Q10" s="127">
        <v>19600</v>
      </c>
      <c r="R10" s="127">
        <v>15</v>
      </c>
      <c r="S10" s="128" t="s">
        <v>332</v>
      </c>
      <c r="T10" s="127">
        <v>0</v>
      </c>
      <c r="U10" s="127">
        <v>189477</v>
      </c>
      <c r="V10" s="127">
        <f t="shared" si="10"/>
        <v>1578824</v>
      </c>
      <c r="W10" s="127">
        <f t="shared" si="11"/>
        <v>430854</v>
      </c>
      <c r="X10" s="127">
        <f t="shared" si="12"/>
        <v>104050</v>
      </c>
      <c r="Y10" s="127">
        <f t="shared" si="13"/>
        <v>118854</v>
      </c>
      <c r="Z10" s="127">
        <f t="shared" si="14"/>
        <v>19600</v>
      </c>
      <c r="AA10" s="127">
        <f t="shared" si="15"/>
        <v>180831</v>
      </c>
      <c r="AB10" s="128" t="s">
        <v>332</v>
      </c>
      <c r="AC10" s="127">
        <f t="shared" si="16"/>
        <v>7519</v>
      </c>
      <c r="AD10" s="127">
        <f t="shared" si="17"/>
        <v>1147970</v>
      </c>
      <c r="AE10" s="127">
        <f t="shared" si="18"/>
        <v>282933</v>
      </c>
      <c r="AF10" s="127">
        <f t="shared" si="19"/>
        <v>282933</v>
      </c>
      <c r="AG10" s="127">
        <v>0</v>
      </c>
      <c r="AH10" s="127">
        <v>269999</v>
      </c>
      <c r="AI10" s="127">
        <v>12934</v>
      </c>
      <c r="AJ10" s="127">
        <v>0</v>
      </c>
      <c r="AK10" s="127">
        <v>0</v>
      </c>
      <c r="AL10" s="127">
        <v>0</v>
      </c>
      <c r="AM10" s="127">
        <f t="shared" si="20"/>
        <v>1047106</v>
      </c>
      <c r="AN10" s="127">
        <f t="shared" si="21"/>
        <v>172880</v>
      </c>
      <c r="AO10" s="127">
        <v>149184</v>
      </c>
      <c r="AP10" s="127">
        <v>0</v>
      </c>
      <c r="AQ10" s="127">
        <v>19672</v>
      </c>
      <c r="AR10" s="127">
        <v>4024</v>
      </c>
      <c r="AS10" s="127">
        <f t="shared" si="22"/>
        <v>225471</v>
      </c>
      <c r="AT10" s="127">
        <v>4961</v>
      </c>
      <c r="AU10" s="127">
        <v>207889</v>
      </c>
      <c r="AV10" s="127">
        <v>12621</v>
      </c>
      <c r="AW10" s="127">
        <v>0</v>
      </c>
      <c r="AX10" s="127">
        <f t="shared" si="23"/>
        <v>648755</v>
      </c>
      <c r="AY10" s="127">
        <v>375080</v>
      </c>
      <c r="AZ10" s="127">
        <v>182744</v>
      </c>
      <c r="BA10" s="127">
        <v>29269</v>
      </c>
      <c r="BB10" s="127">
        <v>61662</v>
      </c>
      <c r="BC10" s="127">
        <v>0</v>
      </c>
      <c r="BD10" s="127">
        <v>0</v>
      </c>
      <c r="BE10" s="127">
        <v>19743</v>
      </c>
      <c r="BF10" s="127">
        <f t="shared" si="24"/>
        <v>1349782</v>
      </c>
      <c r="BG10" s="127">
        <f t="shared" si="25"/>
        <v>51746</v>
      </c>
      <c r="BH10" s="127">
        <f t="shared" si="26"/>
        <v>50108</v>
      </c>
      <c r="BI10" s="127">
        <v>0</v>
      </c>
      <c r="BJ10" s="127">
        <v>9751</v>
      </c>
      <c r="BK10" s="127">
        <v>40357</v>
      </c>
      <c r="BL10" s="127">
        <v>0</v>
      </c>
      <c r="BM10" s="127">
        <v>1638</v>
      </c>
      <c r="BN10" s="127">
        <v>0</v>
      </c>
      <c r="BO10" s="127">
        <f t="shared" si="27"/>
        <v>176897</v>
      </c>
      <c r="BP10" s="127">
        <f t="shared" si="28"/>
        <v>47759</v>
      </c>
      <c r="BQ10" s="127">
        <v>47149</v>
      </c>
      <c r="BR10" s="127">
        <v>0</v>
      </c>
      <c r="BS10" s="127">
        <v>610</v>
      </c>
      <c r="BT10" s="127">
        <v>0</v>
      </c>
      <c r="BU10" s="127">
        <f t="shared" si="29"/>
        <v>29355</v>
      </c>
      <c r="BV10" s="127">
        <v>0</v>
      </c>
      <c r="BW10" s="127">
        <v>29355</v>
      </c>
      <c r="BX10" s="127">
        <v>0</v>
      </c>
      <c r="BY10" s="127">
        <v>0</v>
      </c>
      <c r="BZ10" s="127">
        <f t="shared" si="30"/>
        <v>99783</v>
      </c>
      <c r="CA10" s="127">
        <v>18303</v>
      </c>
      <c r="CB10" s="127">
        <v>81480</v>
      </c>
      <c r="CC10" s="127">
        <v>0</v>
      </c>
      <c r="CD10" s="127">
        <v>0</v>
      </c>
      <c r="CE10" s="127">
        <v>0</v>
      </c>
      <c r="CF10" s="127">
        <v>0</v>
      </c>
      <c r="CG10" s="127">
        <v>399</v>
      </c>
      <c r="CH10" s="127">
        <f t="shared" si="31"/>
        <v>229042</v>
      </c>
      <c r="CI10" s="127">
        <f t="shared" si="32"/>
        <v>334679</v>
      </c>
      <c r="CJ10" s="127">
        <f t="shared" si="32"/>
        <v>333041</v>
      </c>
      <c r="CK10" s="127">
        <f t="shared" si="32"/>
        <v>0</v>
      </c>
      <c r="CL10" s="127">
        <f t="shared" si="32"/>
        <v>279750</v>
      </c>
      <c r="CM10" s="127">
        <f t="shared" si="32"/>
        <v>53291</v>
      </c>
      <c r="CN10" s="127">
        <f t="shared" si="32"/>
        <v>0</v>
      </c>
      <c r="CO10" s="127">
        <f t="shared" si="32"/>
        <v>1638</v>
      </c>
      <c r="CP10" s="127">
        <f t="shared" si="32"/>
        <v>0</v>
      </c>
      <c r="CQ10" s="127">
        <f t="shared" si="32"/>
        <v>1224003</v>
      </c>
      <c r="CR10" s="127">
        <f t="shared" si="32"/>
        <v>220639</v>
      </c>
      <c r="CS10" s="127">
        <f t="shared" si="32"/>
        <v>196333</v>
      </c>
      <c r="CT10" s="127">
        <f t="shared" si="32"/>
        <v>0</v>
      </c>
      <c r="CU10" s="127">
        <f t="shared" si="32"/>
        <v>20282</v>
      </c>
      <c r="CV10" s="127">
        <f t="shared" si="32"/>
        <v>4024</v>
      </c>
      <c r="CW10" s="127">
        <f t="shared" si="32"/>
        <v>254826</v>
      </c>
      <c r="CX10" s="127">
        <f t="shared" si="32"/>
        <v>4961</v>
      </c>
      <c r="CY10" s="127">
        <f t="shared" si="33"/>
        <v>237244</v>
      </c>
      <c r="CZ10" s="127">
        <f t="shared" si="33"/>
        <v>12621</v>
      </c>
      <c r="DA10" s="127">
        <f t="shared" si="33"/>
        <v>0</v>
      </c>
      <c r="DB10" s="127">
        <f t="shared" si="33"/>
        <v>748538</v>
      </c>
      <c r="DC10" s="127">
        <f t="shared" si="33"/>
        <v>393383</v>
      </c>
      <c r="DD10" s="127">
        <f t="shared" si="33"/>
        <v>264224</v>
      </c>
      <c r="DE10" s="127">
        <f t="shared" si="33"/>
        <v>29269</v>
      </c>
      <c r="DF10" s="127">
        <f t="shared" si="33"/>
        <v>61662</v>
      </c>
      <c r="DG10" s="127">
        <f t="shared" si="33"/>
        <v>0</v>
      </c>
      <c r="DH10" s="127">
        <f t="shared" si="33"/>
        <v>0</v>
      </c>
      <c r="DI10" s="127">
        <f t="shared" si="33"/>
        <v>20142</v>
      </c>
      <c r="DJ10" s="127">
        <f t="shared" si="33"/>
        <v>1578824</v>
      </c>
    </row>
    <row r="11" spans="1:114" s="129" customFormat="1" ht="12" customHeight="1">
      <c r="A11" s="125" t="s">
        <v>335</v>
      </c>
      <c r="B11" s="133" t="s">
        <v>343</v>
      </c>
      <c r="C11" s="125" t="s">
        <v>334</v>
      </c>
      <c r="D11" s="127">
        <f t="shared" si="6"/>
        <v>1808884</v>
      </c>
      <c r="E11" s="127">
        <f t="shared" si="7"/>
        <v>1306157</v>
      </c>
      <c r="F11" s="127">
        <v>545720</v>
      </c>
      <c r="G11" s="127">
        <v>17198</v>
      </c>
      <c r="H11" s="127">
        <v>467100</v>
      </c>
      <c r="I11" s="127">
        <v>109892</v>
      </c>
      <c r="J11" s="128" t="s">
        <v>332</v>
      </c>
      <c r="K11" s="127">
        <v>166247</v>
      </c>
      <c r="L11" s="127">
        <v>502727</v>
      </c>
      <c r="M11" s="127">
        <f t="shared" si="8"/>
        <v>262744</v>
      </c>
      <c r="N11" s="127">
        <f t="shared" si="9"/>
        <v>135191</v>
      </c>
      <c r="O11" s="127">
        <v>0</v>
      </c>
      <c r="P11" s="127">
        <v>0</v>
      </c>
      <c r="Q11" s="127">
        <v>0</v>
      </c>
      <c r="R11" s="127">
        <v>135164</v>
      </c>
      <c r="S11" s="128" t="s">
        <v>332</v>
      </c>
      <c r="T11" s="127">
        <v>27</v>
      </c>
      <c r="U11" s="127">
        <v>127553</v>
      </c>
      <c r="V11" s="127">
        <f t="shared" si="10"/>
        <v>2071628</v>
      </c>
      <c r="W11" s="127">
        <f t="shared" si="11"/>
        <v>1441348</v>
      </c>
      <c r="X11" s="127">
        <f t="shared" si="12"/>
        <v>545720</v>
      </c>
      <c r="Y11" s="127">
        <f t="shared" si="13"/>
        <v>17198</v>
      </c>
      <c r="Z11" s="127">
        <f t="shared" si="14"/>
        <v>467100</v>
      </c>
      <c r="AA11" s="127">
        <f t="shared" si="15"/>
        <v>245056</v>
      </c>
      <c r="AB11" s="128" t="s">
        <v>332</v>
      </c>
      <c r="AC11" s="127">
        <f t="shared" si="16"/>
        <v>166274</v>
      </c>
      <c r="AD11" s="127">
        <f t="shared" si="17"/>
        <v>630280</v>
      </c>
      <c r="AE11" s="127">
        <f t="shared" si="18"/>
        <v>1060310</v>
      </c>
      <c r="AF11" s="127">
        <f t="shared" si="19"/>
        <v>1060310</v>
      </c>
      <c r="AG11" s="127">
        <v>0</v>
      </c>
      <c r="AH11" s="127">
        <v>0</v>
      </c>
      <c r="AI11" s="127">
        <v>1060310</v>
      </c>
      <c r="AJ11" s="127">
        <v>0</v>
      </c>
      <c r="AK11" s="127">
        <v>0</v>
      </c>
      <c r="AL11" s="127">
        <v>0</v>
      </c>
      <c r="AM11" s="127">
        <f t="shared" si="20"/>
        <v>707513</v>
      </c>
      <c r="AN11" s="127">
        <f t="shared" si="21"/>
        <v>90256</v>
      </c>
      <c r="AO11" s="127">
        <v>90256</v>
      </c>
      <c r="AP11" s="127">
        <v>0</v>
      </c>
      <c r="AQ11" s="127">
        <v>0</v>
      </c>
      <c r="AR11" s="127">
        <v>0</v>
      </c>
      <c r="AS11" s="127">
        <f t="shared" si="22"/>
        <v>128432</v>
      </c>
      <c r="AT11" s="127">
        <v>0</v>
      </c>
      <c r="AU11" s="127">
        <v>121051</v>
      </c>
      <c r="AV11" s="127">
        <v>7381</v>
      </c>
      <c r="AW11" s="127">
        <v>0</v>
      </c>
      <c r="AX11" s="127">
        <f t="shared" si="23"/>
        <v>488825</v>
      </c>
      <c r="AY11" s="127">
        <v>199680</v>
      </c>
      <c r="AZ11" s="127">
        <v>271947</v>
      </c>
      <c r="BA11" s="127">
        <v>3824</v>
      </c>
      <c r="BB11" s="127">
        <v>13374</v>
      </c>
      <c r="BC11" s="127">
        <v>0</v>
      </c>
      <c r="BD11" s="127">
        <v>0</v>
      </c>
      <c r="BE11" s="127">
        <v>41061</v>
      </c>
      <c r="BF11" s="127">
        <f t="shared" si="24"/>
        <v>1808884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253426</v>
      </c>
      <c r="BP11" s="127">
        <f t="shared" si="28"/>
        <v>18420</v>
      </c>
      <c r="BQ11" s="127">
        <v>18420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235006</v>
      </c>
      <c r="CA11" s="127">
        <v>199051</v>
      </c>
      <c r="CB11" s="127">
        <v>0</v>
      </c>
      <c r="CC11" s="127">
        <v>0</v>
      </c>
      <c r="CD11" s="127">
        <v>35955</v>
      </c>
      <c r="CE11" s="127">
        <v>0</v>
      </c>
      <c r="CF11" s="127">
        <v>0</v>
      </c>
      <c r="CG11" s="127">
        <v>9318</v>
      </c>
      <c r="CH11" s="127">
        <f t="shared" si="31"/>
        <v>262744</v>
      </c>
      <c r="CI11" s="127">
        <f t="shared" si="32"/>
        <v>1060310</v>
      </c>
      <c r="CJ11" s="127">
        <f t="shared" si="32"/>
        <v>1060310</v>
      </c>
      <c r="CK11" s="127">
        <f t="shared" si="32"/>
        <v>0</v>
      </c>
      <c r="CL11" s="127">
        <f t="shared" si="32"/>
        <v>0</v>
      </c>
      <c r="CM11" s="127">
        <f t="shared" si="32"/>
        <v>1060310</v>
      </c>
      <c r="CN11" s="127">
        <f t="shared" si="32"/>
        <v>0</v>
      </c>
      <c r="CO11" s="127">
        <f t="shared" si="32"/>
        <v>0</v>
      </c>
      <c r="CP11" s="127">
        <f t="shared" si="32"/>
        <v>0</v>
      </c>
      <c r="CQ11" s="127">
        <f t="shared" si="32"/>
        <v>960939</v>
      </c>
      <c r="CR11" s="127">
        <f t="shared" si="32"/>
        <v>108676</v>
      </c>
      <c r="CS11" s="127">
        <f t="shared" si="32"/>
        <v>108676</v>
      </c>
      <c r="CT11" s="127">
        <f t="shared" si="32"/>
        <v>0</v>
      </c>
      <c r="CU11" s="127">
        <f t="shared" si="32"/>
        <v>0</v>
      </c>
      <c r="CV11" s="127">
        <f t="shared" si="32"/>
        <v>0</v>
      </c>
      <c r="CW11" s="127">
        <f t="shared" si="32"/>
        <v>128432</v>
      </c>
      <c r="CX11" s="127">
        <f t="shared" si="32"/>
        <v>0</v>
      </c>
      <c r="CY11" s="127">
        <f t="shared" si="33"/>
        <v>121051</v>
      </c>
      <c r="CZ11" s="127">
        <f t="shared" si="33"/>
        <v>7381</v>
      </c>
      <c r="DA11" s="127">
        <f t="shared" si="33"/>
        <v>0</v>
      </c>
      <c r="DB11" s="127">
        <f t="shared" si="33"/>
        <v>723831</v>
      </c>
      <c r="DC11" s="127">
        <f t="shared" si="33"/>
        <v>398731</v>
      </c>
      <c r="DD11" s="127">
        <f t="shared" si="33"/>
        <v>271947</v>
      </c>
      <c r="DE11" s="127">
        <f t="shared" si="33"/>
        <v>3824</v>
      </c>
      <c r="DF11" s="127">
        <f t="shared" si="33"/>
        <v>49329</v>
      </c>
      <c r="DG11" s="127">
        <f t="shared" si="33"/>
        <v>0</v>
      </c>
      <c r="DH11" s="127">
        <f t="shared" si="33"/>
        <v>0</v>
      </c>
      <c r="DI11" s="127">
        <f t="shared" si="33"/>
        <v>50379</v>
      </c>
      <c r="DJ11" s="127">
        <f t="shared" si="33"/>
        <v>2071628</v>
      </c>
    </row>
    <row r="12" spans="1:114" s="129" customFormat="1" ht="12" customHeight="1">
      <c r="A12" s="125" t="s">
        <v>335</v>
      </c>
      <c r="B12" s="126" t="s">
        <v>344</v>
      </c>
      <c r="C12" s="125" t="s">
        <v>345</v>
      </c>
      <c r="D12" s="134">
        <f t="shared" si="6"/>
        <v>2005104</v>
      </c>
      <c r="E12" s="134">
        <f t="shared" si="7"/>
        <v>26040</v>
      </c>
      <c r="F12" s="134">
        <v>0</v>
      </c>
      <c r="G12" s="134">
        <v>0</v>
      </c>
      <c r="H12" s="134">
        <v>0</v>
      </c>
      <c r="I12" s="134">
        <v>23389</v>
      </c>
      <c r="J12" s="135" t="s">
        <v>332</v>
      </c>
      <c r="K12" s="134">
        <v>2651</v>
      </c>
      <c r="L12" s="134">
        <v>1979064</v>
      </c>
      <c r="M12" s="134">
        <f t="shared" si="8"/>
        <v>390561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5" t="s">
        <v>332</v>
      </c>
      <c r="T12" s="134">
        <v>0</v>
      </c>
      <c r="U12" s="134">
        <v>390561</v>
      </c>
      <c r="V12" s="134">
        <f t="shared" si="10"/>
        <v>2395665</v>
      </c>
      <c r="W12" s="134">
        <f t="shared" si="11"/>
        <v>26040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23389</v>
      </c>
      <c r="AB12" s="135" t="s">
        <v>332</v>
      </c>
      <c r="AC12" s="134">
        <f t="shared" si="16"/>
        <v>2651</v>
      </c>
      <c r="AD12" s="134">
        <f t="shared" si="17"/>
        <v>2369625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236805</v>
      </c>
      <c r="AM12" s="134">
        <f t="shared" si="20"/>
        <v>1142418</v>
      </c>
      <c r="AN12" s="134">
        <f t="shared" si="21"/>
        <v>693739</v>
      </c>
      <c r="AO12" s="134">
        <v>90572</v>
      </c>
      <c r="AP12" s="134">
        <v>603167</v>
      </c>
      <c r="AQ12" s="134">
        <v>0</v>
      </c>
      <c r="AR12" s="134">
        <v>0</v>
      </c>
      <c r="AS12" s="134">
        <f t="shared" si="22"/>
        <v>94355</v>
      </c>
      <c r="AT12" s="134">
        <v>34320</v>
      </c>
      <c r="AU12" s="134">
        <v>0</v>
      </c>
      <c r="AV12" s="134">
        <v>60035</v>
      </c>
      <c r="AW12" s="134">
        <v>39618</v>
      </c>
      <c r="AX12" s="134">
        <f t="shared" si="23"/>
        <v>314706</v>
      </c>
      <c r="AY12" s="134">
        <v>298930</v>
      </c>
      <c r="AZ12" s="134">
        <v>0</v>
      </c>
      <c r="BA12" s="134">
        <v>15776</v>
      </c>
      <c r="BB12" s="134">
        <v>0</v>
      </c>
      <c r="BC12" s="134">
        <v>625881</v>
      </c>
      <c r="BD12" s="134">
        <v>0</v>
      </c>
      <c r="BE12" s="134">
        <v>0</v>
      </c>
      <c r="BF12" s="134">
        <f t="shared" si="24"/>
        <v>1142418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83138</v>
      </c>
      <c r="BO12" s="134">
        <f t="shared" si="27"/>
        <v>0</v>
      </c>
      <c r="BP12" s="134">
        <f t="shared" si="28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29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0"/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307423</v>
      </c>
      <c r="CF12" s="134">
        <v>0</v>
      </c>
      <c r="CG12" s="134">
        <v>0</v>
      </c>
      <c r="CH12" s="134">
        <f t="shared" si="31"/>
        <v>0</v>
      </c>
      <c r="CI12" s="134">
        <f t="shared" si="32"/>
        <v>0</v>
      </c>
      <c r="CJ12" s="134">
        <f t="shared" si="32"/>
        <v>0</v>
      </c>
      <c r="CK12" s="134">
        <f t="shared" si="32"/>
        <v>0</v>
      </c>
      <c r="CL12" s="134">
        <f t="shared" si="32"/>
        <v>0</v>
      </c>
      <c r="CM12" s="134">
        <f t="shared" si="32"/>
        <v>0</v>
      </c>
      <c r="CN12" s="134">
        <f t="shared" si="32"/>
        <v>0</v>
      </c>
      <c r="CO12" s="134">
        <f t="shared" si="32"/>
        <v>0</v>
      </c>
      <c r="CP12" s="134">
        <f t="shared" si="32"/>
        <v>319943</v>
      </c>
      <c r="CQ12" s="134">
        <f t="shared" si="32"/>
        <v>1142418</v>
      </c>
      <c r="CR12" s="134">
        <f t="shared" si="32"/>
        <v>693739</v>
      </c>
      <c r="CS12" s="134">
        <f t="shared" si="32"/>
        <v>90572</v>
      </c>
      <c r="CT12" s="134">
        <f t="shared" si="32"/>
        <v>603167</v>
      </c>
      <c r="CU12" s="134">
        <f t="shared" si="32"/>
        <v>0</v>
      </c>
      <c r="CV12" s="134">
        <f t="shared" si="32"/>
        <v>0</v>
      </c>
      <c r="CW12" s="134">
        <f t="shared" si="32"/>
        <v>94355</v>
      </c>
      <c r="CX12" s="134">
        <f t="shared" si="32"/>
        <v>34320</v>
      </c>
      <c r="CY12" s="134">
        <f t="shared" si="33"/>
        <v>0</v>
      </c>
      <c r="CZ12" s="134">
        <f t="shared" si="33"/>
        <v>60035</v>
      </c>
      <c r="DA12" s="134">
        <f t="shared" si="33"/>
        <v>39618</v>
      </c>
      <c r="DB12" s="134">
        <f t="shared" si="33"/>
        <v>314706</v>
      </c>
      <c r="DC12" s="134">
        <f t="shared" si="33"/>
        <v>298930</v>
      </c>
      <c r="DD12" s="134">
        <f t="shared" si="33"/>
        <v>0</v>
      </c>
      <c r="DE12" s="134">
        <f t="shared" si="33"/>
        <v>15776</v>
      </c>
      <c r="DF12" s="134">
        <f t="shared" si="33"/>
        <v>0</v>
      </c>
      <c r="DG12" s="134">
        <f t="shared" si="33"/>
        <v>933304</v>
      </c>
      <c r="DH12" s="134">
        <f t="shared" si="33"/>
        <v>0</v>
      </c>
      <c r="DI12" s="134">
        <f t="shared" si="33"/>
        <v>0</v>
      </c>
      <c r="DJ12" s="134">
        <f t="shared" si="33"/>
        <v>1142418</v>
      </c>
    </row>
    <row r="13" spans="1:114" s="129" customFormat="1" ht="12" customHeight="1">
      <c r="A13" s="125" t="s">
        <v>335</v>
      </c>
      <c r="B13" s="126" t="s">
        <v>346</v>
      </c>
      <c r="C13" s="125" t="s">
        <v>347</v>
      </c>
      <c r="D13" s="134">
        <f t="shared" si="6"/>
        <v>518295</v>
      </c>
      <c r="E13" s="134">
        <f t="shared" si="7"/>
        <v>240886</v>
      </c>
      <c r="F13" s="134">
        <v>0</v>
      </c>
      <c r="G13" s="134">
        <v>977</v>
      </c>
      <c r="H13" s="134">
        <v>0</v>
      </c>
      <c r="I13" s="134">
        <v>62270</v>
      </c>
      <c r="J13" s="135" t="s">
        <v>332</v>
      </c>
      <c r="K13" s="134">
        <v>177639</v>
      </c>
      <c r="L13" s="134">
        <v>277409</v>
      </c>
      <c r="M13" s="134">
        <f t="shared" si="8"/>
        <v>181223</v>
      </c>
      <c r="N13" s="134">
        <f t="shared" si="9"/>
        <v>94337</v>
      </c>
      <c r="O13" s="134">
        <v>0</v>
      </c>
      <c r="P13" s="134">
        <v>0</v>
      </c>
      <c r="Q13" s="134">
        <v>0</v>
      </c>
      <c r="R13" s="134">
        <v>94337</v>
      </c>
      <c r="S13" s="135" t="s">
        <v>332</v>
      </c>
      <c r="T13" s="134">
        <v>0</v>
      </c>
      <c r="U13" s="134">
        <v>86886</v>
      </c>
      <c r="V13" s="134">
        <f t="shared" si="10"/>
        <v>699518</v>
      </c>
      <c r="W13" s="134">
        <f t="shared" si="11"/>
        <v>335223</v>
      </c>
      <c r="X13" s="134">
        <f t="shared" si="12"/>
        <v>0</v>
      </c>
      <c r="Y13" s="134">
        <f t="shared" si="13"/>
        <v>977</v>
      </c>
      <c r="Z13" s="134">
        <f t="shared" si="14"/>
        <v>0</v>
      </c>
      <c r="AA13" s="134">
        <f t="shared" si="15"/>
        <v>156607</v>
      </c>
      <c r="AB13" s="135" t="s">
        <v>332</v>
      </c>
      <c r="AC13" s="134">
        <f t="shared" si="16"/>
        <v>177639</v>
      </c>
      <c r="AD13" s="134">
        <f t="shared" si="17"/>
        <v>364295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485318</v>
      </c>
      <c r="AN13" s="134">
        <f t="shared" si="21"/>
        <v>30049</v>
      </c>
      <c r="AO13" s="134">
        <v>30049</v>
      </c>
      <c r="AP13" s="134">
        <v>0</v>
      </c>
      <c r="AQ13" s="134">
        <v>0</v>
      </c>
      <c r="AR13" s="134">
        <v>0</v>
      </c>
      <c r="AS13" s="134">
        <f t="shared" si="22"/>
        <v>89556</v>
      </c>
      <c r="AT13" s="134">
        <v>2021</v>
      </c>
      <c r="AU13" s="134">
        <v>78721</v>
      </c>
      <c r="AV13" s="134">
        <v>8814</v>
      </c>
      <c r="AW13" s="134">
        <v>0</v>
      </c>
      <c r="AX13" s="134">
        <f t="shared" si="23"/>
        <v>365713</v>
      </c>
      <c r="AY13" s="134">
        <v>150374</v>
      </c>
      <c r="AZ13" s="134">
        <v>201025</v>
      </c>
      <c r="BA13" s="134">
        <v>14314</v>
      </c>
      <c r="BB13" s="134">
        <v>0</v>
      </c>
      <c r="BC13" s="134">
        <v>26691</v>
      </c>
      <c r="BD13" s="134">
        <v>0</v>
      </c>
      <c r="BE13" s="134">
        <v>6286</v>
      </c>
      <c r="BF13" s="134">
        <f t="shared" si="24"/>
        <v>491604</v>
      </c>
      <c r="BG13" s="134">
        <f t="shared" si="25"/>
        <v>1217</v>
      </c>
      <c r="BH13" s="134">
        <f t="shared" si="26"/>
        <v>1217</v>
      </c>
      <c r="BI13" s="134">
        <v>0</v>
      </c>
      <c r="BJ13" s="134">
        <v>1217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178906</v>
      </c>
      <c r="BP13" s="134">
        <f t="shared" si="28"/>
        <v>22537</v>
      </c>
      <c r="BQ13" s="134">
        <v>22537</v>
      </c>
      <c r="BR13" s="134">
        <v>0</v>
      </c>
      <c r="BS13" s="134">
        <v>0</v>
      </c>
      <c r="BT13" s="134">
        <v>0</v>
      </c>
      <c r="BU13" s="134">
        <f t="shared" si="29"/>
        <v>30283</v>
      </c>
      <c r="BV13" s="134">
        <v>0</v>
      </c>
      <c r="BW13" s="134">
        <v>30283</v>
      </c>
      <c r="BX13" s="134">
        <v>0</v>
      </c>
      <c r="BY13" s="134">
        <v>0</v>
      </c>
      <c r="BZ13" s="134">
        <f t="shared" si="30"/>
        <v>126086</v>
      </c>
      <c r="CA13" s="134">
        <v>93597</v>
      </c>
      <c r="CB13" s="134">
        <v>32489</v>
      </c>
      <c r="CC13" s="134">
        <v>0</v>
      </c>
      <c r="CD13" s="134">
        <v>0</v>
      </c>
      <c r="CE13" s="134">
        <v>0</v>
      </c>
      <c r="CF13" s="134">
        <v>0</v>
      </c>
      <c r="CG13" s="134">
        <v>1100</v>
      </c>
      <c r="CH13" s="134">
        <f t="shared" si="31"/>
        <v>181223</v>
      </c>
      <c r="CI13" s="134">
        <f t="shared" si="32"/>
        <v>1217</v>
      </c>
      <c r="CJ13" s="134">
        <f t="shared" si="32"/>
        <v>1217</v>
      </c>
      <c r="CK13" s="134">
        <f t="shared" si="32"/>
        <v>0</v>
      </c>
      <c r="CL13" s="134">
        <f t="shared" si="32"/>
        <v>1217</v>
      </c>
      <c r="CM13" s="134">
        <f t="shared" si="32"/>
        <v>0</v>
      </c>
      <c r="CN13" s="134">
        <f t="shared" si="32"/>
        <v>0</v>
      </c>
      <c r="CO13" s="134">
        <f t="shared" si="32"/>
        <v>0</v>
      </c>
      <c r="CP13" s="134">
        <f t="shared" si="32"/>
        <v>0</v>
      </c>
      <c r="CQ13" s="134">
        <f t="shared" si="32"/>
        <v>664224</v>
      </c>
      <c r="CR13" s="134">
        <f t="shared" si="32"/>
        <v>52586</v>
      </c>
      <c r="CS13" s="134">
        <f t="shared" si="32"/>
        <v>52586</v>
      </c>
      <c r="CT13" s="134">
        <f t="shared" si="32"/>
        <v>0</v>
      </c>
      <c r="CU13" s="134">
        <f t="shared" si="32"/>
        <v>0</v>
      </c>
      <c r="CV13" s="134">
        <f t="shared" si="32"/>
        <v>0</v>
      </c>
      <c r="CW13" s="134">
        <f t="shared" si="32"/>
        <v>119839</v>
      </c>
      <c r="CX13" s="134">
        <f t="shared" si="32"/>
        <v>2021</v>
      </c>
      <c r="CY13" s="134">
        <f t="shared" si="33"/>
        <v>109004</v>
      </c>
      <c r="CZ13" s="134">
        <f t="shared" si="33"/>
        <v>8814</v>
      </c>
      <c r="DA13" s="134">
        <f t="shared" si="33"/>
        <v>0</v>
      </c>
      <c r="DB13" s="134">
        <f t="shared" si="33"/>
        <v>491799</v>
      </c>
      <c r="DC13" s="134">
        <f t="shared" si="33"/>
        <v>243971</v>
      </c>
      <c r="DD13" s="134">
        <f t="shared" si="33"/>
        <v>233514</v>
      </c>
      <c r="DE13" s="134">
        <f t="shared" si="33"/>
        <v>14314</v>
      </c>
      <c r="DF13" s="134">
        <f t="shared" si="33"/>
        <v>0</v>
      </c>
      <c r="DG13" s="134">
        <f t="shared" si="33"/>
        <v>26691</v>
      </c>
      <c r="DH13" s="134">
        <f t="shared" si="33"/>
        <v>0</v>
      </c>
      <c r="DI13" s="134">
        <f t="shared" si="33"/>
        <v>7386</v>
      </c>
      <c r="DJ13" s="134">
        <f t="shared" si="33"/>
        <v>672827</v>
      </c>
    </row>
    <row r="14" spans="1:114" s="129" customFormat="1" ht="12" customHeight="1">
      <c r="A14" s="125" t="s">
        <v>335</v>
      </c>
      <c r="B14" s="126" t="s">
        <v>348</v>
      </c>
      <c r="C14" s="125" t="s">
        <v>349</v>
      </c>
      <c r="D14" s="134">
        <f t="shared" si="6"/>
        <v>1783013</v>
      </c>
      <c r="E14" s="134">
        <f t="shared" si="7"/>
        <v>597807</v>
      </c>
      <c r="F14" s="134">
        <v>230496</v>
      </c>
      <c r="G14" s="134">
        <v>6792</v>
      </c>
      <c r="H14" s="134">
        <v>68100</v>
      </c>
      <c r="I14" s="134">
        <v>242686</v>
      </c>
      <c r="J14" s="135" t="s">
        <v>332</v>
      </c>
      <c r="K14" s="134">
        <v>49733</v>
      </c>
      <c r="L14" s="134">
        <v>1185206</v>
      </c>
      <c r="M14" s="134">
        <f t="shared" si="8"/>
        <v>351798</v>
      </c>
      <c r="N14" s="134">
        <f t="shared" si="9"/>
        <v>96684</v>
      </c>
      <c r="O14" s="134">
        <v>0</v>
      </c>
      <c r="P14" s="134">
        <v>0</v>
      </c>
      <c r="Q14" s="134">
        <v>0</v>
      </c>
      <c r="R14" s="134">
        <v>96684</v>
      </c>
      <c r="S14" s="135" t="s">
        <v>332</v>
      </c>
      <c r="T14" s="134">
        <v>0</v>
      </c>
      <c r="U14" s="134">
        <v>255114</v>
      </c>
      <c r="V14" s="134">
        <f t="shared" si="10"/>
        <v>2134811</v>
      </c>
      <c r="W14" s="134">
        <f t="shared" si="11"/>
        <v>694491</v>
      </c>
      <c r="X14" s="134">
        <f t="shared" si="12"/>
        <v>230496</v>
      </c>
      <c r="Y14" s="134">
        <f t="shared" si="13"/>
        <v>6792</v>
      </c>
      <c r="Z14" s="134">
        <f t="shared" si="14"/>
        <v>68100</v>
      </c>
      <c r="AA14" s="134">
        <f t="shared" si="15"/>
        <v>339370</v>
      </c>
      <c r="AB14" s="135" t="s">
        <v>332</v>
      </c>
      <c r="AC14" s="134">
        <f t="shared" si="16"/>
        <v>49733</v>
      </c>
      <c r="AD14" s="134">
        <f t="shared" si="17"/>
        <v>1440320</v>
      </c>
      <c r="AE14" s="134">
        <f t="shared" si="18"/>
        <v>698985</v>
      </c>
      <c r="AF14" s="134">
        <f t="shared" si="19"/>
        <v>698985</v>
      </c>
      <c r="AG14" s="134">
        <v>0</v>
      </c>
      <c r="AH14" s="134">
        <v>698985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929976</v>
      </c>
      <c r="AN14" s="134">
        <f t="shared" si="21"/>
        <v>123237</v>
      </c>
      <c r="AO14" s="134">
        <v>104882</v>
      </c>
      <c r="AP14" s="134">
        <v>5862</v>
      </c>
      <c r="AQ14" s="134">
        <v>7514</v>
      </c>
      <c r="AR14" s="134">
        <v>4979</v>
      </c>
      <c r="AS14" s="134">
        <f t="shared" si="22"/>
        <v>220941</v>
      </c>
      <c r="AT14" s="134">
        <v>0</v>
      </c>
      <c r="AU14" s="134">
        <v>203610</v>
      </c>
      <c r="AV14" s="134">
        <v>17331</v>
      </c>
      <c r="AW14" s="134">
        <v>22418</v>
      </c>
      <c r="AX14" s="134">
        <f t="shared" si="23"/>
        <v>563380</v>
      </c>
      <c r="AY14" s="134">
        <v>394321</v>
      </c>
      <c r="AZ14" s="134">
        <v>123047</v>
      </c>
      <c r="BA14" s="134">
        <v>46012</v>
      </c>
      <c r="BB14" s="134">
        <v>0</v>
      </c>
      <c r="BC14" s="134">
        <v>0</v>
      </c>
      <c r="BD14" s="134">
        <v>0</v>
      </c>
      <c r="BE14" s="134">
        <v>154052</v>
      </c>
      <c r="BF14" s="134">
        <f t="shared" si="24"/>
        <v>1783013</v>
      </c>
      <c r="BG14" s="134">
        <f t="shared" si="25"/>
        <v>51240</v>
      </c>
      <c r="BH14" s="134">
        <f t="shared" si="26"/>
        <v>51240</v>
      </c>
      <c r="BI14" s="134">
        <v>0</v>
      </c>
      <c r="BJ14" s="134">
        <v>51240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287013</v>
      </c>
      <c r="BP14" s="134">
        <f t="shared" si="28"/>
        <v>27448</v>
      </c>
      <c r="BQ14" s="134">
        <v>27448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259565</v>
      </c>
      <c r="CA14" s="134">
        <v>112217</v>
      </c>
      <c r="CB14" s="134">
        <v>146750</v>
      </c>
      <c r="CC14" s="134">
        <v>598</v>
      </c>
      <c r="CD14" s="134">
        <v>0</v>
      </c>
      <c r="CE14" s="134">
        <v>0</v>
      </c>
      <c r="CF14" s="134">
        <v>0</v>
      </c>
      <c r="CG14" s="134">
        <v>13545</v>
      </c>
      <c r="CH14" s="134">
        <f t="shared" si="31"/>
        <v>351798</v>
      </c>
      <c r="CI14" s="134">
        <f t="shared" si="32"/>
        <v>750225</v>
      </c>
      <c r="CJ14" s="134">
        <f t="shared" si="32"/>
        <v>750225</v>
      </c>
      <c r="CK14" s="134">
        <f t="shared" si="32"/>
        <v>0</v>
      </c>
      <c r="CL14" s="134">
        <f t="shared" si="32"/>
        <v>750225</v>
      </c>
      <c r="CM14" s="134">
        <f t="shared" si="32"/>
        <v>0</v>
      </c>
      <c r="CN14" s="134">
        <f t="shared" si="32"/>
        <v>0</v>
      </c>
      <c r="CO14" s="134">
        <f t="shared" si="32"/>
        <v>0</v>
      </c>
      <c r="CP14" s="134">
        <f t="shared" si="32"/>
        <v>0</v>
      </c>
      <c r="CQ14" s="134">
        <f t="shared" si="32"/>
        <v>1216989</v>
      </c>
      <c r="CR14" s="134">
        <f t="shared" si="32"/>
        <v>150685</v>
      </c>
      <c r="CS14" s="134">
        <f t="shared" si="32"/>
        <v>132330</v>
      </c>
      <c r="CT14" s="134">
        <f t="shared" si="32"/>
        <v>5862</v>
      </c>
      <c r="CU14" s="134">
        <f t="shared" si="32"/>
        <v>7514</v>
      </c>
      <c r="CV14" s="134">
        <f t="shared" si="32"/>
        <v>4979</v>
      </c>
      <c r="CW14" s="134">
        <f t="shared" si="32"/>
        <v>220941</v>
      </c>
      <c r="CX14" s="134">
        <f t="shared" si="32"/>
        <v>0</v>
      </c>
      <c r="CY14" s="134">
        <f t="shared" si="33"/>
        <v>203610</v>
      </c>
      <c r="CZ14" s="134">
        <f t="shared" si="33"/>
        <v>17331</v>
      </c>
      <c r="DA14" s="134">
        <f t="shared" si="33"/>
        <v>22418</v>
      </c>
      <c r="DB14" s="134">
        <f t="shared" si="33"/>
        <v>822945</v>
      </c>
      <c r="DC14" s="134">
        <f t="shared" si="33"/>
        <v>506538</v>
      </c>
      <c r="DD14" s="134">
        <f t="shared" si="33"/>
        <v>269797</v>
      </c>
      <c r="DE14" s="134">
        <f t="shared" si="33"/>
        <v>46610</v>
      </c>
      <c r="DF14" s="134">
        <f t="shared" si="33"/>
        <v>0</v>
      </c>
      <c r="DG14" s="134">
        <f t="shared" si="33"/>
        <v>0</v>
      </c>
      <c r="DH14" s="134">
        <f t="shared" si="33"/>
        <v>0</v>
      </c>
      <c r="DI14" s="134">
        <f t="shared" si="33"/>
        <v>167597</v>
      </c>
      <c r="DJ14" s="134">
        <f t="shared" si="33"/>
        <v>2134811</v>
      </c>
    </row>
    <row r="15" spans="1:114" s="129" customFormat="1" ht="12" customHeight="1">
      <c r="A15" s="125" t="s">
        <v>335</v>
      </c>
      <c r="B15" s="126" t="s">
        <v>350</v>
      </c>
      <c r="C15" s="125" t="s">
        <v>351</v>
      </c>
      <c r="D15" s="134">
        <f t="shared" si="6"/>
        <v>735300</v>
      </c>
      <c r="E15" s="134">
        <f t="shared" si="7"/>
        <v>2337</v>
      </c>
      <c r="F15" s="134">
        <v>0</v>
      </c>
      <c r="G15" s="134">
        <v>0</v>
      </c>
      <c r="H15" s="134">
        <v>0</v>
      </c>
      <c r="I15" s="134">
        <v>2337</v>
      </c>
      <c r="J15" s="135" t="s">
        <v>332</v>
      </c>
      <c r="K15" s="134">
        <v>0</v>
      </c>
      <c r="L15" s="134">
        <v>732963</v>
      </c>
      <c r="M15" s="134">
        <f t="shared" si="8"/>
        <v>170684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170684</v>
      </c>
      <c r="V15" s="134">
        <f t="shared" si="10"/>
        <v>905984</v>
      </c>
      <c r="W15" s="134">
        <f t="shared" si="11"/>
        <v>2337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2337</v>
      </c>
      <c r="AB15" s="135" t="s">
        <v>332</v>
      </c>
      <c r="AC15" s="134">
        <f t="shared" si="16"/>
        <v>0</v>
      </c>
      <c r="AD15" s="134">
        <f t="shared" si="17"/>
        <v>903647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112449</v>
      </c>
      <c r="AM15" s="134">
        <f t="shared" si="20"/>
        <v>325646</v>
      </c>
      <c r="AN15" s="134">
        <f t="shared" si="21"/>
        <v>100232</v>
      </c>
      <c r="AO15" s="134">
        <v>100232</v>
      </c>
      <c r="AP15" s="134">
        <v>0</v>
      </c>
      <c r="AQ15" s="134">
        <v>0</v>
      </c>
      <c r="AR15" s="134">
        <v>0</v>
      </c>
      <c r="AS15" s="134">
        <f t="shared" si="22"/>
        <v>3747</v>
      </c>
      <c r="AT15" s="134">
        <v>3747</v>
      </c>
      <c r="AU15" s="134">
        <v>0</v>
      </c>
      <c r="AV15" s="134">
        <v>0</v>
      </c>
      <c r="AW15" s="134">
        <v>0</v>
      </c>
      <c r="AX15" s="134">
        <f t="shared" si="23"/>
        <v>221667</v>
      </c>
      <c r="AY15" s="134">
        <v>221340</v>
      </c>
      <c r="AZ15" s="134">
        <v>0</v>
      </c>
      <c r="BA15" s="134">
        <v>0</v>
      </c>
      <c r="BB15" s="134">
        <v>327</v>
      </c>
      <c r="BC15" s="134">
        <v>297205</v>
      </c>
      <c r="BD15" s="134">
        <v>0</v>
      </c>
      <c r="BE15" s="134">
        <v>0</v>
      </c>
      <c r="BF15" s="134">
        <f t="shared" si="24"/>
        <v>325646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36333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134351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2"/>
        <v>0</v>
      </c>
      <c r="CK15" s="134">
        <f t="shared" si="32"/>
        <v>0</v>
      </c>
      <c r="CL15" s="134">
        <f t="shared" si="32"/>
        <v>0</v>
      </c>
      <c r="CM15" s="134">
        <f t="shared" si="32"/>
        <v>0</v>
      </c>
      <c r="CN15" s="134">
        <f t="shared" si="32"/>
        <v>0</v>
      </c>
      <c r="CO15" s="134">
        <f t="shared" si="32"/>
        <v>0</v>
      </c>
      <c r="CP15" s="134">
        <f t="shared" si="32"/>
        <v>148782</v>
      </c>
      <c r="CQ15" s="134">
        <f t="shared" si="32"/>
        <v>325646</v>
      </c>
      <c r="CR15" s="134">
        <f t="shared" si="32"/>
        <v>100232</v>
      </c>
      <c r="CS15" s="134">
        <f t="shared" si="32"/>
        <v>100232</v>
      </c>
      <c r="CT15" s="134">
        <f t="shared" si="32"/>
        <v>0</v>
      </c>
      <c r="CU15" s="134">
        <f t="shared" si="32"/>
        <v>0</v>
      </c>
      <c r="CV15" s="134">
        <f t="shared" si="32"/>
        <v>0</v>
      </c>
      <c r="CW15" s="134">
        <f t="shared" si="32"/>
        <v>3747</v>
      </c>
      <c r="CX15" s="134">
        <f t="shared" si="32"/>
        <v>3747</v>
      </c>
      <c r="CY15" s="134">
        <f t="shared" si="33"/>
        <v>0</v>
      </c>
      <c r="CZ15" s="134">
        <f t="shared" si="33"/>
        <v>0</v>
      </c>
      <c r="DA15" s="134">
        <f t="shared" si="33"/>
        <v>0</v>
      </c>
      <c r="DB15" s="134">
        <f t="shared" si="33"/>
        <v>221667</v>
      </c>
      <c r="DC15" s="134">
        <f t="shared" si="33"/>
        <v>221340</v>
      </c>
      <c r="DD15" s="134">
        <f t="shared" si="33"/>
        <v>0</v>
      </c>
      <c r="DE15" s="134">
        <f t="shared" si="33"/>
        <v>0</v>
      </c>
      <c r="DF15" s="134">
        <f t="shared" si="33"/>
        <v>327</v>
      </c>
      <c r="DG15" s="134">
        <f t="shared" si="33"/>
        <v>431556</v>
      </c>
      <c r="DH15" s="134">
        <f t="shared" si="33"/>
        <v>0</v>
      </c>
      <c r="DI15" s="134">
        <f t="shared" si="33"/>
        <v>0</v>
      </c>
      <c r="DJ15" s="134">
        <f t="shared" si="33"/>
        <v>325646</v>
      </c>
    </row>
    <row r="16" spans="1:114" s="129" customFormat="1" ht="12" customHeight="1">
      <c r="A16" s="125" t="s">
        <v>335</v>
      </c>
      <c r="B16" s="126" t="s">
        <v>352</v>
      </c>
      <c r="C16" s="125" t="s">
        <v>353</v>
      </c>
      <c r="D16" s="134">
        <f t="shared" si="6"/>
        <v>787565</v>
      </c>
      <c r="E16" s="134">
        <f t="shared" si="7"/>
        <v>5534</v>
      </c>
      <c r="F16" s="134">
        <v>0</v>
      </c>
      <c r="G16" s="134">
        <v>0</v>
      </c>
      <c r="H16" s="134">
        <v>0</v>
      </c>
      <c r="I16" s="134">
        <v>5534</v>
      </c>
      <c r="J16" s="135" t="s">
        <v>332</v>
      </c>
      <c r="K16" s="134">
        <v>0</v>
      </c>
      <c r="L16" s="134">
        <v>782031</v>
      </c>
      <c r="M16" s="134">
        <f t="shared" si="8"/>
        <v>55308</v>
      </c>
      <c r="N16" s="134">
        <f t="shared" si="9"/>
        <v>2024</v>
      </c>
      <c r="O16" s="134">
        <v>0</v>
      </c>
      <c r="P16" s="134">
        <v>0</v>
      </c>
      <c r="Q16" s="134">
        <v>0</v>
      </c>
      <c r="R16" s="134">
        <v>2024</v>
      </c>
      <c r="S16" s="135" t="s">
        <v>332</v>
      </c>
      <c r="T16" s="134">
        <v>0</v>
      </c>
      <c r="U16" s="134">
        <v>53284</v>
      </c>
      <c r="V16" s="134">
        <f t="shared" si="10"/>
        <v>842873</v>
      </c>
      <c r="W16" s="134">
        <f t="shared" si="11"/>
        <v>7558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7558</v>
      </c>
      <c r="AB16" s="135" t="s">
        <v>332</v>
      </c>
      <c r="AC16" s="134">
        <f t="shared" si="16"/>
        <v>0</v>
      </c>
      <c r="AD16" s="134">
        <f t="shared" si="17"/>
        <v>835315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83773</v>
      </c>
      <c r="AM16" s="134">
        <f t="shared" si="20"/>
        <v>447102</v>
      </c>
      <c r="AN16" s="134">
        <f t="shared" si="21"/>
        <v>138351</v>
      </c>
      <c r="AO16" s="134">
        <v>37020</v>
      </c>
      <c r="AP16" s="134">
        <v>101331</v>
      </c>
      <c r="AQ16" s="134">
        <v>0</v>
      </c>
      <c r="AR16" s="134">
        <v>0</v>
      </c>
      <c r="AS16" s="134">
        <f t="shared" si="22"/>
        <v>5487</v>
      </c>
      <c r="AT16" s="134">
        <v>5487</v>
      </c>
      <c r="AU16" s="134">
        <v>0</v>
      </c>
      <c r="AV16" s="134">
        <v>0</v>
      </c>
      <c r="AW16" s="134">
        <v>0</v>
      </c>
      <c r="AX16" s="134">
        <f t="shared" si="23"/>
        <v>303264</v>
      </c>
      <c r="AY16" s="134">
        <v>303264</v>
      </c>
      <c r="AZ16" s="134">
        <v>0</v>
      </c>
      <c r="BA16" s="134">
        <v>0</v>
      </c>
      <c r="BB16" s="134">
        <v>0</v>
      </c>
      <c r="BC16" s="134">
        <v>256690</v>
      </c>
      <c r="BD16" s="134">
        <v>0</v>
      </c>
      <c r="BE16" s="134">
        <v>0</v>
      </c>
      <c r="BF16" s="134">
        <f t="shared" si="24"/>
        <v>447102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37567</v>
      </c>
      <c r="BP16" s="134">
        <f t="shared" si="28"/>
        <v>12340</v>
      </c>
      <c r="BQ16" s="134">
        <v>12340</v>
      </c>
      <c r="BR16" s="134">
        <v>0</v>
      </c>
      <c r="BS16" s="134">
        <v>0</v>
      </c>
      <c r="BT16" s="134">
        <v>0</v>
      </c>
      <c r="BU16" s="134">
        <f t="shared" si="29"/>
        <v>27</v>
      </c>
      <c r="BV16" s="134">
        <v>27</v>
      </c>
      <c r="BW16" s="134">
        <v>0</v>
      </c>
      <c r="BX16" s="134">
        <v>0</v>
      </c>
      <c r="BY16" s="134">
        <v>0</v>
      </c>
      <c r="BZ16" s="134">
        <f t="shared" si="30"/>
        <v>25200</v>
      </c>
      <c r="CA16" s="134">
        <v>25200</v>
      </c>
      <c r="CB16" s="134">
        <v>0</v>
      </c>
      <c r="CC16" s="134">
        <v>0</v>
      </c>
      <c r="CD16" s="134">
        <v>0</v>
      </c>
      <c r="CE16" s="134">
        <v>17741</v>
      </c>
      <c r="CF16" s="134">
        <v>0</v>
      </c>
      <c r="CG16" s="134">
        <v>0</v>
      </c>
      <c r="CH16" s="134">
        <f t="shared" si="31"/>
        <v>37567</v>
      </c>
      <c r="CI16" s="134">
        <f t="shared" si="32"/>
        <v>0</v>
      </c>
      <c r="CJ16" s="134">
        <f t="shared" si="32"/>
        <v>0</v>
      </c>
      <c r="CK16" s="134">
        <f t="shared" si="32"/>
        <v>0</v>
      </c>
      <c r="CL16" s="134">
        <f t="shared" si="32"/>
        <v>0</v>
      </c>
      <c r="CM16" s="134">
        <f t="shared" si="32"/>
        <v>0</v>
      </c>
      <c r="CN16" s="134">
        <f t="shared" si="32"/>
        <v>0</v>
      </c>
      <c r="CO16" s="134">
        <f t="shared" si="32"/>
        <v>0</v>
      </c>
      <c r="CP16" s="134">
        <f t="shared" si="32"/>
        <v>83773</v>
      </c>
      <c r="CQ16" s="134">
        <f t="shared" si="32"/>
        <v>484669</v>
      </c>
      <c r="CR16" s="134">
        <f t="shared" si="32"/>
        <v>150691</v>
      </c>
      <c r="CS16" s="134">
        <f t="shared" si="32"/>
        <v>49360</v>
      </c>
      <c r="CT16" s="134">
        <f t="shared" si="32"/>
        <v>101331</v>
      </c>
      <c r="CU16" s="134">
        <f t="shared" si="32"/>
        <v>0</v>
      </c>
      <c r="CV16" s="134">
        <f t="shared" si="32"/>
        <v>0</v>
      </c>
      <c r="CW16" s="134">
        <f t="shared" si="32"/>
        <v>5514</v>
      </c>
      <c r="CX16" s="134">
        <f t="shared" si="32"/>
        <v>5514</v>
      </c>
      <c r="CY16" s="134">
        <f t="shared" si="33"/>
        <v>0</v>
      </c>
      <c r="CZ16" s="134">
        <f t="shared" si="33"/>
        <v>0</v>
      </c>
      <c r="DA16" s="134">
        <f t="shared" si="33"/>
        <v>0</v>
      </c>
      <c r="DB16" s="134">
        <f t="shared" si="33"/>
        <v>328464</v>
      </c>
      <c r="DC16" s="134">
        <f t="shared" si="33"/>
        <v>328464</v>
      </c>
      <c r="DD16" s="134">
        <f t="shared" si="33"/>
        <v>0</v>
      </c>
      <c r="DE16" s="134">
        <f t="shared" si="33"/>
        <v>0</v>
      </c>
      <c r="DF16" s="134">
        <f t="shared" si="33"/>
        <v>0</v>
      </c>
      <c r="DG16" s="134">
        <f t="shared" si="33"/>
        <v>274431</v>
      </c>
      <c r="DH16" s="134">
        <f t="shared" si="33"/>
        <v>0</v>
      </c>
      <c r="DI16" s="134">
        <f t="shared" si="33"/>
        <v>0</v>
      </c>
      <c r="DJ16" s="134">
        <f t="shared" si="33"/>
        <v>484669</v>
      </c>
    </row>
    <row r="17" spans="1:114" s="129" customFormat="1" ht="12" customHeight="1">
      <c r="A17" s="125" t="s">
        <v>335</v>
      </c>
      <c r="B17" s="126" t="s">
        <v>354</v>
      </c>
      <c r="C17" s="125" t="s">
        <v>355</v>
      </c>
      <c r="D17" s="134">
        <f t="shared" si="6"/>
        <v>1124054</v>
      </c>
      <c r="E17" s="134">
        <f t="shared" si="7"/>
        <v>7059</v>
      </c>
      <c r="F17" s="134">
        <v>0</v>
      </c>
      <c r="G17" s="134">
        <v>0</v>
      </c>
      <c r="H17" s="134">
        <v>0</v>
      </c>
      <c r="I17" s="134">
        <v>6954</v>
      </c>
      <c r="J17" s="135" t="s">
        <v>332</v>
      </c>
      <c r="K17" s="134">
        <v>105</v>
      </c>
      <c r="L17" s="134">
        <v>1116995</v>
      </c>
      <c r="M17" s="134">
        <f t="shared" si="8"/>
        <v>68408</v>
      </c>
      <c r="N17" s="134">
        <f t="shared" si="9"/>
        <v>3249</v>
      </c>
      <c r="O17" s="134">
        <v>0</v>
      </c>
      <c r="P17" s="134">
        <v>15</v>
      </c>
      <c r="Q17" s="134">
        <v>0</v>
      </c>
      <c r="R17" s="134">
        <v>3204</v>
      </c>
      <c r="S17" s="135" t="s">
        <v>332</v>
      </c>
      <c r="T17" s="134">
        <v>30</v>
      </c>
      <c r="U17" s="134">
        <v>65159</v>
      </c>
      <c r="V17" s="134">
        <f t="shared" si="10"/>
        <v>1192462</v>
      </c>
      <c r="W17" s="134">
        <f t="shared" si="11"/>
        <v>10308</v>
      </c>
      <c r="X17" s="134">
        <f t="shared" si="12"/>
        <v>0</v>
      </c>
      <c r="Y17" s="134">
        <f t="shared" si="13"/>
        <v>15</v>
      </c>
      <c r="Z17" s="134">
        <f t="shared" si="14"/>
        <v>0</v>
      </c>
      <c r="AA17" s="134">
        <f t="shared" si="15"/>
        <v>10158</v>
      </c>
      <c r="AB17" s="135" t="s">
        <v>332</v>
      </c>
      <c r="AC17" s="134">
        <f t="shared" si="16"/>
        <v>135</v>
      </c>
      <c r="AD17" s="134">
        <f t="shared" si="17"/>
        <v>1182154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122951</v>
      </c>
      <c r="AM17" s="134">
        <f t="shared" si="20"/>
        <v>624365</v>
      </c>
      <c r="AN17" s="134">
        <f t="shared" si="21"/>
        <v>244336</v>
      </c>
      <c r="AO17" s="134">
        <v>54877</v>
      </c>
      <c r="AP17" s="134">
        <v>189459</v>
      </c>
      <c r="AQ17" s="134">
        <v>0</v>
      </c>
      <c r="AR17" s="134">
        <v>0</v>
      </c>
      <c r="AS17" s="134">
        <f t="shared" si="22"/>
        <v>4918</v>
      </c>
      <c r="AT17" s="134">
        <v>4918</v>
      </c>
      <c r="AU17" s="134">
        <v>0</v>
      </c>
      <c r="AV17" s="134">
        <v>0</v>
      </c>
      <c r="AW17" s="134">
        <v>7297</v>
      </c>
      <c r="AX17" s="134">
        <f t="shared" si="23"/>
        <v>367814</v>
      </c>
      <c r="AY17" s="134">
        <v>367814</v>
      </c>
      <c r="AZ17" s="134">
        <v>0</v>
      </c>
      <c r="BA17" s="134">
        <v>0</v>
      </c>
      <c r="BB17" s="134">
        <v>0</v>
      </c>
      <c r="BC17" s="134">
        <v>376738</v>
      </c>
      <c r="BD17" s="134">
        <v>0</v>
      </c>
      <c r="BE17" s="134">
        <v>0</v>
      </c>
      <c r="BF17" s="134">
        <f t="shared" si="24"/>
        <v>624365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42369</v>
      </c>
      <c r="BP17" s="134">
        <f t="shared" si="28"/>
        <v>41739</v>
      </c>
      <c r="BQ17" s="134">
        <v>11708</v>
      </c>
      <c r="BR17" s="134">
        <v>30031</v>
      </c>
      <c r="BS17" s="134">
        <v>0</v>
      </c>
      <c r="BT17" s="134">
        <v>0</v>
      </c>
      <c r="BU17" s="134">
        <f t="shared" si="29"/>
        <v>630</v>
      </c>
      <c r="BV17" s="134">
        <v>630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26039</v>
      </c>
      <c r="CF17" s="134">
        <v>0</v>
      </c>
      <c r="CG17" s="134">
        <v>0</v>
      </c>
      <c r="CH17" s="134">
        <f t="shared" si="31"/>
        <v>42369</v>
      </c>
      <c r="CI17" s="134">
        <f t="shared" si="32"/>
        <v>0</v>
      </c>
      <c r="CJ17" s="134">
        <f t="shared" si="32"/>
        <v>0</v>
      </c>
      <c r="CK17" s="134">
        <f t="shared" si="32"/>
        <v>0</v>
      </c>
      <c r="CL17" s="134">
        <f t="shared" si="32"/>
        <v>0</v>
      </c>
      <c r="CM17" s="134">
        <f t="shared" si="32"/>
        <v>0</v>
      </c>
      <c r="CN17" s="134">
        <f t="shared" si="32"/>
        <v>0</v>
      </c>
      <c r="CO17" s="134">
        <f t="shared" si="32"/>
        <v>0</v>
      </c>
      <c r="CP17" s="134">
        <f t="shared" si="32"/>
        <v>122951</v>
      </c>
      <c r="CQ17" s="134">
        <f t="shared" si="32"/>
        <v>666734</v>
      </c>
      <c r="CR17" s="134">
        <f t="shared" si="32"/>
        <v>286075</v>
      </c>
      <c r="CS17" s="134">
        <f t="shared" si="32"/>
        <v>66585</v>
      </c>
      <c r="CT17" s="134">
        <f t="shared" si="32"/>
        <v>219490</v>
      </c>
      <c r="CU17" s="134">
        <f t="shared" si="32"/>
        <v>0</v>
      </c>
      <c r="CV17" s="134">
        <f t="shared" si="32"/>
        <v>0</v>
      </c>
      <c r="CW17" s="134">
        <f t="shared" si="32"/>
        <v>5548</v>
      </c>
      <c r="CX17" s="134">
        <f t="shared" si="32"/>
        <v>5548</v>
      </c>
      <c r="CY17" s="134">
        <f t="shared" si="33"/>
        <v>0</v>
      </c>
      <c r="CZ17" s="134">
        <f t="shared" si="33"/>
        <v>0</v>
      </c>
      <c r="DA17" s="134">
        <f t="shared" si="33"/>
        <v>7297</v>
      </c>
      <c r="DB17" s="134">
        <f t="shared" si="33"/>
        <v>367814</v>
      </c>
      <c r="DC17" s="134">
        <f t="shared" si="33"/>
        <v>367814</v>
      </c>
      <c r="DD17" s="134">
        <f t="shared" si="33"/>
        <v>0</v>
      </c>
      <c r="DE17" s="134">
        <f t="shared" si="33"/>
        <v>0</v>
      </c>
      <c r="DF17" s="134">
        <f t="shared" si="33"/>
        <v>0</v>
      </c>
      <c r="DG17" s="134">
        <f t="shared" si="33"/>
        <v>402777</v>
      </c>
      <c r="DH17" s="134">
        <f t="shared" si="33"/>
        <v>0</v>
      </c>
      <c r="DI17" s="134">
        <f t="shared" si="33"/>
        <v>0</v>
      </c>
      <c r="DJ17" s="134">
        <f t="shared" si="33"/>
        <v>666734</v>
      </c>
    </row>
    <row r="18" spans="1:114" s="129" customFormat="1" ht="12" customHeight="1">
      <c r="A18" s="125" t="s">
        <v>335</v>
      </c>
      <c r="B18" s="126" t="s">
        <v>356</v>
      </c>
      <c r="C18" s="125" t="s">
        <v>357</v>
      </c>
      <c r="D18" s="134">
        <f t="shared" si="6"/>
        <v>861481</v>
      </c>
      <c r="E18" s="134">
        <f t="shared" si="7"/>
        <v>6784</v>
      </c>
      <c r="F18" s="134">
        <v>0</v>
      </c>
      <c r="G18" s="134">
        <v>1038</v>
      </c>
      <c r="H18" s="134">
        <v>0</v>
      </c>
      <c r="I18" s="134">
        <v>5665</v>
      </c>
      <c r="J18" s="135" t="s">
        <v>332</v>
      </c>
      <c r="K18" s="134">
        <v>81</v>
      </c>
      <c r="L18" s="134">
        <v>854697</v>
      </c>
      <c r="M18" s="134">
        <f t="shared" si="8"/>
        <v>82243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0</v>
      </c>
      <c r="U18" s="134">
        <v>82243</v>
      </c>
      <c r="V18" s="134">
        <f t="shared" si="10"/>
        <v>943724</v>
      </c>
      <c r="W18" s="134">
        <f t="shared" si="11"/>
        <v>6784</v>
      </c>
      <c r="X18" s="134">
        <f t="shared" si="12"/>
        <v>0</v>
      </c>
      <c r="Y18" s="134">
        <f t="shared" si="13"/>
        <v>1038</v>
      </c>
      <c r="Z18" s="134">
        <f t="shared" si="14"/>
        <v>0</v>
      </c>
      <c r="AA18" s="134">
        <f t="shared" si="15"/>
        <v>5665</v>
      </c>
      <c r="AB18" s="135" t="s">
        <v>332</v>
      </c>
      <c r="AC18" s="134">
        <f t="shared" si="16"/>
        <v>81</v>
      </c>
      <c r="AD18" s="134">
        <f t="shared" si="17"/>
        <v>936940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95858</v>
      </c>
      <c r="AM18" s="134">
        <f t="shared" si="20"/>
        <v>512268</v>
      </c>
      <c r="AN18" s="134">
        <f t="shared" si="21"/>
        <v>341905</v>
      </c>
      <c r="AO18" s="134">
        <v>51043</v>
      </c>
      <c r="AP18" s="134">
        <v>290862</v>
      </c>
      <c r="AQ18" s="134">
        <v>0</v>
      </c>
      <c r="AR18" s="134">
        <v>0</v>
      </c>
      <c r="AS18" s="134">
        <f t="shared" si="22"/>
        <v>50511</v>
      </c>
      <c r="AT18" s="134">
        <v>50511</v>
      </c>
      <c r="AU18" s="134">
        <v>0</v>
      </c>
      <c r="AV18" s="134">
        <v>0</v>
      </c>
      <c r="AW18" s="134">
        <v>16076</v>
      </c>
      <c r="AX18" s="134">
        <f t="shared" si="23"/>
        <v>103776</v>
      </c>
      <c r="AY18" s="134">
        <v>103776</v>
      </c>
      <c r="AZ18" s="134">
        <v>0</v>
      </c>
      <c r="BA18" s="134">
        <v>0</v>
      </c>
      <c r="BB18" s="134">
        <v>0</v>
      </c>
      <c r="BC18" s="134">
        <v>253355</v>
      </c>
      <c r="BD18" s="134">
        <v>0</v>
      </c>
      <c r="BE18" s="134">
        <v>0</v>
      </c>
      <c r="BF18" s="134">
        <f t="shared" si="24"/>
        <v>512268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17507</v>
      </c>
      <c r="BO18" s="134">
        <f t="shared" si="27"/>
        <v>0</v>
      </c>
      <c r="BP18" s="134">
        <f t="shared" si="28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64736</v>
      </c>
      <c r="CF18" s="134">
        <v>0</v>
      </c>
      <c r="CG18" s="134">
        <v>0</v>
      </c>
      <c r="CH18" s="134">
        <f t="shared" si="31"/>
        <v>0</v>
      </c>
      <c r="CI18" s="134">
        <f t="shared" si="32"/>
        <v>0</v>
      </c>
      <c r="CJ18" s="134">
        <f t="shared" si="32"/>
        <v>0</v>
      </c>
      <c r="CK18" s="134">
        <f t="shared" si="32"/>
        <v>0</v>
      </c>
      <c r="CL18" s="134">
        <f t="shared" si="32"/>
        <v>0</v>
      </c>
      <c r="CM18" s="134">
        <f t="shared" si="32"/>
        <v>0</v>
      </c>
      <c r="CN18" s="134">
        <f t="shared" si="32"/>
        <v>0</v>
      </c>
      <c r="CO18" s="134">
        <f t="shared" si="32"/>
        <v>0</v>
      </c>
      <c r="CP18" s="134">
        <f t="shared" si="32"/>
        <v>113365</v>
      </c>
      <c r="CQ18" s="134">
        <f t="shared" si="32"/>
        <v>512268</v>
      </c>
      <c r="CR18" s="134">
        <f t="shared" si="32"/>
        <v>341905</v>
      </c>
      <c r="CS18" s="134">
        <f t="shared" si="32"/>
        <v>51043</v>
      </c>
      <c r="CT18" s="134">
        <f t="shared" si="32"/>
        <v>290862</v>
      </c>
      <c r="CU18" s="134">
        <f t="shared" si="32"/>
        <v>0</v>
      </c>
      <c r="CV18" s="134">
        <f t="shared" si="32"/>
        <v>0</v>
      </c>
      <c r="CW18" s="134">
        <f t="shared" si="32"/>
        <v>50511</v>
      </c>
      <c r="CX18" s="134">
        <f t="shared" si="32"/>
        <v>50511</v>
      </c>
      <c r="CY18" s="134">
        <f t="shared" si="33"/>
        <v>0</v>
      </c>
      <c r="CZ18" s="134">
        <f t="shared" si="33"/>
        <v>0</v>
      </c>
      <c r="DA18" s="134">
        <f t="shared" si="33"/>
        <v>16076</v>
      </c>
      <c r="DB18" s="134">
        <f t="shared" si="33"/>
        <v>103776</v>
      </c>
      <c r="DC18" s="134">
        <f t="shared" si="33"/>
        <v>103776</v>
      </c>
      <c r="DD18" s="134">
        <f t="shared" si="33"/>
        <v>0</v>
      </c>
      <c r="DE18" s="134">
        <f t="shared" si="33"/>
        <v>0</v>
      </c>
      <c r="DF18" s="134">
        <f t="shared" si="33"/>
        <v>0</v>
      </c>
      <c r="DG18" s="134">
        <f t="shared" si="33"/>
        <v>318091</v>
      </c>
      <c r="DH18" s="134">
        <f t="shared" si="33"/>
        <v>0</v>
      </c>
      <c r="DI18" s="134">
        <f t="shared" si="33"/>
        <v>0</v>
      </c>
      <c r="DJ18" s="134">
        <f t="shared" si="33"/>
        <v>512268</v>
      </c>
    </row>
    <row r="19" spans="1:114" s="129" customFormat="1" ht="12" customHeight="1">
      <c r="A19" s="125" t="s">
        <v>335</v>
      </c>
      <c r="B19" s="126" t="s">
        <v>358</v>
      </c>
      <c r="C19" s="125" t="s">
        <v>359</v>
      </c>
      <c r="D19" s="134">
        <f t="shared" si="6"/>
        <v>782415</v>
      </c>
      <c r="E19" s="134">
        <f t="shared" si="7"/>
        <v>61487</v>
      </c>
      <c r="F19" s="134">
        <v>0</v>
      </c>
      <c r="G19" s="134">
        <v>0</v>
      </c>
      <c r="H19" s="134">
        <v>0</v>
      </c>
      <c r="I19" s="134">
        <v>53144</v>
      </c>
      <c r="J19" s="135" t="s">
        <v>332</v>
      </c>
      <c r="K19" s="134">
        <v>8343</v>
      </c>
      <c r="L19" s="134">
        <v>720928</v>
      </c>
      <c r="M19" s="134">
        <f t="shared" si="8"/>
        <v>76564</v>
      </c>
      <c r="N19" s="134">
        <f t="shared" si="9"/>
        <v>11055</v>
      </c>
      <c r="O19" s="134">
        <v>0</v>
      </c>
      <c r="P19" s="134">
        <v>0</v>
      </c>
      <c r="Q19" s="134">
        <v>0</v>
      </c>
      <c r="R19" s="134">
        <v>11055</v>
      </c>
      <c r="S19" s="135" t="s">
        <v>332</v>
      </c>
      <c r="T19" s="134">
        <v>0</v>
      </c>
      <c r="U19" s="134">
        <v>65509</v>
      </c>
      <c r="V19" s="134">
        <f t="shared" si="10"/>
        <v>858979</v>
      </c>
      <c r="W19" s="134">
        <f t="shared" si="11"/>
        <v>72542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64199</v>
      </c>
      <c r="AB19" s="135" t="s">
        <v>332</v>
      </c>
      <c r="AC19" s="134">
        <f t="shared" si="16"/>
        <v>8343</v>
      </c>
      <c r="AD19" s="134">
        <f t="shared" si="17"/>
        <v>786437</v>
      </c>
      <c r="AE19" s="134">
        <f t="shared" si="18"/>
        <v>5174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5174</v>
      </c>
      <c r="AL19" s="134">
        <v>0</v>
      </c>
      <c r="AM19" s="134">
        <f t="shared" si="20"/>
        <v>726081</v>
      </c>
      <c r="AN19" s="134">
        <f t="shared" si="21"/>
        <v>334123</v>
      </c>
      <c r="AO19" s="134">
        <v>29866</v>
      </c>
      <c r="AP19" s="134">
        <v>214511</v>
      </c>
      <c r="AQ19" s="134">
        <v>80111</v>
      </c>
      <c r="AR19" s="134">
        <v>9635</v>
      </c>
      <c r="AS19" s="134">
        <f t="shared" si="22"/>
        <v>201541</v>
      </c>
      <c r="AT19" s="134">
        <v>13817</v>
      </c>
      <c r="AU19" s="134">
        <v>183338</v>
      </c>
      <c r="AV19" s="134">
        <v>4386</v>
      </c>
      <c r="AW19" s="134">
        <v>4305</v>
      </c>
      <c r="AX19" s="134">
        <f t="shared" si="23"/>
        <v>181171</v>
      </c>
      <c r="AY19" s="134">
        <v>144778</v>
      </c>
      <c r="AZ19" s="134">
        <v>19008</v>
      </c>
      <c r="BA19" s="134">
        <v>15148</v>
      </c>
      <c r="BB19" s="134">
        <v>2237</v>
      </c>
      <c r="BC19" s="134">
        <v>0</v>
      </c>
      <c r="BD19" s="134">
        <v>4941</v>
      </c>
      <c r="BE19" s="134">
        <v>51160</v>
      </c>
      <c r="BF19" s="134">
        <f t="shared" si="24"/>
        <v>782415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64487</v>
      </c>
      <c r="BP19" s="134">
        <f t="shared" si="28"/>
        <v>22457</v>
      </c>
      <c r="BQ19" s="134">
        <v>5845</v>
      </c>
      <c r="BR19" s="134">
        <v>0</v>
      </c>
      <c r="BS19" s="134">
        <v>16612</v>
      </c>
      <c r="BT19" s="134">
        <v>0</v>
      </c>
      <c r="BU19" s="134">
        <f t="shared" si="29"/>
        <v>17564</v>
      </c>
      <c r="BV19" s="134">
        <v>0</v>
      </c>
      <c r="BW19" s="134">
        <v>17564</v>
      </c>
      <c r="BX19" s="134">
        <v>0</v>
      </c>
      <c r="BY19" s="134">
        <v>0</v>
      </c>
      <c r="BZ19" s="134">
        <f t="shared" si="30"/>
        <v>24374</v>
      </c>
      <c r="CA19" s="134">
        <v>18835</v>
      </c>
      <c r="CB19" s="134">
        <v>5180</v>
      </c>
      <c r="CC19" s="134">
        <v>0</v>
      </c>
      <c r="CD19" s="134">
        <v>359</v>
      </c>
      <c r="CE19" s="134">
        <v>0</v>
      </c>
      <c r="CF19" s="134">
        <v>92</v>
      </c>
      <c r="CG19" s="134">
        <v>12077</v>
      </c>
      <c r="CH19" s="134">
        <f t="shared" si="31"/>
        <v>76564</v>
      </c>
      <c r="CI19" s="134">
        <f t="shared" si="32"/>
        <v>5174</v>
      </c>
      <c r="CJ19" s="134">
        <f t="shared" si="32"/>
        <v>0</v>
      </c>
      <c r="CK19" s="134">
        <f t="shared" si="32"/>
        <v>0</v>
      </c>
      <c r="CL19" s="134">
        <f t="shared" si="32"/>
        <v>0</v>
      </c>
      <c r="CM19" s="134">
        <f t="shared" si="32"/>
        <v>0</v>
      </c>
      <c r="CN19" s="134">
        <f t="shared" si="32"/>
        <v>0</v>
      </c>
      <c r="CO19" s="134">
        <f t="shared" si="32"/>
        <v>5174</v>
      </c>
      <c r="CP19" s="134">
        <f t="shared" si="32"/>
        <v>0</v>
      </c>
      <c r="CQ19" s="134">
        <f t="shared" si="32"/>
        <v>790568</v>
      </c>
      <c r="CR19" s="134">
        <f t="shared" si="32"/>
        <v>356580</v>
      </c>
      <c r="CS19" s="134">
        <f t="shared" si="32"/>
        <v>35711</v>
      </c>
      <c r="CT19" s="134">
        <f t="shared" si="32"/>
        <v>214511</v>
      </c>
      <c r="CU19" s="134">
        <f t="shared" si="32"/>
        <v>96723</v>
      </c>
      <c r="CV19" s="134">
        <f t="shared" si="32"/>
        <v>9635</v>
      </c>
      <c r="CW19" s="134">
        <f t="shared" si="32"/>
        <v>219105</v>
      </c>
      <c r="CX19" s="134">
        <f t="shared" si="32"/>
        <v>13817</v>
      </c>
      <c r="CY19" s="134">
        <f t="shared" si="33"/>
        <v>200902</v>
      </c>
      <c r="CZ19" s="134">
        <f t="shared" si="33"/>
        <v>4386</v>
      </c>
      <c r="DA19" s="134">
        <f t="shared" si="33"/>
        <v>4305</v>
      </c>
      <c r="DB19" s="134">
        <f t="shared" si="33"/>
        <v>205545</v>
      </c>
      <c r="DC19" s="134">
        <f t="shared" si="33"/>
        <v>163613</v>
      </c>
      <c r="DD19" s="134">
        <f t="shared" si="33"/>
        <v>24188</v>
      </c>
      <c r="DE19" s="134">
        <f t="shared" si="33"/>
        <v>15148</v>
      </c>
      <c r="DF19" s="134">
        <f t="shared" si="33"/>
        <v>2596</v>
      </c>
      <c r="DG19" s="134">
        <f t="shared" si="33"/>
        <v>0</v>
      </c>
      <c r="DH19" s="134">
        <f t="shared" si="33"/>
        <v>5033</v>
      </c>
      <c r="DI19" s="134">
        <f t="shared" si="33"/>
        <v>63237</v>
      </c>
      <c r="DJ19" s="134">
        <f t="shared" si="33"/>
        <v>858979</v>
      </c>
    </row>
    <row r="20" spans="1:114" s="129" customFormat="1" ht="12" customHeight="1">
      <c r="A20" s="125" t="s">
        <v>335</v>
      </c>
      <c r="B20" s="126" t="s">
        <v>360</v>
      </c>
      <c r="C20" s="125" t="s">
        <v>361</v>
      </c>
      <c r="D20" s="134">
        <f t="shared" si="6"/>
        <v>875965</v>
      </c>
      <c r="E20" s="134">
        <f t="shared" si="7"/>
        <v>224707</v>
      </c>
      <c r="F20" s="134">
        <v>62000</v>
      </c>
      <c r="G20" s="134">
        <v>9581</v>
      </c>
      <c r="H20" s="134">
        <v>0</v>
      </c>
      <c r="I20" s="134">
        <v>55795</v>
      </c>
      <c r="J20" s="135" t="s">
        <v>332</v>
      </c>
      <c r="K20" s="134">
        <v>97331</v>
      </c>
      <c r="L20" s="134">
        <v>651258</v>
      </c>
      <c r="M20" s="134">
        <f t="shared" si="8"/>
        <v>547782</v>
      </c>
      <c r="N20" s="134">
        <f t="shared" si="9"/>
        <v>304334</v>
      </c>
      <c r="O20" s="134">
        <v>37000</v>
      </c>
      <c r="P20" s="134">
        <v>3962</v>
      </c>
      <c r="Q20" s="134">
        <v>0</v>
      </c>
      <c r="R20" s="134">
        <v>263372</v>
      </c>
      <c r="S20" s="135" t="s">
        <v>332</v>
      </c>
      <c r="T20" s="134">
        <v>0</v>
      </c>
      <c r="U20" s="134">
        <v>243448</v>
      </c>
      <c r="V20" s="134">
        <f t="shared" si="10"/>
        <v>1423747</v>
      </c>
      <c r="W20" s="134">
        <f t="shared" si="11"/>
        <v>529041</v>
      </c>
      <c r="X20" s="134">
        <f t="shared" si="12"/>
        <v>99000</v>
      </c>
      <c r="Y20" s="134">
        <f t="shared" si="13"/>
        <v>13543</v>
      </c>
      <c r="Z20" s="134">
        <f t="shared" si="14"/>
        <v>0</v>
      </c>
      <c r="AA20" s="134">
        <f t="shared" si="15"/>
        <v>319167</v>
      </c>
      <c r="AB20" s="135" t="s">
        <v>332</v>
      </c>
      <c r="AC20" s="134">
        <f t="shared" si="16"/>
        <v>97331</v>
      </c>
      <c r="AD20" s="134">
        <f t="shared" si="17"/>
        <v>894706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828006</v>
      </c>
      <c r="AN20" s="134">
        <f t="shared" si="21"/>
        <v>20518</v>
      </c>
      <c r="AO20" s="134">
        <v>20518</v>
      </c>
      <c r="AP20" s="134">
        <v>0</v>
      </c>
      <c r="AQ20" s="134">
        <v>0</v>
      </c>
      <c r="AR20" s="134">
        <v>0</v>
      </c>
      <c r="AS20" s="134">
        <f t="shared" si="22"/>
        <v>305401</v>
      </c>
      <c r="AT20" s="134">
        <v>0</v>
      </c>
      <c r="AU20" s="134">
        <v>239466</v>
      </c>
      <c r="AV20" s="134">
        <v>65935</v>
      </c>
      <c r="AW20" s="134">
        <v>0</v>
      </c>
      <c r="AX20" s="134">
        <f t="shared" si="23"/>
        <v>502087</v>
      </c>
      <c r="AY20" s="134">
        <v>183410</v>
      </c>
      <c r="AZ20" s="134">
        <v>249686</v>
      </c>
      <c r="BA20" s="134">
        <v>67336</v>
      </c>
      <c r="BB20" s="134">
        <v>1655</v>
      </c>
      <c r="BC20" s="134">
        <v>0</v>
      </c>
      <c r="BD20" s="134">
        <v>0</v>
      </c>
      <c r="BE20" s="134">
        <v>47959</v>
      </c>
      <c r="BF20" s="134">
        <f t="shared" si="24"/>
        <v>875965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531656</v>
      </c>
      <c r="BP20" s="134">
        <f t="shared" si="28"/>
        <v>62294</v>
      </c>
      <c r="BQ20" s="134">
        <v>62294</v>
      </c>
      <c r="BR20" s="134">
        <v>0</v>
      </c>
      <c r="BS20" s="134">
        <v>0</v>
      </c>
      <c r="BT20" s="134">
        <v>0</v>
      </c>
      <c r="BU20" s="134">
        <f t="shared" si="29"/>
        <v>223579</v>
      </c>
      <c r="BV20" s="134">
        <v>0</v>
      </c>
      <c r="BW20" s="134">
        <v>223579</v>
      </c>
      <c r="BX20" s="134">
        <v>0</v>
      </c>
      <c r="BY20" s="134">
        <v>0</v>
      </c>
      <c r="BZ20" s="134">
        <f t="shared" si="30"/>
        <v>245783</v>
      </c>
      <c r="CA20" s="134">
        <v>159148</v>
      </c>
      <c r="CB20" s="134">
        <v>86635</v>
      </c>
      <c r="CC20" s="134">
        <v>0</v>
      </c>
      <c r="CD20" s="134">
        <v>0</v>
      </c>
      <c r="CE20" s="134">
        <v>0</v>
      </c>
      <c r="CF20" s="134">
        <v>0</v>
      </c>
      <c r="CG20" s="134">
        <v>16126</v>
      </c>
      <c r="CH20" s="134">
        <f t="shared" si="31"/>
        <v>547782</v>
      </c>
      <c r="CI20" s="134">
        <f t="shared" si="32"/>
        <v>0</v>
      </c>
      <c r="CJ20" s="134">
        <f t="shared" si="32"/>
        <v>0</v>
      </c>
      <c r="CK20" s="134">
        <f t="shared" si="32"/>
        <v>0</v>
      </c>
      <c r="CL20" s="134">
        <f t="shared" si="32"/>
        <v>0</v>
      </c>
      <c r="CM20" s="134">
        <f t="shared" si="32"/>
        <v>0</v>
      </c>
      <c r="CN20" s="134">
        <f t="shared" si="32"/>
        <v>0</v>
      </c>
      <c r="CO20" s="134">
        <f t="shared" si="32"/>
        <v>0</v>
      </c>
      <c r="CP20" s="134">
        <f t="shared" si="32"/>
        <v>0</v>
      </c>
      <c r="CQ20" s="134">
        <f t="shared" si="32"/>
        <v>1359662</v>
      </c>
      <c r="CR20" s="134">
        <f t="shared" si="32"/>
        <v>82812</v>
      </c>
      <c r="CS20" s="134">
        <f t="shared" si="32"/>
        <v>82812</v>
      </c>
      <c r="CT20" s="134">
        <f t="shared" si="32"/>
        <v>0</v>
      </c>
      <c r="CU20" s="134">
        <f t="shared" si="32"/>
        <v>0</v>
      </c>
      <c r="CV20" s="134">
        <f t="shared" si="32"/>
        <v>0</v>
      </c>
      <c r="CW20" s="134">
        <f t="shared" si="32"/>
        <v>528980</v>
      </c>
      <c r="CX20" s="134">
        <f t="shared" si="32"/>
        <v>0</v>
      </c>
      <c r="CY20" s="134">
        <f t="shared" si="33"/>
        <v>463045</v>
      </c>
      <c r="CZ20" s="134">
        <f t="shared" si="33"/>
        <v>65935</v>
      </c>
      <c r="DA20" s="134">
        <f t="shared" si="33"/>
        <v>0</v>
      </c>
      <c r="DB20" s="134">
        <f t="shared" si="33"/>
        <v>747870</v>
      </c>
      <c r="DC20" s="134">
        <f t="shared" si="33"/>
        <v>342558</v>
      </c>
      <c r="DD20" s="134">
        <f t="shared" si="33"/>
        <v>336321</v>
      </c>
      <c r="DE20" s="134">
        <f t="shared" si="33"/>
        <v>67336</v>
      </c>
      <c r="DF20" s="134">
        <f t="shared" si="33"/>
        <v>1655</v>
      </c>
      <c r="DG20" s="134">
        <f t="shared" si="33"/>
        <v>0</v>
      </c>
      <c r="DH20" s="134">
        <f t="shared" si="33"/>
        <v>0</v>
      </c>
      <c r="DI20" s="134">
        <f t="shared" si="33"/>
        <v>64085</v>
      </c>
      <c r="DJ20" s="134">
        <f t="shared" si="33"/>
        <v>1423747</v>
      </c>
    </row>
    <row r="21" spans="1:114" s="129" customFormat="1" ht="12" customHeight="1">
      <c r="A21" s="125" t="s">
        <v>335</v>
      </c>
      <c r="B21" s="126" t="s">
        <v>362</v>
      </c>
      <c r="C21" s="125" t="s">
        <v>363</v>
      </c>
      <c r="D21" s="134">
        <f t="shared" si="6"/>
        <v>248800</v>
      </c>
      <c r="E21" s="134">
        <f t="shared" si="7"/>
        <v>0</v>
      </c>
      <c r="F21" s="134">
        <v>0</v>
      </c>
      <c r="G21" s="134">
        <v>0</v>
      </c>
      <c r="H21" s="134">
        <v>0</v>
      </c>
      <c r="I21" s="134">
        <v>0</v>
      </c>
      <c r="J21" s="135" t="s">
        <v>332</v>
      </c>
      <c r="K21" s="134">
        <v>0</v>
      </c>
      <c r="L21" s="134">
        <v>248800</v>
      </c>
      <c r="M21" s="134">
        <f t="shared" si="8"/>
        <v>111286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111286</v>
      </c>
      <c r="V21" s="134">
        <f t="shared" si="10"/>
        <v>360086</v>
      </c>
      <c r="W21" s="134">
        <f t="shared" si="11"/>
        <v>0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0</v>
      </c>
      <c r="AB21" s="135" t="s">
        <v>332</v>
      </c>
      <c r="AC21" s="134">
        <f t="shared" si="16"/>
        <v>0</v>
      </c>
      <c r="AD21" s="134">
        <f t="shared" si="17"/>
        <v>360086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557</v>
      </c>
      <c r="AN21" s="134">
        <f t="shared" si="21"/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f t="shared" si="22"/>
        <v>557</v>
      </c>
      <c r="AT21" s="134">
        <v>557</v>
      </c>
      <c r="AU21" s="134">
        <v>0</v>
      </c>
      <c r="AV21" s="134">
        <v>0</v>
      </c>
      <c r="AW21" s="134">
        <v>0</v>
      </c>
      <c r="AX21" s="134">
        <f t="shared" si="23"/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248243</v>
      </c>
      <c r="BD21" s="134">
        <v>0</v>
      </c>
      <c r="BE21" s="134">
        <v>0</v>
      </c>
      <c r="BF21" s="134">
        <f t="shared" si="24"/>
        <v>557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111286</v>
      </c>
      <c r="CF21" s="134">
        <v>0</v>
      </c>
      <c r="CG21" s="134">
        <v>0</v>
      </c>
      <c r="CH21" s="134">
        <f t="shared" si="31"/>
        <v>0</v>
      </c>
      <c r="CI21" s="134">
        <f t="shared" si="32"/>
        <v>0</v>
      </c>
      <c r="CJ21" s="134">
        <f t="shared" si="32"/>
        <v>0</v>
      </c>
      <c r="CK21" s="134">
        <f t="shared" si="32"/>
        <v>0</v>
      </c>
      <c r="CL21" s="134">
        <f t="shared" si="32"/>
        <v>0</v>
      </c>
      <c r="CM21" s="134">
        <f t="shared" si="32"/>
        <v>0</v>
      </c>
      <c r="CN21" s="134">
        <f t="shared" si="32"/>
        <v>0</v>
      </c>
      <c r="CO21" s="134">
        <f t="shared" si="32"/>
        <v>0</v>
      </c>
      <c r="CP21" s="134">
        <f t="shared" si="32"/>
        <v>0</v>
      </c>
      <c r="CQ21" s="134">
        <f t="shared" si="32"/>
        <v>557</v>
      </c>
      <c r="CR21" s="134">
        <f t="shared" si="32"/>
        <v>0</v>
      </c>
      <c r="CS21" s="134">
        <f t="shared" si="32"/>
        <v>0</v>
      </c>
      <c r="CT21" s="134">
        <f t="shared" si="32"/>
        <v>0</v>
      </c>
      <c r="CU21" s="134">
        <f t="shared" si="32"/>
        <v>0</v>
      </c>
      <c r="CV21" s="134">
        <f t="shared" si="32"/>
        <v>0</v>
      </c>
      <c r="CW21" s="134">
        <f t="shared" si="32"/>
        <v>557</v>
      </c>
      <c r="CX21" s="134">
        <f t="shared" si="32"/>
        <v>557</v>
      </c>
      <c r="CY21" s="134">
        <f t="shared" si="33"/>
        <v>0</v>
      </c>
      <c r="CZ21" s="134">
        <f t="shared" si="33"/>
        <v>0</v>
      </c>
      <c r="DA21" s="134">
        <f t="shared" si="33"/>
        <v>0</v>
      </c>
      <c r="DB21" s="134">
        <f t="shared" si="33"/>
        <v>0</v>
      </c>
      <c r="DC21" s="134">
        <f t="shared" si="33"/>
        <v>0</v>
      </c>
      <c r="DD21" s="134">
        <f t="shared" si="33"/>
        <v>0</v>
      </c>
      <c r="DE21" s="134">
        <f t="shared" si="33"/>
        <v>0</v>
      </c>
      <c r="DF21" s="134">
        <f t="shared" si="33"/>
        <v>0</v>
      </c>
      <c r="DG21" s="134">
        <f t="shared" si="33"/>
        <v>359529</v>
      </c>
      <c r="DH21" s="134">
        <f t="shared" si="33"/>
        <v>0</v>
      </c>
      <c r="DI21" s="134">
        <f t="shared" si="33"/>
        <v>0</v>
      </c>
      <c r="DJ21" s="134">
        <f t="shared" si="33"/>
        <v>557</v>
      </c>
    </row>
    <row r="22" spans="1:114" s="129" customFormat="1" ht="12" customHeight="1">
      <c r="A22" s="125" t="s">
        <v>335</v>
      </c>
      <c r="B22" s="126" t="s">
        <v>364</v>
      </c>
      <c r="C22" s="125" t="s">
        <v>365</v>
      </c>
      <c r="D22" s="134">
        <f t="shared" si="6"/>
        <v>851834</v>
      </c>
      <c r="E22" s="134">
        <f t="shared" si="7"/>
        <v>1056</v>
      </c>
      <c r="F22" s="134">
        <v>0</v>
      </c>
      <c r="G22" s="134">
        <v>0</v>
      </c>
      <c r="H22" s="134">
        <v>0</v>
      </c>
      <c r="I22" s="134">
        <v>1056</v>
      </c>
      <c r="J22" s="135" t="s">
        <v>332</v>
      </c>
      <c r="K22" s="134">
        <v>0</v>
      </c>
      <c r="L22" s="134">
        <v>850778</v>
      </c>
      <c r="M22" s="134">
        <f t="shared" si="8"/>
        <v>159264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159264</v>
      </c>
      <c r="V22" s="134">
        <f t="shared" si="10"/>
        <v>1011098</v>
      </c>
      <c r="W22" s="134">
        <f t="shared" si="11"/>
        <v>1056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1056</v>
      </c>
      <c r="AB22" s="135" t="s">
        <v>332</v>
      </c>
      <c r="AC22" s="134">
        <f t="shared" si="16"/>
        <v>0</v>
      </c>
      <c r="AD22" s="134">
        <f t="shared" si="17"/>
        <v>1010042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762</v>
      </c>
      <c r="AM22" s="134">
        <f t="shared" si="20"/>
        <v>740310</v>
      </c>
      <c r="AN22" s="134">
        <f t="shared" si="21"/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f t="shared" si="22"/>
        <v>2359</v>
      </c>
      <c r="AT22" s="134">
        <v>0</v>
      </c>
      <c r="AU22" s="134">
        <v>0</v>
      </c>
      <c r="AV22" s="134">
        <v>2359</v>
      </c>
      <c r="AW22" s="134">
        <v>0</v>
      </c>
      <c r="AX22" s="134">
        <f t="shared" si="23"/>
        <v>737951</v>
      </c>
      <c r="AY22" s="134">
        <v>413471</v>
      </c>
      <c r="AZ22" s="134">
        <v>320306</v>
      </c>
      <c r="BA22" s="134">
        <v>1906</v>
      </c>
      <c r="BB22" s="134">
        <v>2268</v>
      </c>
      <c r="BC22" s="134">
        <v>110762</v>
      </c>
      <c r="BD22" s="134">
        <v>0</v>
      </c>
      <c r="BE22" s="134">
        <v>0</v>
      </c>
      <c r="BF22" s="134">
        <f t="shared" si="24"/>
        <v>740310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159264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2"/>
        <v>0</v>
      </c>
      <c r="CK22" s="134">
        <f t="shared" si="32"/>
        <v>0</v>
      </c>
      <c r="CL22" s="134">
        <f t="shared" si="32"/>
        <v>0</v>
      </c>
      <c r="CM22" s="134">
        <f t="shared" si="32"/>
        <v>0</v>
      </c>
      <c r="CN22" s="134">
        <f t="shared" si="32"/>
        <v>0</v>
      </c>
      <c r="CO22" s="134">
        <f t="shared" si="32"/>
        <v>0</v>
      </c>
      <c r="CP22" s="134">
        <f t="shared" si="32"/>
        <v>762</v>
      </c>
      <c r="CQ22" s="134">
        <f t="shared" si="32"/>
        <v>740310</v>
      </c>
      <c r="CR22" s="134">
        <f t="shared" si="32"/>
        <v>0</v>
      </c>
      <c r="CS22" s="134">
        <f t="shared" si="32"/>
        <v>0</v>
      </c>
      <c r="CT22" s="134">
        <f t="shared" si="32"/>
        <v>0</v>
      </c>
      <c r="CU22" s="134">
        <f t="shared" si="32"/>
        <v>0</v>
      </c>
      <c r="CV22" s="134">
        <f t="shared" si="32"/>
        <v>0</v>
      </c>
      <c r="CW22" s="134">
        <f t="shared" si="32"/>
        <v>2359</v>
      </c>
      <c r="CX22" s="134">
        <f t="shared" si="32"/>
        <v>0</v>
      </c>
      <c r="CY22" s="134">
        <f t="shared" si="33"/>
        <v>0</v>
      </c>
      <c r="CZ22" s="134">
        <f t="shared" si="33"/>
        <v>2359</v>
      </c>
      <c r="DA22" s="134">
        <f t="shared" si="33"/>
        <v>0</v>
      </c>
      <c r="DB22" s="134">
        <f t="shared" si="33"/>
        <v>737951</v>
      </c>
      <c r="DC22" s="134">
        <f t="shared" si="33"/>
        <v>413471</v>
      </c>
      <c r="DD22" s="134">
        <f t="shared" si="33"/>
        <v>320306</v>
      </c>
      <c r="DE22" s="134">
        <f t="shared" si="33"/>
        <v>1906</v>
      </c>
      <c r="DF22" s="134">
        <f t="shared" si="33"/>
        <v>2268</v>
      </c>
      <c r="DG22" s="134">
        <f t="shared" si="33"/>
        <v>270026</v>
      </c>
      <c r="DH22" s="134">
        <f t="shared" si="33"/>
        <v>0</v>
      </c>
      <c r="DI22" s="134">
        <f t="shared" si="33"/>
        <v>0</v>
      </c>
      <c r="DJ22" s="134">
        <f t="shared" si="33"/>
        <v>740310</v>
      </c>
    </row>
    <row r="23" spans="1:114" s="129" customFormat="1" ht="12" customHeight="1">
      <c r="A23" s="125" t="s">
        <v>335</v>
      </c>
      <c r="B23" s="126" t="s">
        <v>366</v>
      </c>
      <c r="C23" s="125" t="s">
        <v>367</v>
      </c>
      <c r="D23" s="134">
        <f t="shared" si="6"/>
        <v>210893</v>
      </c>
      <c r="E23" s="134">
        <f t="shared" si="7"/>
        <v>1911</v>
      </c>
      <c r="F23" s="134">
        <v>0</v>
      </c>
      <c r="G23" s="134">
        <v>0</v>
      </c>
      <c r="H23" s="134">
        <v>0</v>
      </c>
      <c r="I23" s="134">
        <v>1911</v>
      </c>
      <c r="J23" s="135" t="s">
        <v>332</v>
      </c>
      <c r="K23" s="134">
        <v>0</v>
      </c>
      <c r="L23" s="134">
        <v>208982</v>
      </c>
      <c r="M23" s="134">
        <f t="shared" si="8"/>
        <v>7228</v>
      </c>
      <c r="N23" s="134">
        <f t="shared" si="9"/>
        <v>876</v>
      </c>
      <c r="O23" s="134">
        <v>0</v>
      </c>
      <c r="P23" s="134">
        <v>0</v>
      </c>
      <c r="Q23" s="134">
        <v>0</v>
      </c>
      <c r="R23" s="134">
        <v>876</v>
      </c>
      <c r="S23" s="135" t="s">
        <v>332</v>
      </c>
      <c r="T23" s="134">
        <v>0</v>
      </c>
      <c r="U23" s="134">
        <v>6352</v>
      </c>
      <c r="V23" s="134">
        <f t="shared" si="10"/>
        <v>218121</v>
      </c>
      <c r="W23" s="134">
        <f t="shared" si="11"/>
        <v>2787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2787</v>
      </c>
      <c r="AB23" s="135" t="s">
        <v>332</v>
      </c>
      <c r="AC23" s="134">
        <f t="shared" si="16"/>
        <v>0</v>
      </c>
      <c r="AD23" s="134">
        <f t="shared" si="17"/>
        <v>215334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23738</v>
      </c>
      <c r="AM23" s="134">
        <f t="shared" si="20"/>
        <v>114420</v>
      </c>
      <c r="AN23" s="134">
        <f t="shared" si="21"/>
        <v>40319</v>
      </c>
      <c r="AO23" s="134">
        <v>0</v>
      </c>
      <c r="AP23" s="134">
        <v>40319</v>
      </c>
      <c r="AQ23" s="134">
        <v>0</v>
      </c>
      <c r="AR23" s="134">
        <v>0</v>
      </c>
      <c r="AS23" s="134">
        <f t="shared" si="22"/>
        <v>5132</v>
      </c>
      <c r="AT23" s="134">
        <v>5132</v>
      </c>
      <c r="AU23" s="134">
        <v>0</v>
      </c>
      <c r="AV23" s="134">
        <v>0</v>
      </c>
      <c r="AW23" s="134">
        <v>0</v>
      </c>
      <c r="AX23" s="134">
        <f t="shared" si="23"/>
        <v>68969</v>
      </c>
      <c r="AY23" s="134">
        <v>68969</v>
      </c>
      <c r="AZ23" s="134">
        <v>0</v>
      </c>
      <c r="BA23" s="134">
        <v>0</v>
      </c>
      <c r="BB23" s="134">
        <v>0</v>
      </c>
      <c r="BC23" s="134">
        <v>72735</v>
      </c>
      <c r="BD23" s="134">
        <v>0</v>
      </c>
      <c r="BE23" s="134">
        <v>0</v>
      </c>
      <c r="BF23" s="134">
        <f t="shared" si="24"/>
        <v>114420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2201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2201</v>
      </c>
      <c r="CA23" s="134">
        <v>2201</v>
      </c>
      <c r="CB23" s="134">
        <v>0</v>
      </c>
      <c r="CC23" s="134">
        <v>0</v>
      </c>
      <c r="CD23" s="134">
        <v>0</v>
      </c>
      <c r="CE23" s="134">
        <v>5027</v>
      </c>
      <c r="CF23" s="134">
        <v>0</v>
      </c>
      <c r="CG23" s="134">
        <v>0</v>
      </c>
      <c r="CH23" s="134">
        <f t="shared" si="31"/>
        <v>2201</v>
      </c>
      <c r="CI23" s="134">
        <f t="shared" si="32"/>
        <v>0</v>
      </c>
      <c r="CJ23" s="134">
        <f t="shared" si="32"/>
        <v>0</v>
      </c>
      <c r="CK23" s="134">
        <f t="shared" si="32"/>
        <v>0</v>
      </c>
      <c r="CL23" s="134">
        <f t="shared" si="32"/>
        <v>0</v>
      </c>
      <c r="CM23" s="134">
        <f t="shared" si="32"/>
        <v>0</v>
      </c>
      <c r="CN23" s="134">
        <f t="shared" si="32"/>
        <v>0</v>
      </c>
      <c r="CO23" s="134">
        <f t="shared" si="32"/>
        <v>0</v>
      </c>
      <c r="CP23" s="134">
        <f t="shared" si="32"/>
        <v>23738</v>
      </c>
      <c r="CQ23" s="134">
        <f t="shared" si="32"/>
        <v>116621</v>
      </c>
      <c r="CR23" s="134">
        <f t="shared" si="32"/>
        <v>40319</v>
      </c>
      <c r="CS23" s="134">
        <f t="shared" si="32"/>
        <v>0</v>
      </c>
      <c r="CT23" s="134">
        <f t="shared" si="32"/>
        <v>40319</v>
      </c>
      <c r="CU23" s="134">
        <f t="shared" si="32"/>
        <v>0</v>
      </c>
      <c r="CV23" s="134">
        <f t="shared" si="32"/>
        <v>0</v>
      </c>
      <c r="CW23" s="134">
        <f t="shared" si="32"/>
        <v>5132</v>
      </c>
      <c r="CX23" s="134">
        <f aca="true" t="shared" si="34" ref="CX23:CX33">SUM(AT23,+BV23)</f>
        <v>5132</v>
      </c>
      <c r="CY23" s="134">
        <f t="shared" si="33"/>
        <v>0</v>
      </c>
      <c r="CZ23" s="134">
        <f t="shared" si="33"/>
        <v>0</v>
      </c>
      <c r="DA23" s="134">
        <f t="shared" si="33"/>
        <v>0</v>
      </c>
      <c r="DB23" s="134">
        <f t="shared" si="33"/>
        <v>71170</v>
      </c>
      <c r="DC23" s="134">
        <f t="shared" si="33"/>
        <v>71170</v>
      </c>
      <c r="DD23" s="134">
        <f t="shared" si="33"/>
        <v>0</v>
      </c>
      <c r="DE23" s="134">
        <f t="shared" si="33"/>
        <v>0</v>
      </c>
      <c r="DF23" s="134">
        <f t="shared" si="33"/>
        <v>0</v>
      </c>
      <c r="DG23" s="134">
        <f t="shared" si="33"/>
        <v>77762</v>
      </c>
      <c r="DH23" s="134">
        <f t="shared" si="33"/>
        <v>0</v>
      </c>
      <c r="DI23" s="134">
        <f t="shared" si="33"/>
        <v>0</v>
      </c>
      <c r="DJ23" s="134">
        <f t="shared" si="33"/>
        <v>116621</v>
      </c>
    </row>
    <row r="24" spans="1:114" s="129" customFormat="1" ht="12" customHeight="1">
      <c r="A24" s="125" t="s">
        <v>335</v>
      </c>
      <c r="B24" s="126" t="s">
        <v>368</v>
      </c>
      <c r="C24" s="125" t="s">
        <v>369</v>
      </c>
      <c r="D24" s="134">
        <f t="shared" si="6"/>
        <v>221487</v>
      </c>
      <c r="E24" s="134">
        <f t="shared" si="7"/>
        <v>722</v>
      </c>
      <c r="F24" s="134">
        <v>0</v>
      </c>
      <c r="G24" s="134">
        <v>0</v>
      </c>
      <c r="H24" s="134">
        <v>0</v>
      </c>
      <c r="I24" s="134">
        <v>722</v>
      </c>
      <c r="J24" s="135" t="s">
        <v>332</v>
      </c>
      <c r="K24" s="134">
        <v>0</v>
      </c>
      <c r="L24" s="134">
        <v>220765</v>
      </c>
      <c r="M24" s="134">
        <f t="shared" si="8"/>
        <v>41925</v>
      </c>
      <c r="N24" s="134">
        <f t="shared" si="9"/>
        <v>0</v>
      </c>
      <c r="O24" s="134">
        <v>0</v>
      </c>
      <c r="P24" s="134">
        <v>0</v>
      </c>
      <c r="Q24" s="134">
        <v>0</v>
      </c>
      <c r="R24" s="134">
        <v>0</v>
      </c>
      <c r="S24" s="135" t="s">
        <v>332</v>
      </c>
      <c r="T24" s="134">
        <v>0</v>
      </c>
      <c r="U24" s="134">
        <v>41925</v>
      </c>
      <c r="V24" s="134">
        <f t="shared" si="10"/>
        <v>263412</v>
      </c>
      <c r="W24" s="134">
        <f t="shared" si="11"/>
        <v>722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722</v>
      </c>
      <c r="AB24" s="135" t="s">
        <v>332</v>
      </c>
      <c r="AC24" s="134">
        <f t="shared" si="16"/>
        <v>0</v>
      </c>
      <c r="AD24" s="134">
        <f t="shared" si="17"/>
        <v>262690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26206</v>
      </c>
      <c r="AM24" s="134">
        <f t="shared" si="20"/>
        <v>126017</v>
      </c>
      <c r="AN24" s="134">
        <f t="shared" si="21"/>
        <v>70118</v>
      </c>
      <c r="AO24" s="134">
        <v>0</v>
      </c>
      <c r="AP24" s="134">
        <v>70118</v>
      </c>
      <c r="AQ24" s="134">
        <v>0</v>
      </c>
      <c r="AR24" s="134">
        <v>0</v>
      </c>
      <c r="AS24" s="134">
        <f t="shared" si="22"/>
        <v>6812</v>
      </c>
      <c r="AT24" s="134">
        <v>6812</v>
      </c>
      <c r="AU24" s="134">
        <v>0</v>
      </c>
      <c r="AV24" s="134">
        <v>0</v>
      </c>
      <c r="AW24" s="134">
        <v>0</v>
      </c>
      <c r="AX24" s="134">
        <f t="shared" si="23"/>
        <v>49087</v>
      </c>
      <c r="AY24" s="134">
        <v>48877</v>
      </c>
      <c r="AZ24" s="134">
        <v>0</v>
      </c>
      <c r="BA24" s="134">
        <v>0</v>
      </c>
      <c r="BB24" s="134">
        <v>210</v>
      </c>
      <c r="BC24" s="134">
        <v>69264</v>
      </c>
      <c r="BD24" s="134">
        <v>0</v>
      </c>
      <c r="BE24" s="134">
        <v>0</v>
      </c>
      <c r="BF24" s="134">
        <f t="shared" si="24"/>
        <v>126017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8924</v>
      </c>
      <c r="BO24" s="134">
        <f t="shared" si="27"/>
        <v>0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33001</v>
      </c>
      <c r="CF24" s="134">
        <v>0</v>
      </c>
      <c r="CG24" s="134">
        <v>0</v>
      </c>
      <c r="CH24" s="134">
        <f t="shared" si="31"/>
        <v>0</v>
      </c>
      <c r="CI24" s="134">
        <f aca="true" t="shared" si="35" ref="CI24:CI33">SUM(AE24,+BG24)</f>
        <v>0</v>
      </c>
      <c r="CJ24" s="134">
        <f aca="true" t="shared" si="36" ref="CJ24:CJ33">SUM(AF24,+BH24)</f>
        <v>0</v>
      </c>
      <c r="CK24" s="134">
        <f aca="true" t="shared" si="37" ref="CK24:CK33">SUM(AG24,+BI24)</f>
        <v>0</v>
      </c>
      <c r="CL24" s="134">
        <f aca="true" t="shared" si="38" ref="CL24:CL33">SUM(AH24,+BJ24)</f>
        <v>0</v>
      </c>
      <c r="CM24" s="134">
        <f aca="true" t="shared" si="39" ref="CM24:CM33">SUM(AI24,+BK24)</f>
        <v>0</v>
      </c>
      <c r="CN24" s="134">
        <f aca="true" t="shared" si="40" ref="CN24:CN33">SUM(AJ24,+BL24)</f>
        <v>0</v>
      </c>
      <c r="CO24" s="134">
        <f aca="true" t="shared" si="41" ref="CO24:CO33">SUM(AK24,+BM24)</f>
        <v>0</v>
      </c>
      <c r="CP24" s="134">
        <f aca="true" t="shared" si="42" ref="CP24:CP33">SUM(AL24,+BN24)</f>
        <v>35130</v>
      </c>
      <c r="CQ24" s="134">
        <f aca="true" t="shared" si="43" ref="CQ24:CQ33">SUM(AM24,+BO24)</f>
        <v>126017</v>
      </c>
      <c r="CR24" s="134">
        <f aca="true" t="shared" si="44" ref="CR24:CR33">SUM(AN24,+BP24)</f>
        <v>70118</v>
      </c>
      <c r="CS24" s="134">
        <f aca="true" t="shared" si="45" ref="CS24:CS33">SUM(AO24,+BQ24)</f>
        <v>0</v>
      </c>
      <c r="CT24" s="134">
        <f aca="true" t="shared" si="46" ref="CT24:CT33">SUM(AP24,+BR24)</f>
        <v>70118</v>
      </c>
      <c r="CU24" s="134">
        <f aca="true" t="shared" si="47" ref="CU24:CU33">SUM(AQ24,+BS24)</f>
        <v>0</v>
      </c>
      <c r="CV24" s="134">
        <f aca="true" t="shared" si="48" ref="CV24:CV33">SUM(AR24,+BT24)</f>
        <v>0</v>
      </c>
      <c r="CW24" s="134">
        <f aca="true" t="shared" si="49" ref="CW24:CW33">SUM(AS24,+BU24)</f>
        <v>6812</v>
      </c>
      <c r="CX24" s="134">
        <f t="shared" si="34"/>
        <v>6812</v>
      </c>
      <c r="CY24" s="134">
        <f t="shared" si="33"/>
        <v>0</v>
      </c>
      <c r="CZ24" s="134">
        <f t="shared" si="33"/>
        <v>0</v>
      </c>
      <c r="DA24" s="134">
        <f t="shared" si="33"/>
        <v>0</v>
      </c>
      <c r="DB24" s="134">
        <f t="shared" si="33"/>
        <v>49087</v>
      </c>
      <c r="DC24" s="134">
        <f t="shared" si="33"/>
        <v>48877</v>
      </c>
      <c r="DD24" s="134">
        <f t="shared" si="33"/>
        <v>0</v>
      </c>
      <c r="DE24" s="134">
        <f t="shared" si="33"/>
        <v>0</v>
      </c>
      <c r="DF24" s="134">
        <f t="shared" si="33"/>
        <v>210</v>
      </c>
      <c r="DG24" s="134">
        <f t="shared" si="33"/>
        <v>102265</v>
      </c>
      <c r="DH24" s="134">
        <f t="shared" si="33"/>
        <v>0</v>
      </c>
      <c r="DI24" s="134">
        <f t="shared" si="33"/>
        <v>0</v>
      </c>
      <c r="DJ24" s="134">
        <f t="shared" si="33"/>
        <v>126017</v>
      </c>
    </row>
    <row r="25" spans="1:114" s="129" customFormat="1" ht="12" customHeight="1">
      <c r="A25" s="125" t="s">
        <v>335</v>
      </c>
      <c r="B25" s="126" t="s">
        <v>370</v>
      </c>
      <c r="C25" s="125" t="s">
        <v>371</v>
      </c>
      <c r="D25" s="134">
        <f t="shared" si="6"/>
        <v>98782</v>
      </c>
      <c r="E25" s="134">
        <f t="shared" si="7"/>
        <v>489</v>
      </c>
      <c r="F25" s="134">
        <v>0</v>
      </c>
      <c r="G25" s="134">
        <v>0</v>
      </c>
      <c r="H25" s="134">
        <v>0</v>
      </c>
      <c r="I25" s="134">
        <v>489</v>
      </c>
      <c r="J25" s="135" t="s">
        <v>332</v>
      </c>
      <c r="K25" s="134">
        <v>0</v>
      </c>
      <c r="L25" s="134">
        <v>98293</v>
      </c>
      <c r="M25" s="134">
        <f t="shared" si="8"/>
        <v>26318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26318</v>
      </c>
      <c r="V25" s="134">
        <f t="shared" si="10"/>
        <v>125100</v>
      </c>
      <c r="W25" s="134">
        <f t="shared" si="11"/>
        <v>489</v>
      </c>
      <c r="X25" s="134">
        <f t="shared" si="12"/>
        <v>0</v>
      </c>
      <c r="Y25" s="134">
        <f t="shared" si="13"/>
        <v>0</v>
      </c>
      <c r="Z25" s="134">
        <f t="shared" si="14"/>
        <v>0</v>
      </c>
      <c r="AA25" s="134">
        <f t="shared" si="15"/>
        <v>489</v>
      </c>
      <c r="AB25" s="135" t="s">
        <v>332</v>
      </c>
      <c r="AC25" s="134">
        <f t="shared" si="16"/>
        <v>0</v>
      </c>
      <c r="AD25" s="134">
        <f t="shared" si="17"/>
        <v>124611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12904</v>
      </c>
      <c r="AM25" s="134">
        <f t="shared" si="20"/>
        <v>49596</v>
      </c>
      <c r="AN25" s="134">
        <f t="shared" si="21"/>
        <v>19243</v>
      </c>
      <c r="AO25" s="134">
        <v>1</v>
      </c>
      <c r="AP25" s="134">
        <v>19242</v>
      </c>
      <c r="AQ25" s="134">
        <v>0</v>
      </c>
      <c r="AR25" s="134">
        <v>0</v>
      </c>
      <c r="AS25" s="134">
        <f t="shared" si="22"/>
        <v>923</v>
      </c>
      <c r="AT25" s="134">
        <v>923</v>
      </c>
      <c r="AU25" s="134">
        <v>0</v>
      </c>
      <c r="AV25" s="134">
        <v>0</v>
      </c>
      <c r="AW25" s="134">
        <v>0</v>
      </c>
      <c r="AX25" s="134">
        <f t="shared" si="23"/>
        <v>29430</v>
      </c>
      <c r="AY25" s="134">
        <v>29430</v>
      </c>
      <c r="AZ25" s="134">
        <v>0</v>
      </c>
      <c r="BA25" s="134">
        <v>0</v>
      </c>
      <c r="BB25" s="134">
        <v>0</v>
      </c>
      <c r="BC25" s="134">
        <v>34106</v>
      </c>
      <c r="BD25" s="134">
        <v>0</v>
      </c>
      <c r="BE25" s="134">
        <v>2176</v>
      </c>
      <c r="BF25" s="134">
        <f t="shared" si="24"/>
        <v>51772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5602</v>
      </c>
      <c r="BO25" s="134">
        <f t="shared" si="27"/>
        <v>0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20716</v>
      </c>
      <c r="CF25" s="134">
        <v>0</v>
      </c>
      <c r="CG25" s="134">
        <v>0</v>
      </c>
      <c r="CH25" s="134">
        <f t="shared" si="31"/>
        <v>0</v>
      </c>
      <c r="CI25" s="134">
        <f t="shared" si="35"/>
        <v>0</v>
      </c>
      <c r="CJ25" s="134">
        <f t="shared" si="36"/>
        <v>0</v>
      </c>
      <c r="CK25" s="134">
        <f t="shared" si="37"/>
        <v>0</v>
      </c>
      <c r="CL25" s="134">
        <f t="shared" si="38"/>
        <v>0</v>
      </c>
      <c r="CM25" s="134">
        <f t="shared" si="39"/>
        <v>0</v>
      </c>
      <c r="CN25" s="134">
        <f t="shared" si="40"/>
        <v>0</v>
      </c>
      <c r="CO25" s="134">
        <f t="shared" si="41"/>
        <v>0</v>
      </c>
      <c r="CP25" s="134">
        <f t="shared" si="42"/>
        <v>18506</v>
      </c>
      <c r="CQ25" s="134">
        <f t="shared" si="43"/>
        <v>49596</v>
      </c>
      <c r="CR25" s="134">
        <f t="shared" si="44"/>
        <v>19243</v>
      </c>
      <c r="CS25" s="134">
        <f t="shared" si="45"/>
        <v>1</v>
      </c>
      <c r="CT25" s="134">
        <f t="shared" si="46"/>
        <v>19242</v>
      </c>
      <c r="CU25" s="134">
        <f t="shared" si="47"/>
        <v>0</v>
      </c>
      <c r="CV25" s="134">
        <f t="shared" si="48"/>
        <v>0</v>
      </c>
      <c r="CW25" s="134">
        <f t="shared" si="49"/>
        <v>923</v>
      </c>
      <c r="CX25" s="134">
        <f t="shared" si="34"/>
        <v>923</v>
      </c>
      <c r="CY25" s="134">
        <f t="shared" si="33"/>
        <v>0</v>
      </c>
      <c r="CZ25" s="134">
        <f t="shared" si="33"/>
        <v>0</v>
      </c>
      <c r="DA25" s="134">
        <f t="shared" si="33"/>
        <v>0</v>
      </c>
      <c r="DB25" s="134">
        <f t="shared" si="33"/>
        <v>29430</v>
      </c>
      <c r="DC25" s="134">
        <f t="shared" si="33"/>
        <v>29430</v>
      </c>
      <c r="DD25" s="134">
        <f t="shared" si="33"/>
        <v>0</v>
      </c>
      <c r="DE25" s="134">
        <f t="shared" si="33"/>
        <v>0</v>
      </c>
      <c r="DF25" s="134">
        <f t="shared" si="33"/>
        <v>0</v>
      </c>
      <c r="DG25" s="134">
        <f t="shared" si="33"/>
        <v>54822</v>
      </c>
      <c r="DH25" s="134">
        <f t="shared" si="33"/>
        <v>0</v>
      </c>
      <c r="DI25" s="134">
        <f t="shared" si="33"/>
        <v>2176</v>
      </c>
      <c r="DJ25" s="134">
        <f t="shared" si="33"/>
        <v>51772</v>
      </c>
    </row>
    <row r="26" spans="1:114" s="129" customFormat="1" ht="12" customHeight="1">
      <c r="A26" s="125" t="s">
        <v>335</v>
      </c>
      <c r="B26" s="126" t="s">
        <v>372</v>
      </c>
      <c r="C26" s="125" t="s">
        <v>373</v>
      </c>
      <c r="D26" s="134">
        <f t="shared" si="6"/>
        <v>113360</v>
      </c>
      <c r="E26" s="134">
        <f t="shared" si="7"/>
        <v>0</v>
      </c>
      <c r="F26" s="134">
        <v>0</v>
      </c>
      <c r="G26" s="134">
        <v>0</v>
      </c>
      <c r="H26" s="134">
        <v>0</v>
      </c>
      <c r="I26" s="134">
        <v>0</v>
      </c>
      <c r="J26" s="135" t="s">
        <v>332</v>
      </c>
      <c r="K26" s="134">
        <v>0</v>
      </c>
      <c r="L26" s="134">
        <v>113360</v>
      </c>
      <c r="M26" s="134">
        <f t="shared" si="8"/>
        <v>53324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53324</v>
      </c>
      <c r="V26" s="134">
        <f t="shared" si="10"/>
        <v>166684</v>
      </c>
      <c r="W26" s="134">
        <f t="shared" si="11"/>
        <v>0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5" t="s">
        <v>332</v>
      </c>
      <c r="AC26" s="134">
        <f t="shared" si="16"/>
        <v>0</v>
      </c>
      <c r="AD26" s="134">
        <f t="shared" si="17"/>
        <v>166684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14000</v>
      </c>
      <c r="AM26" s="134">
        <f t="shared" si="20"/>
        <v>62358</v>
      </c>
      <c r="AN26" s="134">
        <f t="shared" si="21"/>
        <v>34110</v>
      </c>
      <c r="AO26" s="134">
        <v>0</v>
      </c>
      <c r="AP26" s="134">
        <v>34110</v>
      </c>
      <c r="AQ26" s="134">
        <v>0</v>
      </c>
      <c r="AR26" s="134">
        <v>0</v>
      </c>
      <c r="AS26" s="134">
        <f t="shared" si="22"/>
        <v>2694</v>
      </c>
      <c r="AT26" s="134">
        <v>2694</v>
      </c>
      <c r="AU26" s="134">
        <v>0</v>
      </c>
      <c r="AV26" s="134">
        <v>0</v>
      </c>
      <c r="AW26" s="134">
        <v>0</v>
      </c>
      <c r="AX26" s="134">
        <f t="shared" si="23"/>
        <v>25554</v>
      </c>
      <c r="AY26" s="134">
        <v>25554</v>
      </c>
      <c r="AZ26" s="134">
        <v>0</v>
      </c>
      <c r="BA26" s="134">
        <v>0</v>
      </c>
      <c r="BB26" s="134">
        <v>0</v>
      </c>
      <c r="BC26" s="134">
        <v>37002</v>
      </c>
      <c r="BD26" s="134">
        <v>0</v>
      </c>
      <c r="BE26" s="134">
        <v>0</v>
      </c>
      <c r="BF26" s="134">
        <f t="shared" si="24"/>
        <v>62358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11351</v>
      </c>
      <c r="BO26" s="134">
        <f t="shared" si="27"/>
        <v>0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41973</v>
      </c>
      <c r="CF26" s="134">
        <v>0</v>
      </c>
      <c r="CG26" s="134">
        <v>0</v>
      </c>
      <c r="CH26" s="134">
        <f t="shared" si="31"/>
        <v>0</v>
      </c>
      <c r="CI26" s="134">
        <f t="shared" si="35"/>
        <v>0</v>
      </c>
      <c r="CJ26" s="134">
        <f t="shared" si="36"/>
        <v>0</v>
      </c>
      <c r="CK26" s="134">
        <f t="shared" si="37"/>
        <v>0</v>
      </c>
      <c r="CL26" s="134">
        <f t="shared" si="38"/>
        <v>0</v>
      </c>
      <c r="CM26" s="134">
        <f t="shared" si="39"/>
        <v>0</v>
      </c>
      <c r="CN26" s="134">
        <f t="shared" si="40"/>
        <v>0</v>
      </c>
      <c r="CO26" s="134">
        <f t="shared" si="41"/>
        <v>0</v>
      </c>
      <c r="CP26" s="134">
        <f t="shared" si="42"/>
        <v>25351</v>
      </c>
      <c r="CQ26" s="134">
        <f t="shared" si="43"/>
        <v>62358</v>
      </c>
      <c r="CR26" s="134">
        <f t="shared" si="44"/>
        <v>34110</v>
      </c>
      <c r="CS26" s="134">
        <f t="shared" si="45"/>
        <v>0</v>
      </c>
      <c r="CT26" s="134">
        <f t="shared" si="46"/>
        <v>34110</v>
      </c>
      <c r="CU26" s="134">
        <f t="shared" si="47"/>
        <v>0</v>
      </c>
      <c r="CV26" s="134">
        <f t="shared" si="48"/>
        <v>0</v>
      </c>
      <c r="CW26" s="134">
        <f t="shared" si="49"/>
        <v>2694</v>
      </c>
      <c r="CX26" s="134">
        <f t="shared" si="34"/>
        <v>2694</v>
      </c>
      <c r="CY26" s="134">
        <f t="shared" si="33"/>
        <v>0</v>
      </c>
      <c r="CZ26" s="134">
        <f t="shared" si="33"/>
        <v>0</v>
      </c>
      <c r="DA26" s="134">
        <f t="shared" si="33"/>
        <v>0</v>
      </c>
      <c r="DB26" s="134">
        <f t="shared" si="33"/>
        <v>25554</v>
      </c>
      <c r="DC26" s="134">
        <f t="shared" si="33"/>
        <v>25554</v>
      </c>
      <c r="DD26" s="134">
        <f t="shared" si="33"/>
        <v>0</v>
      </c>
      <c r="DE26" s="134">
        <f t="shared" si="33"/>
        <v>0</v>
      </c>
      <c r="DF26" s="134">
        <f t="shared" si="33"/>
        <v>0</v>
      </c>
      <c r="DG26" s="134">
        <f t="shared" si="33"/>
        <v>78975</v>
      </c>
      <c r="DH26" s="134">
        <f t="shared" si="33"/>
        <v>0</v>
      </c>
      <c r="DI26" s="134">
        <f t="shared" si="33"/>
        <v>0</v>
      </c>
      <c r="DJ26" s="134">
        <f t="shared" si="33"/>
        <v>62358</v>
      </c>
    </row>
    <row r="27" spans="1:114" s="129" customFormat="1" ht="12" customHeight="1">
      <c r="A27" s="125" t="s">
        <v>335</v>
      </c>
      <c r="B27" s="126" t="s">
        <v>374</v>
      </c>
      <c r="C27" s="125" t="s">
        <v>375</v>
      </c>
      <c r="D27" s="134">
        <f t="shared" si="6"/>
        <v>70198</v>
      </c>
      <c r="E27" s="134">
        <f t="shared" si="7"/>
        <v>1667</v>
      </c>
      <c r="F27" s="134">
        <v>0</v>
      </c>
      <c r="G27" s="134">
        <v>0</v>
      </c>
      <c r="H27" s="134">
        <v>0</v>
      </c>
      <c r="I27" s="134">
        <v>1663</v>
      </c>
      <c r="J27" s="135" t="s">
        <v>332</v>
      </c>
      <c r="K27" s="134">
        <v>4</v>
      </c>
      <c r="L27" s="134">
        <v>68531</v>
      </c>
      <c r="M27" s="134">
        <f t="shared" si="8"/>
        <v>34592</v>
      </c>
      <c r="N27" s="134">
        <f t="shared" si="9"/>
        <v>9593</v>
      </c>
      <c r="O27" s="134">
        <v>657</v>
      </c>
      <c r="P27" s="134">
        <v>404</v>
      </c>
      <c r="Q27" s="134">
        <v>0</v>
      </c>
      <c r="R27" s="134">
        <v>8510</v>
      </c>
      <c r="S27" s="135" t="s">
        <v>332</v>
      </c>
      <c r="T27" s="134">
        <v>22</v>
      </c>
      <c r="U27" s="134">
        <v>24999</v>
      </c>
      <c r="V27" s="134">
        <f t="shared" si="10"/>
        <v>104790</v>
      </c>
      <c r="W27" s="134">
        <f t="shared" si="11"/>
        <v>11260</v>
      </c>
      <c r="X27" s="134">
        <f t="shared" si="12"/>
        <v>657</v>
      </c>
      <c r="Y27" s="134">
        <f t="shared" si="13"/>
        <v>404</v>
      </c>
      <c r="Z27" s="134">
        <f t="shared" si="14"/>
        <v>0</v>
      </c>
      <c r="AA27" s="134">
        <f t="shared" si="15"/>
        <v>10173</v>
      </c>
      <c r="AB27" s="135" t="s">
        <v>332</v>
      </c>
      <c r="AC27" s="134">
        <f t="shared" si="16"/>
        <v>26</v>
      </c>
      <c r="AD27" s="134">
        <f t="shared" si="17"/>
        <v>93530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f t="shared" si="20"/>
        <v>438</v>
      </c>
      <c r="AN27" s="134">
        <f t="shared" si="21"/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f t="shared" si="22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3"/>
        <v>438</v>
      </c>
      <c r="AY27" s="134">
        <v>0</v>
      </c>
      <c r="AZ27" s="134">
        <v>0</v>
      </c>
      <c r="BA27" s="134">
        <v>0</v>
      </c>
      <c r="BB27" s="134">
        <v>438</v>
      </c>
      <c r="BC27" s="134">
        <v>68676</v>
      </c>
      <c r="BD27" s="134">
        <v>0</v>
      </c>
      <c r="BE27" s="134">
        <v>1084</v>
      </c>
      <c r="BF27" s="134">
        <f t="shared" si="24"/>
        <v>1522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0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30"/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24070</v>
      </c>
      <c r="CF27" s="134">
        <v>0</v>
      </c>
      <c r="CG27" s="134">
        <v>10522</v>
      </c>
      <c r="CH27" s="134">
        <f t="shared" si="31"/>
        <v>10522</v>
      </c>
      <c r="CI27" s="134">
        <f t="shared" si="35"/>
        <v>0</v>
      </c>
      <c r="CJ27" s="134">
        <f t="shared" si="36"/>
        <v>0</v>
      </c>
      <c r="CK27" s="134">
        <f t="shared" si="37"/>
        <v>0</v>
      </c>
      <c r="CL27" s="134">
        <f t="shared" si="38"/>
        <v>0</v>
      </c>
      <c r="CM27" s="134">
        <f t="shared" si="39"/>
        <v>0</v>
      </c>
      <c r="CN27" s="134">
        <f t="shared" si="40"/>
        <v>0</v>
      </c>
      <c r="CO27" s="134">
        <f t="shared" si="41"/>
        <v>0</v>
      </c>
      <c r="CP27" s="134">
        <f t="shared" si="42"/>
        <v>0</v>
      </c>
      <c r="CQ27" s="134">
        <f t="shared" si="43"/>
        <v>438</v>
      </c>
      <c r="CR27" s="134">
        <f t="shared" si="44"/>
        <v>0</v>
      </c>
      <c r="CS27" s="134">
        <f t="shared" si="45"/>
        <v>0</v>
      </c>
      <c r="CT27" s="134">
        <f t="shared" si="46"/>
        <v>0</v>
      </c>
      <c r="CU27" s="134">
        <f t="shared" si="47"/>
        <v>0</v>
      </c>
      <c r="CV27" s="134">
        <f t="shared" si="48"/>
        <v>0</v>
      </c>
      <c r="CW27" s="134">
        <f t="shared" si="49"/>
        <v>0</v>
      </c>
      <c r="CX27" s="134">
        <f t="shared" si="34"/>
        <v>0</v>
      </c>
      <c r="CY27" s="134">
        <f t="shared" si="33"/>
        <v>0</v>
      </c>
      <c r="CZ27" s="134">
        <f t="shared" si="33"/>
        <v>0</v>
      </c>
      <c r="DA27" s="134">
        <f t="shared" si="33"/>
        <v>0</v>
      </c>
      <c r="DB27" s="134">
        <f t="shared" si="33"/>
        <v>438</v>
      </c>
      <c r="DC27" s="134">
        <f t="shared" si="33"/>
        <v>0</v>
      </c>
      <c r="DD27" s="134">
        <f t="shared" si="33"/>
        <v>0</v>
      </c>
      <c r="DE27" s="134">
        <f t="shared" si="33"/>
        <v>0</v>
      </c>
      <c r="DF27" s="134">
        <f t="shared" si="33"/>
        <v>438</v>
      </c>
      <c r="DG27" s="134">
        <f t="shared" si="33"/>
        <v>92746</v>
      </c>
      <c r="DH27" s="134">
        <f t="shared" si="33"/>
        <v>0</v>
      </c>
      <c r="DI27" s="134">
        <f t="shared" si="33"/>
        <v>11606</v>
      </c>
      <c r="DJ27" s="134">
        <f t="shared" si="33"/>
        <v>12044</v>
      </c>
    </row>
    <row r="28" spans="1:114" s="129" customFormat="1" ht="12" customHeight="1">
      <c r="A28" s="125" t="s">
        <v>335</v>
      </c>
      <c r="B28" s="126" t="s">
        <v>376</v>
      </c>
      <c r="C28" s="125" t="s">
        <v>377</v>
      </c>
      <c r="D28" s="134">
        <f t="shared" si="6"/>
        <v>152018</v>
      </c>
      <c r="E28" s="134">
        <f t="shared" si="7"/>
        <v>0</v>
      </c>
      <c r="F28" s="134">
        <v>0</v>
      </c>
      <c r="G28" s="134">
        <v>0</v>
      </c>
      <c r="H28" s="134">
        <v>0</v>
      </c>
      <c r="I28" s="134">
        <v>0</v>
      </c>
      <c r="J28" s="135" t="s">
        <v>332</v>
      </c>
      <c r="K28" s="134">
        <v>0</v>
      </c>
      <c r="L28" s="134">
        <v>152018</v>
      </c>
      <c r="M28" s="134">
        <f t="shared" si="8"/>
        <v>60485</v>
      </c>
      <c r="N28" s="134">
        <f t="shared" si="9"/>
        <v>1829</v>
      </c>
      <c r="O28" s="134">
        <v>1167</v>
      </c>
      <c r="P28" s="134">
        <v>662</v>
      </c>
      <c r="Q28" s="134">
        <v>0</v>
      </c>
      <c r="R28" s="134">
        <v>0</v>
      </c>
      <c r="S28" s="135" t="s">
        <v>332</v>
      </c>
      <c r="T28" s="134">
        <v>0</v>
      </c>
      <c r="U28" s="134">
        <v>58656</v>
      </c>
      <c r="V28" s="134">
        <f t="shared" si="10"/>
        <v>212503</v>
      </c>
      <c r="W28" s="134">
        <f t="shared" si="11"/>
        <v>1829</v>
      </c>
      <c r="X28" s="134">
        <f t="shared" si="12"/>
        <v>1167</v>
      </c>
      <c r="Y28" s="134">
        <f t="shared" si="13"/>
        <v>662</v>
      </c>
      <c r="Z28" s="134">
        <f t="shared" si="14"/>
        <v>0</v>
      </c>
      <c r="AA28" s="134">
        <f t="shared" si="15"/>
        <v>0</v>
      </c>
      <c r="AB28" s="135" t="s">
        <v>332</v>
      </c>
      <c r="AC28" s="134">
        <f t="shared" si="16"/>
        <v>0</v>
      </c>
      <c r="AD28" s="134">
        <f t="shared" si="17"/>
        <v>210674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f t="shared" si="20"/>
        <v>0</v>
      </c>
      <c r="AN28" s="134">
        <f t="shared" si="21"/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f t="shared" si="22"/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f t="shared" si="23"/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150994</v>
      </c>
      <c r="BD28" s="134">
        <v>0</v>
      </c>
      <c r="BE28" s="134">
        <v>1024</v>
      </c>
      <c r="BF28" s="134">
        <f t="shared" si="24"/>
        <v>1024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34128</v>
      </c>
      <c r="CF28" s="134">
        <v>0</v>
      </c>
      <c r="CG28" s="134">
        <v>26357</v>
      </c>
      <c r="CH28" s="134">
        <f t="shared" si="31"/>
        <v>26357</v>
      </c>
      <c r="CI28" s="134">
        <f t="shared" si="35"/>
        <v>0</v>
      </c>
      <c r="CJ28" s="134">
        <f t="shared" si="36"/>
        <v>0</v>
      </c>
      <c r="CK28" s="134">
        <f t="shared" si="37"/>
        <v>0</v>
      </c>
      <c r="CL28" s="134">
        <f t="shared" si="38"/>
        <v>0</v>
      </c>
      <c r="CM28" s="134">
        <f t="shared" si="39"/>
        <v>0</v>
      </c>
      <c r="CN28" s="134">
        <f t="shared" si="40"/>
        <v>0</v>
      </c>
      <c r="CO28" s="134">
        <f t="shared" si="41"/>
        <v>0</v>
      </c>
      <c r="CP28" s="134">
        <f t="shared" si="42"/>
        <v>0</v>
      </c>
      <c r="CQ28" s="134">
        <f t="shared" si="43"/>
        <v>0</v>
      </c>
      <c r="CR28" s="134">
        <f t="shared" si="44"/>
        <v>0</v>
      </c>
      <c r="CS28" s="134">
        <f t="shared" si="45"/>
        <v>0</v>
      </c>
      <c r="CT28" s="134">
        <f t="shared" si="46"/>
        <v>0</v>
      </c>
      <c r="CU28" s="134">
        <f t="shared" si="47"/>
        <v>0</v>
      </c>
      <c r="CV28" s="134">
        <f t="shared" si="48"/>
        <v>0</v>
      </c>
      <c r="CW28" s="134">
        <f t="shared" si="49"/>
        <v>0</v>
      </c>
      <c r="CX28" s="134">
        <f t="shared" si="34"/>
        <v>0</v>
      </c>
      <c r="CY28" s="134">
        <f t="shared" si="33"/>
        <v>0</v>
      </c>
      <c r="CZ28" s="134">
        <f t="shared" si="33"/>
        <v>0</v>
      </c>
      <c r="DA28" s="134">
        <f t="shared" si="33"/>
        <v>0</v>
      </c>
      <c r="DB28" s="134">
        <f t="shared" si="33"/>
        <v>0</v>
      </c>
      <c r="DC28" s="134">
        <f t="shared" si="33"/>
        <v>0</v>
      </c>
      <c r="DD28" s="134">
        <f t="shared" si="33"/>
        <v>0</v>
      </c>
      <c r="DE28" s="134">
        <f t="shared" si="33"/>
        <v>0</v>
      </c>
      <c r="DF28" s="134">
        <f t="shared" si="33"/>
        <v>0</v>
      </c>
      <c r="DG28" s="134">
        <f t="shared" si="33"/>
        <v>185122</v>
      </c>
      <c r="DH28" s="134">
        <f t="shared" si="33"/>
        <v>0</v>
      </c>
      <c r="DI28" s="134">
        <f t="shared" si="33"/>
        <v>27381</v>
      </c>
      <c r="DJ28" s="134">
        <f t="shared" si="33"/>
        <v>27381</v>
      </c>
    </row>
    <row r="29" spans="1:114" s="129" customFormat="1" ht="12" customHeight="1">
      <c r="A29" s="125" t="s">
        <v>335</v>
      </c>
      <c r="B29" s="126" t="s">
        <v>378</v>
      </c>
      <c r="C29" s="125" t="s">
        <v>379</v>
      </c>
      <c r="D29" s="134">
        <f t="shared" si="6"/>
        <v>244900</v>
      </c>
      <c r="E29" s="134">
        <f t="shared" si="7"/>
        <v>3406</v>
      </c>
      <c r="F29" s="134">
        <v>0</v>
      </c>
      <c r="G29" s="134">
        <v>0</v>
      </c>
      <c r="H29" s="134">
        <v>0</v>
      </c>
      <c r="I29" s="134">
        <v>833</v>
      </c>
      <c r="J29" s="135" t="s">
        <v>332</v>
      </c>
      <c r="K29" s="134">
        <v>2573</v>
      </c>
      <c r="L29" s="134">
        <v>241494</v>
      </c>
      <c r="M29" s="134">
        <f t="shared" si="8"/>
        <v>57096</v>
      </c>
      <c r="N29" s="134">
        <f t="shared" si="9"/>
        <v>10479</v>
      </c>
      <c r="O29" s="134">
        <v>0</v>
      </c>
      <c r="P29" s="134">
        <v>0</v>
      </c>
      <c r="Q29" s="134">
        <v>0</v>
      </c>
      <c r="R29" s="134">
        <v>10479</v>
      </c>
      <c r="S29" s="135" t="s">
        <v>332</v>
      </c>
      <c r="T29" s="134">
        <v>0</v>
      </c>
      <c r="U29" s="134">
        <v>46617</v>
      </c>
      <c r="V29" s="134">
        <f t="shared" si="10"/>
        <v>301996</v>
      </c>
      <c r="W29" s="134">
        <f t="shared" si="11"/>
        <v>13885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11312</v>
      </c>
      <c r="AB29" s="135" t="s">
        <v>332</v>
      </c>
      <c r="AC29" s="134">
        <f t="shared" si="16"/>
        <v>2573</v>
      </c>
      <c r="AD29" s="134">
        <f t="shared" si="17"/>
        <v>288111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27466</v>
      </c>
      <c r="AM29" s="134">
        <f t="shared" si="20"/>
        <v>171755</v>
      </c>
      <c r="AN29" s="134">
        <f t="shared" si="21"/>
        <v>19610</v>
      </c>
      <c r="AO29" s="134">
        <v>4032</v>
      </c>
      <c r="AP29" s="134">
        <v>15578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151116</v>
      </c>
      <c r="AY29" s="134">
        <v>82015</v>
      </c>
      <c r="AZ29" s="134">
        <v>52532</v>
      </c>
      <c r="BA29" s="134">
        <v>16569</v>
      </c>
      <c r="BB29" s="134">
        <v>0</v>
      </c>
      <c r="BC29" s="134">
        <v>45679</v>
      </c>
      <c r="BD29" s="134">
        <v>1029</v>
      </c>
      <c r="BE29" s="134">
        <v>0</v>
      </c>
      <c r="BF29" s="134">
        <f t="shared" si="24"/>
        <v>171755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14442</v>
      </c>
      <c r="BP29" s="134">
        <f t="shared" si="28"/>
        <v>4032</v>
      </c>
      <c r="BQ29" s="134">
        <v>4032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10410</v>
      </c>
      <c r="CA29" s="134">
        <v>0</v>
      </c>
      <c r="CB29" s="134">
        <v>10410</v>
      </c>
      <c r="CC29" s="134">
        <v>0</v>
      </c>
      <c r="CD29" s="134">
        <v>0</v>
      </c>
      <c r="CE29" s="134">
        <v>42654</v>
      </c>
      <c r="CF29" s="134">
        <v>0</v>
      </c>
      <c r="CG29" s="134">
        <v>0</v>
      </c>
      <c r="CH29" s="134">
        <f t="shared" si="31"/>
        <v>14442</v>
      </c>
      <c r="CI29" s="134">
        <f t="shared" si="35"/>
        <v>0</v>
      </c>
      <c r="CJ29" s="134">
        <f t="shared" si="36"/>
        <v>0</v>
      </c>
      <c r="CK29" s="134">
        <f t="shared" si="37"/>
        <v>0</v>
      </c>
      <c r="CL29" s="134">
        <f t="shared" si="38"/>
        <v>0</v>
      </c>
      <c r="CM29" s="134">
        <f t="shared" si="39"/>
        <v>0</v>
      </c>
      <c r="CN29" s="134">
        <f t="shared" si="40"/>
        <v>0</v>
      </c>
      <c r="CO29" s="134">
        <f t="shared" si="41"/>
        <v>0</v>
      </c>
      <c r="CP29" s="134">
        <f t="shared" si="42"/>
        <v>27466</v>
      </c>
      <c r="CQ29" s="134">
        <f t="shared" si="43"/>
        <v>186197</v>
      </c>
      <c r="CR29" s="134">
        <f t="shared" si="44"/>
        <v>23642</v>
      </c>
      <c r="CS29" s="134">
        <f t="shared" si="45"/>
        <v>8064</v>
      </c>
      <c r="CT29" s="134">
        <f t="shared" si="46"/>
        <v>15578</v>
      </c>
      <c r="CU29" s="134">
        <f t="shared" si="47"/>
        <v>0</v>
      </c>
      <c r="CV29" s="134">
        <f t="shared" si="48"/>
        <v>0</v>
      </c>
      <c r="CW29" s="134">
        <f t="shared" si="49"/>
        <v>0</v>
      </c>
      <c r="CX29" s="134">
        <f t="shared" si="34"/>
        <v>0</v>
      </c>
      <c r="CY29" s="134">
        <f t="shared" si="33"/>
        <v>0</v>
      </c>
      <c r="CZ29" s="134">
        <f t="shared" si="33"/>
        <v>0</v>
      </c>
      <c r="DA29" s="134">
        <f t="shared" si="33"/>
        <v>0</v>
      </c>
      <c r="DB29" s="134">
        <f aca="true" t="shared" si="50" ref="DB29:DJ33">SUM(AX29,+BZ29)</f>
        <v>161526</v>
      </c>
      <c r="DC29" s="134">
        <f t="shared" si="50"/>
        <v>82015</v>
      </c>
      <c r="DD29" s="134">
        <f t="shared" si="50"/>
        <v>62942</v>
      </c>
      <c r="DE29" s="134">
        <f t="shared" si="50"/>
        <v>16569</v>
      </c>
      <c r="DF29" s="134">
        <f t="shared" si="50"/>
        <v>0</v>
      </c>
      <c r="DG29" s="134">
        <f t="shared" si="50"/>
        <v>88333</v>
      </c>
      <c r="DH29" s="134">
        <f t="shared" si="50"/>
        <v>1029</v>
      </c>
      <c r="DI29" s="134">
        <f t="shared" si="50"/>
        <v>0</v>
      </c>
      <c r="DJ29" s="134">
        <f t="shared" si="50"/>
        <v>186197</v>
      </c>
    </row>
    <row r="30" spans="1:114" s="129" customFormat="1" ht="12" customHeight="1">
      <c r="A30" s="125" t="s">
        <v>335</v>
      </c>
      <c r="B30" s="126" t="s">
        <v>380</v>
      </c>
      <c r="C30" s="125" t="s">
        <v>381</v>
      </c>
      <c r="D30" s="134">
        <f t="shared" si="6"/>
        <v>115345</v>
      </c>
      <c r="E30" s="134">
        <f t="shared" si="7"/>
        <v>2107</v>
      </c>
      <c r="F30" s="134">
        <v>0</v>
      </c>
      <c r="G30" s="134">
        <v>0</v>
      </c>
      <c r="H30" s="134">
        <v>0</v>
      </c>
      <c r="I30" s="134">
        <v>2107</v>
      </c>
      <c r="J30" s="135" t="s">
        <v>332</v>
      </c>
      <c r="K30" s="134">
        <v>0</v>
      </c>
      <c r="L30" s="134">
        <v>113238</v>
      </c>
      <c r="M30" s="134">
        <f t="shared" si="8"/>
        <v>39071</v>
      </c>
      <c r="N30" s="134">
        <f t="shared" si="9"/>
        <v>9455</v>
      </c>
      <c r="O30" s="134">
        <v>387</v>
      </c>
      <c r="P30" s="134">
        <v>1160</v>
      </c>
      <c r="Q30" s="134">
        <v>0</v>
      </c>
      <c r="R30" s="134">
        <v>7908</v>
      </c>
      <c r="S30" s="135" t="s">
        <v>332</v>
      </c>
      <c r="T30" s="134">
        <v>0</v>
      </c>
      <c r="U30" s="134">
        <v>29616</v>
      </c>
      <c r="V30" s="134">
        <f t="shared" si="10"/>
        <v>154416</v>
      </c>
      <c r="W30" s="134">
        <f t="shared" si="11"/>
        <v>11562</v>
      </c>
      <c r="X30" s="134">
        <f t="shared" si="12"/>
        <v>387</v>
      </c>
      <c r="Y30" s="134">
        <f t="shared" si="13"/>
        <v>1160</v>
      </c>
      <c r="Z30" s="134">
        <f t="shared" si="14"/>
        <v>0</v>
      </c>
      <c r="AA30" s="134">
        <f t="shared" si="15"/>
        <v>10015</v>
      </c>
      <c r="AB30" s="135" t="s">
        <v>332</v>
      </c>
      <c r="AC30" s="134">
        <f t="shared" si="16"/>
        <v>0</v>
      </c>
      <c r="AD30" s="134">
        <f t="shared" si="17"/>
        <v>142854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24126</v>
      </c>
      <c r="AN30" s="134">
        <f t="shared" si="21"/>
        <v>4609</v>
      </c>
      <c r="AO30" s="134">
        <v>4609</v>
      </c>
      <c r="AP30" s="134">
        <v>0</v>
      </c>
      <c r="AQ30" s="134">
        <v>0</v>
      </c>
      <c r="AR30" s="134">
        <v>0</v>
      </c>
      <c r="AS30" s="134">
        <f t="shared" si="22"/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f t="shared" si="23"/>
        <v>19517</v>
      </c>
      <c r="AY30" s="134">
        <v>16005</v>
      </c>
      <c r="AZ30" s="134">
        <v>3512</v>
      </c>
      <c r="BA30" s="134">
        <v>0</v>
      </c>
      <c r="BB30" s="134">
        <v>0</v>
      </c>
      <c r="BC30" s="134">
        <v>91219</v>
      </c>
      <c r="BD30" s="134">
        <v>0</v>
      </c>
      <c r="BE30" s="134">
        <v>0</v>
      </c>
      <c r="BF30" s="134">
        <f t="shared" si="24"/>
        <v>24126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12324</v>
      </c>
      <c r="BP30" s="134">
        <f t="shared" si="28"/>
        <v>4609</v>
      </c>
      <c r="BQ30" s="134">
        <v>4609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7715</v>
      </c>
      <c r="CA30" s="134">
        <v>7715</v>
      </c>
      <c r="CB30" s="134">
        <v>0</v>
      </c>
      <c r="CC30" s="134">
        <v>0</v>
      </c>
      <c r="CD30" s="134">
        <v>0</v>
      </c>
      <c r="CE30" s="134">
        <v>26747</v>
      </c>
      <c r="CF30" s="134">
        <v>0</v>
      </c>
      <c r="CG30" s="134">
        <v>0</v>
      </c>
      <c r="CH30" s="134">
        <f t="shared" si="31"/>
        <v>12324</v>
      </c>
      <c r="CI30" s="134">
        <f t="shared" si="35"/>
        <v>0</v>
      </c>
      <c r="CJ30" s="134">
        <f t="shared" si="36"/>
        <v>0</v>
      </c>
      <c r="CK30" s="134">
        <f t="shared" si="37"/>
        <v>0</v>
      </c>
      <c r="CL30" s="134">
        <f t="shared" si="38"/>
        <v>0</v>
      </c>
      <c r="CM30" s="134">
        <f t="shared" si="39"/>
        <v>0</v>
      </c>
      <c r="CN30" s="134">
        <f t="shared" si="40"/>
        <v>0</v>
      </c>
      <c r="CO30" s="134">
        <f t="shared" si="41"/>
        <v>0</v>
      </c>
      <c r="CP30" s="134">
        <f t="shared" si="42"/>
        <v>0</v>
      </c>
      <c r="CQ30" s="134">
        <f t="shared" si="43"/>
        <v>36450</v>
      </c>
      <c r="CR30" s="134">
        <f t="shared" si="44"/>
        <v>9218</v>
      </c>
      <c r="CS30" s="134">
        <f t="shared" si="45"/>
        <v>9218</v>
      </c>
      <c r="CT30" s="134">
        <f t="shared" si="46"/>
        <v>0</v>
      </c>
      <c r="CU30" s="134">
        <f t="shared" si="47"/>
        <v>0</v>
      </c>
      <c r="CV30" s="134">
        <f t="shared" si="48"/>
        <v>0</v>
      </c>
      <c r="CW30" s="134">
        <f t="shared" si="49"/>
        <v>0</v>
      </c>
      <c r="CX30" s="134">
        <f t="shared" si="34"/>
        <v>0</v>
      </c>
      <c r="CY30" s="134">
        <f aca="true" t="shared" si="51" ref="CY30:DA33">SUM(AU30,+BW30)</f>
        <v>0</v>
      </c>
      <c r="CZ30" s="134">
        <f t="shared" si="51"/>
        <v>0</v>
      </c>
      <c r="DA30" s="134">
        <f t="shared" si="51"/>
        <v>0</v>
      </c>
      <c r="DB30" s="134">
        <f t="shared" si="50"/>
        <v>27232</v>
      </c>
      <c r="DC30" s="134">
        <f t="shared" si="50"/>
        <v>23720</v>
      </c>
      <c r="DD30" s="134">
        <f t="shared" si="50"/>
        <v>3512</v>
      </c>
      <c r="DE30" s="134">
        <f t="shared" si="50"/>
        <v>0</v>
      </c>
      <c r="DF30" s="134">
        <f t="shared" si="50"/>
        <v>0</v>
      </c>
      <c r="DG30" s="134">
        <f t="shared" si="50"/>
        <v>117966</v>
      </c>
      <c r="DH30" s="134">
        <f t="shared" si="50"/>
        <v>0</v>
      </c>
      <c r="DI30" s="134">
        <f t="shared" si="50"/>
        <v>0</v>
      </c>
      <c r="DJ30" s="134">
        <f t="shared" si="50"/>
        <v>36450</v>
      </c>
    </row>
    <row r="31" spans="1:114" s="129" customFormat="1" ht="12" customHeight="1">
      <c r="A31" s="125" t="s">
        <v>335</v>
      </c>
      <c r="B31" s="126" t="s">
        <v>382</v>
      </c>
      <c r="C31" s="125" t="s">
        <v>383</v>
      </c>
      <c r="D31" s="134">
        <f t="shared" si="6"/>
        <v>118275</v>
      </c>
      <c r="E31" s="134">
        <f t="shared" si="7"/>
        <v>0</v>
      </c>
      <c r="F31" s="134">
        <v>0</v>
      </c>
      <c r="G31" s="134">
        <v>0</v>
      </c>
      <c r="H31" s="134">
        <v>0</v>
      </c>
      <c r="I31" s="134">
        <v>0</v>
      </c>
      <c r="J31" s="135" t="s">
        <v>332</v>
      </c>
      <c r="K31" s="134">
        <v>0</v>
      </c>
      <c r="L31" s="134">
        <v>118275</v>
      </c>
      <c r="M31" s="134">
        <f t="shared" si="8"/>
        <v>109307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34">
        <v>109307</v>
      </c>
      <c r="V31" s="134">
        <f t="shared" si="10"/>
        <v>227582</v>
      </c>
      <c r="W31" s="134">
        <f t="shared" si="11"/>
        <v>0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0</v>
      </c>
      <c r="AB31" s="135" t="s">
        <v>332</v>
      </c>
      <c r="AC31" s="134">
        <f t="shared" si="16"/>
        <v>0</v>
      </c>
      <c r="AD31" s="134">
        <f t="shared" si="17"/>
        <v>227582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f t="shared" si="20"/>
        <v>0</v>
      </c>
      <c r="AN31" s="134">
        <f t="shared" si="21"/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f t="shared" si="22"/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f t="shared" si="23"/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118275</v>
      </c>
      <c r="BD31" s="134">
        <v>0</v>
      </c>
      <c r="BE31" s="134">
        <v>0</v>
      </c>
      <c r="BF31" s="134">
        <f t="shared" si="24"/>
        <v>0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7"/>
        <v>0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109307</v>
      </c>
      <c r="CF31" s="134">
        <v>0</v>
      </c>
      <c r="CG31" s="134">
        <v>0</v>
      </c>
      <c r="CH31" s="134">
        <f t="shared" si="31"/>
        <v>0</v>
      </c>
      <c r="CI31" s="134">
        <f t="shared" si="35"/>
        <v>0</v>
      </c>
      <c r="CJ31" s="134">
        <f t="shared" si="36"/>
        <v>0</v>
      </c>
      <c r="CK31" s="134">
        <f t="shared" si="37"/>
        <v>0</v>
      </c>
      <c r="CL31" s="134">
        <f t="shared" si="38"/>
        <v>0</v>
      </c>
      <c r="CM31" s="134">
        <f t="shared" si="39"/>
        <v>0</v>
      </c>
      <c r="CN31" s="134">
        <f t="shared" si="40"/>
        <v>0</v>
      </c>
      <c r="CO31" s="134">
        <f t="shared" si="41"/>
        <v>0</v>
      </c>
      <c r="CP31" s="134">
        <f t="shared" si="42"/>
        <v>0</v>
      </c>
      <c r="CQ31" s="134">
        <f t="shared" si="43"/>
        <v>0</v>
      </c>
      <c r="CR31" s="134">
        <f t="shared" si="44"/>
        <v>0</v>
      </c>
      <c r="CS31" s="134">
        <f t="shared" si="45"/>
        <v>0</v>
      </c>
      <c r="CT31" s="134">
        <f t="shared" si="46"/>
        <v>0</v>
      </c>
      <c r="CU31" s="134">
        <f t="shared" si="47"/>
        <v>0</v>
      </c>
      <c r="CV31" s="134">
        <f t="shared" si="48"/>
        <v>0</v>
      </c>
      <c r="CW31" s="134">
        <f t="shared" si="49"/>
        <v>0</v>
      </c>
      <c r="CX31" s="134">
        <f t="shared" si="34"/>
        <v>0</v>
      </c>
      <c r="CY31" s="134">
        <f t="shared" si="51"/>
        <v>0</v>
      </c>
      <c r="CZ31" s="134">
        <f t="shared" si="51"/>
        <v>0</v>
      </c>
      <c r="DA31" s="134">
        <f t="shared" si="51"/>
        <v>0</v>
      </c>
      <c r="DB31" s="134">
        <f t="shared" si="50"/>
        <v>0</v>
      </c>
      <c r="DC31" s="134">
        <f t="shared" si="50"/>
        <v>0</v>
      </c>
      <c r="DD31" s="134">
        <f t="shared" si="50"/>
        <v>0</v>
      </c>
      <c r="DE31" s="134">
        <f t="shared" si="50"/>
        <v>0</v>
      </c>
      <c r="DF31" s="134">
        <f t="shared" si="50"/>
        <v>0</v>
      </c>
      <c r="DG31" s="134">
        <f t="shared" si="50"/>
        <v>227582</v>
      </c>
      <c r="DH31" s="134">
        <f t="shared" si="50"/>
        <v>0</v>
      </c>
      <c r="DI31" s="134">
        <f t="shared" si="50"/>
        <v>0</v>
      </c>
      <c r="DJ31" s="134">
        <f t="shared" si="50"/>
        <v>0</v>
      </c>
    </row>
    <row r="32" spans="1:114" s="129" customFormat="1" ht="12" customHeight="1">
      <c r="A32" s="125" t="s">
        <v>335</v>
      </c>
      <c r="B32" s="126" t="s">
        <v>384</v>
      </c>
      <c r="C32" s="125" t="s">
        <v>385</v>
      </c>
      <c r="D32" s="134">
        <f t="shared" si="6"/>
        <v>82645</v>
      </c>
      <c r="E32" s="134">
        <f t="shared" si="7"/>
        <v>2826</v>
      </c>
      <c r="F32" s="134">
        <v>0</v>
      </c>
      <c r="G32" s="134">
        <v>2459</v>
      </c>
      <c r="H32" s="134">
        <v>0</v>
      </c>
      <c r="I32" s="134">
        <v>53</v>
      </c>
      <c r="J32" s="135" t="s">
        <v>332</v>
      </c>
      <c r="K32" s="134">
        <v>314</v>
      </c>
      <c r="L32" s="134">
        <v>79819</v>
      </c>
      <c r="M32" s="134">
        <f t="shared" si="8"/>
        <v>32065</v>
      </c>
      <c r="N32" s="134">
        <f t="shared" si="9"/>
        <v>16851</v>
      </c>
      <c r="O32" s="134">
        <v>0</v>
      </c>
      <c r="P32" s="134">
        <v>0</v>
      </c>
      <c r="Q32" s="134">
        <v>0</v>
      </c>
      <c r="R32" s="134">
        <v>16851</v>
      </c>
      <c r="S32" s="135" t="s">
        <v>332</v>
      </c>
      <c r="T32" s="134">
        <v>0</v>
      </c>
      <c r="U32" s="134">
        <v>15214</v>
      </c>
      <c r="V32" s="134">
        <f t="shared" si="10"/>
        <v>114710</v>
      </c>
      <c r="W32" s="134">
        <f t="shared" si="11"/>
        <v>19677</v>
      </c>
      <c r="X32" s="134">
        <f t="shared" si="12"/>
        <v>0</v>
      </c>
      <c r="Y32" s="134">
        <f t="shared" si="13"/>
        <v>2459</v>
      </c>
      <c r="Z32" s="134">
        <f t="shared" si="14"/>
        <v>0</v>
      </c>
      <c r="AA32" s="134">
        <f t="shared" si="15"/>
        <v>16904</v>
      </c>
      <c r="AB32" s="135" t="s">
        <v>332</v>
      </c>
      <c r="AC32" s="134">
        <f t="shared" si="16"/>
        <v>314</v>
      </c>
      <c r="AD32" s="134">
        <f t="shared" si="17"/>
        <v>95033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3252</v>
      </c>
      <c r="AM32" s="134">
        <f t="shared" si="20"/>
        <v>78144</v>
      </c>
      <c r="AN32" s="134">
        <f t="shared" si="21"/>
        <v>15743</v>
      </c>
      <c r="AO32" s="134">
        <v>15743</v>
      </c>
      <c r="AP32" s="134">
        <v>0</v>
      </c>
      <c r="AQ32" s="134">
        <v>0</v>
      </c>
      <c r="AR32" s="134">
        <v>0</v>
      </c>
      <c r="AS32" s="134">
        <f t="shared" si="22"/>
        <v>14682</v>
      </c>
      <c r="AT32" s="134">
        <v>2482</v>
      </c>
      <c r="AU32" s="134">
        <v>3916</v>
      </c>
      <c r="AV32" s="134">
        <v>8284</v>
      </c>
      <c r="AW32" s="134">
        <v>0</v>
      </c>
      <c r="AX32" s="134">
        <f t="shared" si="23"/>
        <v>47719</v>
      </c>
      <c r="AY32" s="134">
        <v>32134</v>
      </c>
      <c r="AZ32" s="134">
        <v>7985</v>
      </c>
      <c r="BA32" s="134">
        <v>7600</v>
      </c>
      <c r="BB32" s="134">
        <v>0</v>
      </c>
      <c r="BC32" s="134">
        <v>0</v>
      </c>
      <c r="BD32" s="134">
        <v>0</v>
      </c>
      <c r="BE32" s="134">
        <v>1249</v>
      </c>
      <c r="BF32" s="134">
        <f t="shared" si="24"/>
        <v>79393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7"/>
        <v>32065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1498</v>
      </c>
      <c r="BV32" s="134">
        <v>1498</v>
      </c>
      <c r="BW32" s="134">
        <v>0</v>
      </c>
      <c r="BX32" s="134">
        <v>0</v>
      </c>
      <c r="BY32" s="134">
        <v>7749</v>
      </c>
      <c r="BZ32" s="134">
        <f t="shared" si="30"/>
        <v>22818</v>
      </c>
      <c r="CA32" s="134">
        <v>9903</v>
      </c>
      <c r="CB32" s="134">
        <v>12915</v>
      </c>
      <c r="CC32" s="134">
        <v>0</v>
      </c>
      <c r="CD32" s="134">
        <v>0</v>
      </c>
      <c r="CE32" s="134">
        <v>0</v>
      </c>
      <c r="CF32" s="134">
        <v>0</v>
      </c>
      <c r="CG32" s="134">
        <v>0</v>
      </c>
      <c r="CH32" s="134">
        <f t="shared" si="31"/>
        <v>32065</v>
      </c>
      <c r="CI32" s="134">
        <f t="shared" si="35"/>
        <v>0</v>
      </c>
      <c r="CJ32" s="134">
        <f t="shared" si="36"/>
        <v>0</v>
      </c>
      <c r="CK32" s="134">
        <f t="shared" si="37"/>
        <v>0</v>
      </c>
      <c r="CL32" s="134">
        <f t="shared" si="38"/>
        <v>0</v>
      </c>
      <c r="CM32" s="134">
        <f t="shared" si="39"/>
        <v>0</v>
      </c>
      <c r="CN32" s="134">
        <f t="shared" si="40"/>
        <v>0</v>
      </c>
      <c r="CO32" s="134">
        <f t="shared" si="41"/>
        <v>0</v>
      </c>
      <c r="CP32" s="134">
        <f t="shared" si="42"/>
        <v>3252</v>
      </c>
      <c r="CQ32" s="134">
        <f t="shared" si="43"/>
        <v>110209</v>
      </c>
      <c r="CR32" s="134">
        <f t="shared" si="44"/>
        <v>15743</v>
      </c>
      <c r="CS32" s="134">
        <f t="shared" si="45"/>
        <v>15743</v>
      </c>
      <c r="CT32" s="134">
        <f t="shared" si="46"/>
        <v>0</v>
      </c>
      <c r="CU32" s="134">
        <f t="shared" si="47"/>
        <v>0</v>
      </c>
      <c r="CV32" s="134">
        <f t="shared" si="48"/>
        <v>0</v>
      </c>
      <c r="CW32" s="134">
        <f t="shared" si="49"/>
        <v>16180</v>
      </c>
      <c r="CX32" s="134">
        <f t="shared" si="34"/>
        <v>3980</v>
      </c>
      <c r="CY32" s="134">
        <f t="shared" si="51"/>
        <v>3916</v>
      </c>
      <c r="CZ32" s="134">
        <f t="shared" si="51"/>
        <v>8284</v>
      </c>
      <c r="DA32" s="134">
        <f t="shared" si="51"/>
        <v>7749</v>
      </c>
      <c r="DB32" s="134">
        <f t="shared" si="50"/>
        <v>70537</v>
      </c>
      <c r="DC32" s="134">
        <f t="shared" si="50"/>
        <v>42037</v>
      </c>
      <c r="DD32" s="134">
        <f t="shared" si="50"/>
        <v>20900</v>
      </c>
      <c r="DE32" s="134">
        <f t="shared" si="50"/>
        <v>7600</v>
      </c>
      <c r="DF32" s="134">
        <f t="shared" si="50"/>
        <v>0</v>
      </c>
      <c r="DG32" s="134">
        <f t="shared" si="50"/>
        <v>0</v>
      </c>
      <c r="DH32" s="134">
        <f t="shared" si="50"/>
        <v>0</v>
      </c>
      <c r="DI32" s="134">
        <f t="shared" si="50"/>
        <v>1249</v>
      </c>
      <c r="DJ32" s="134">
        <f t="shared" si="50"/>
        <v>111458</v>
      </c>
    </row>
    <row r="33" spans="1:114" s="129" customFormat="1" ht="12" customHeight="1">
      <c r="A33" s="125" t="s">
        <v>335</v>
      </c>
      <c r="B33" s="126" t="s">
        <v>386</v>
      </c>
      <c r="C33" s="125" t="s">
        <v>387</v>
      </c>
      <c r="D33" s="134">
        <f t="shared" si="6"/>
        <v>377902</v>
      </c>
      <c r="E33" s="134">
        <f t="shared" si="7"/>
        <v>11189</v>
      </c>
      <c r="F33" s="134">
        <v>0</v>
      </c>
      <c r="G33" s="134">
        <v>810</v>
      </c>
      <c r="H33" s="134">
        <v>0</v>
      </c>
      <c r="I33" s="134">
        <v>6635</v>
      </c>
      <c r="J33" s="135" t="s">
        <v>332</v>
      </c>
      <c r="K33" s="134">
        <v>3744</v>
      </c>
      <c r="L33" s="134">
        <v>366713</v>
      </c>
      <c r="M33" s="134">
        <f t="shared" si="8"/>
        <v>112691</v>
      </c>
      <c r="N33" s="134">
        <f t="shared" si="9"/>
        <v>77678</v>
      </c>
      <c r="O33" s="134">
        <v>647</v>
      </c>
      <c r="P33" s="134">
        <v>946</v>
      </c>
      <c r="Q33" s="134">
        <v>0</v>
      </c>
      <c r="R33" s="134">
        <v>76065</v>
      </c>
      <c r="S33" s="135" t="s">
        <v>332</v>
      </c>
      <c r="T33" s="134">
        <v>20</v>
      </c>
      <c r="U33" s="134">
        <v>35013</v>
      </c>
      <c r="V33" s="134">
        <f t="shared" si="10"/>
        <v>490593</v>
      </c>
      <c r="W33" s="134">
        <f t="shared" si="11"/>
        <v>88867</v>
      </c>
      <c r="X33" s="134">
        <f t="shared" si="12"/>
        <v>647</v>
      </c>
      <c r="Y33" s="134">
        <f t="shared" si="13"/>
        <v>1756</v>
      </c>
      <c r="Z33" s="134">
        <f t="shared" si="14"/>
        <v>0</v>
      </c>
      <c r="AA33" s="134">
        <f t="shared" si="15"/>
        <v>82700</v>
      </c>
      <c r="AB33" s="135" t="s">
        <v>332</v>
      </c>
      <c r="AC33" s="134">
        <f t="shared" si="16"/>
        <v>3764</v>
      </c>
      <c r="AD33" s="134">
        <f t="shared" si="17"/>
        <v>401726</v>
      </c>
      <c r="AE33" s="134">
        <f t="shared" si="18"/>
        <v>33780</v>
      </c>
      <c r="AF33" s="134">
        <f t="shared" si="19"/>
        <v>33780</v>
      </c>
      <c r="AG33" s="134">
        <v>0</v>
      </c>
      <c r="AH33" s="134">
        <v>26257</v>
      </c>
      <c r="AI33" s="134">
        <v>7523</v>
      </c>
      <c r="AJ33" s="134">
        <v>0</v>
      </c>
      <c r="AK33" s="134">
        <v>0</v>
      </c>
      <c r="AL33" s="134">
        <v>31416</v>
      </c>
      <c r="AM33" s="134">
        <f t="shared" si="20"/>
        <v>301180</v>
      </c>
      <c r="AN33" s="134">
        <f t="shared" si="21"/>
        <v>9912</v>
      </c>
      <c r="AO33" s="134">
        <v>5947</v>
      </c>
      <c r="AP33" s="134">
        <v>0</v>
      </c>
      <c r="AQ33" s="134">
        <v>0</v>
      </c>
      <c r="AR33" s="134">
        <v>3965</v>
      </c>
      <c r="AS33" s="134">
        <f t="shared" si="22"/>
        <v>20974</v>
      </c>
      <c r="AT33" s="134">
        <v>0</v>
      </c>
      <c r="AU33" s="134">
        <v>0</v>
      </c>
      <c r="AV33" s="134">
        <v>20974</v>
      </c>
      <c r="AW33" s="134">
        <v>0</v>
      </c>
      <c r="AX33" s="134">
        <f t="shared" si="23"/>
        <v>266225</v>
      </c>
      <c r="AY33" s="134">
        <v>101850</v>
      </c>
      <c r="AZ33" s="134">
        <v>148419</v>
      </c>
      <c r="BA33" s="134">
        <v>15956</v>
      </c>
      <c r="BB33" s="134">
        <v>0</v>
      </c>
      <c r="BC33" s="134">
        <v>0</v>
      </c>
      <c r="BD33" s="134">
        <v>4069</v>
      </c>
      <c r="BE33" s="134">
        <v>11526</v>
      </c>
      <c r="BF33" s="134">
        <f t="shared" si="24"/>
        <v>346486</v>
      </c>
      <c r="BG33" s="134">
        <f t="shared" si="25"/>
        <v>10013</v>
      </c>
      <c r="BH33" s="134">
        <f t="shared" si="26"/>
        <v>10013</v>
      </c>
      <c r="BI33" s="134">
        <v>10013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100602</v>
      </c>
      <c r="BP33" s="134">
        <f t="shared" si="28"/>
        <v>68983</v>
      </c>
      <c r="BQ33" s="134">
        <v>62660</v>
      </c>
      <c r="BR33" s="134">
        <v>6323</v>
      </c>
      <c r="BS33" s="134">
        <v>0</v>
      </c>
      <c r="BT33" s="134">
        <v>0</v>
      </c>
      <c r="BU33" s="134">
        <f t="shared" si="29"/>
        <v>21771</v>
      </c>
      <c r="BV33" s="134">
        <v>2968</v>
      </c>
      <c r="BW33" s="134">
        <v>18803</v>
      </c>
      <c r="BX33" s="134">
        <v>0</v>
      </c>
      <c r="BY33" s="134">
        <v>6083</v>
      </c>
      <c r="BZ33" s="134">
        <f t="shared" si="30"/>
        <v>3463</v>
      </c>
      <c r="CA33" s="134">
        <v>0</v>
      </c>
      <c r="CB33" s="134">
        <v>2078</v>
      </c>
      <c r="CC33" s="134">
        <v>1385</v>
      </c>
      <c r="CD33" s="134">
        <v>0</v>
      </c>
      <c r="CE33" s="134">
        <v>0</v>
      </c>
      <c r="CF33" s="134">
        <v>302</v>
      </c>
      <c r="CG33" s="134">
        <v>2076</v>
      </c>
      <c r="CH33" s="134">
        <f t="shared" si="31"/>
        <v>112691</v>
      </c>
      <c r="CI33" s="134">
        <f t="shared" si="35"/>
        <v>43793</v>
      </c>
      <c r="CJ33" s="134">
        <f t="shared" si="36"/>
        <v>43793</v>
      </c>
      <c r="CK33" s="134">
        <f t="shared" si="37"/>
        <v>10013</v>
      </c>
      <c r="CL33" s="134">
        <f t="shared" si="38"/>
        <v>26257</v>
      </c>
      <c r="CM33" s="134">
        <f t="shared" si="39"/>
        <v>7523</v>
      </c>
      <c r="CN33" s="134">
        <f t="shared" si="40"/>
        <v>0</v>
      </c>
      <c r="CO33" s="134">
        <f t="shared" si="41"/>
        <v>0</v>
      </c>
      <c r="CP33" s="134">
        <f t="shared" si="42"/>
        <v>31416</v>
      </c>
      <c r="CQ33" s="134">
        <f t="shared" si="43"/>
        <v>401782</v>
      </c>
      <c r="CR33" s="134">
        <f t="shared" si="44"/>
        <v>78895</v>
      </c>
      <c r="CS33" s="134">
        <f t="shared" si="45"/>
        <v>68607</v>
      </c>
      <c r="CT33" s="134">
        <f t="shared" si="46"/>
        <v>6323</v>
      </c>
      <c r="CU33" s="134">
        <f t="shared" si="47"/>
        <v>0</v>
      </c>
      <c r="CV33" s="134">
        <f t="shared" si="48"/>
        <v>3965</v>
      </c>
      <c r="CW33" s="134">
        <f t="shared" si="49"/>
        <v>42745</v>
      </c>
      <c r="CX33" s="134">
        <f t="shared" si="34"/>
        <v>2968</v>
      </c>
      <c r="CY33" s="134">
        <f t="shared" si="51"/>
        <v>18803</v>
      </c>
      <c r="CZ33" s="134">
        <f t="shared" si="51"/>
        <v>20974</v>
      </c>
      <c r="DA33" s="134">
        <f t="shared" si="51"/>
        <v>6083</v>
      </c>
      <c r="DB33" s="134">
        <f t="shared" si="50"/>
        <v>269688</v>
      </c>
      <c r="DC33" s="134">
        <f t="shared" si="50"/>
        <v>101850</v>
      </c>
      <c r="DD33" s="134">
        <f t="shared" si="50"/>
        <v>150497</v>
      </c>
      <c r="DE33" s="134">
        <f t="shared" si="50"/>
        <v>17341</v>
      </c>
      <c r="DF33" s="134">
        <f t="shared" si="50"/>
        <v>0</v>
      </c>
      <c r="DG33" s="134">
        <f t="shared" si="50"/>
        <v>0</v>
      </c>
      <c r="DH33" s="134">
        <f t="shared" si="50"/>
        <v>4371</v>
      </c>
      <c r="DI33" s="134">
        <f t="shared" si="50"/>
        <v>13602</v>
      </c>
      <c r="DJ33" s="134">
        <f t="shared" si="50"/>
        <v>459177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K7">SUM(D8:D14)</f>
        <v>1643405</v>
      </c>
      <c r="E7" s="123">
        <f t="shared" si="0"/>
        <v>1237097</v>
      </c>
      <c r="F7" s="123">
        <f t="shared" si="0"/>
        <v>129479</v>
      </c>
      <c r="G7" s="123">
        <f t="shared" si="0"/>
        <v>12992</v>
      </c>
      <c r="H7" s="123">
        <f t="shared" si="0"/>
        <v>223200</v>
      </c>
      <c r="I7" s="123">
        <f t="shared" si="0"/>
        <v>869154</v>
      </c>
      <c r="J7" s="123">
        <f t="shared" si="0"/>
        <v>3675095</v>
      </c>
      <c r="K7" s="123">
        <f t="shared" si="0"/>
        <v>2272</v>
      </c>
      <c r="L7" s="123">
        <f t="shared" si="0"/>
        <v>406308</v>
      </c>
      <c r="M7" s="123">
        <f t="shared" si="0"/>
        <v>369762</v>
      </c>
      <c r="N7" s="123">
        <f t="shared" si="0"/>
        <v>199638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199638</v>
      </c>
      <c r="S7" s="123">
        <f t="shared" si="0"/>
        <v>1321318</v>
      </c>
      <c r="T7" s="123">
        <f t="shared" si="0"/>
        <v>0</v>
      </c>
      <c r="U7" s="123">
        <f t="shared" si="0"/>
        <v>170124</v>
      </c>
      <c r="V7" s="123">
        <f t="shared" si="0"/>
        <v>2013167</v>
      </c>
      <c r="W7" s="123">
        <f t="shared" si="0"/>
        <v>1436735</v>
      </c>
      <c r="X7" s="123">
        <f t="shared" si="0"/>
        <v>129479</v>
      </c>
      <c r="Y7" s="123">
        <f t="shared" si="0"/>
        <v>12992</v>
      </c>
      <c r="Z7" s="123">
        <f t="shared" si="0"/>
        <v>223200</v>
      </c>
      <c r="AA7" s="123">
        <f t="shared" si="0"/>
        <v>1068792</v>
      </c>
      <c r="AB7" s="123">
        <f t="shared" si="0"/>
        <v>4996413</v>
      </c>
      <c r="AC7" s="123">
        <f t="shared" si="0"/>
        <v>2272</v>
      </c>
      <c r="AD7" s="123">
        <f t="shared" si="0"/>
        <v>576432</v>
      </c>
      <c r="AE7" s="123">
        <f t="shared" si="0"/>
        <v>1121059</v>
      </c>
      <c r="AF7" s="123">
        <f t="shared" si="0"/>
        <v>1068374</v>
      </c>
      <c r="AG7" s="123">
        <f t="shared" si="0"/>
        <v>0</v>
      </c>
      <c r="AH7" s="123">
        <f t="shared" si="0"/>
        <v>926461</v>
      </c>
      <c r="AI7" s="123">
        <f t="shared" si="0"/>
        <v>141913</v>
      </c>
      <c r="AJ7" s="123">
        <f t="shared" si="0"/>
        <v>0</v>
      </c>
      <c r="AK7" s="123">
        <f t="shared" si="0"/>
        <v>52685</v>
      </c>
      <c r="AL7" s="123" t="s">
        <v>332</v>
      </c>
      <c r="AM7" s="123">
        <f aca="true" t="shared" si="1" ref="AM7:BB7">SUM(AM8:AM14)</f>
        <v>3884207</v>
      </c>
      <c r="AN7" s="123">
        <f t="shared" si="1"/>
        <v>1341371</v>
      </c>
      <c r="AO7" s="123">
        <f t="shared" si="1"/>
        <v>583331</v>
      </c>
      <c r="AP7" s="123">
        <f t="shared" si="1"/>
        <v>17038</v>
      </c>
      <c r="AQ7" s="123">
        <f t="shared" si="1"/>
        <v>681552</v>
      </c>
      <c r="AR7" s="123">
        <f t="shared" si="1"/>
        <v>59450</v>
      </c>
      <c r="AS7" s="123">
        <f t="shared" si="1"/>
        <v>1052119</v>
      </c>
      <c r="AT7" s="123">
        <f t="shared" si="1"/>
        <v>60543</v>
      </c>
      <c r="AU7" s="123">
        <f t="shared" si="1"/>
        <v>931999</v>
      </c>
      <c r="AV7" s="123">
        <f t="shared" si="1"/>
        <v>59577</v>
      </c>
      <c r="AW7" s="123">
        <f t="shared" si="1"/>
        <v>23087</v>
      </c>
      <c r="AX7" s="123">
        <f t="shared" si="1"/>
        <v>1461343</v>
      </c>
      <c r="AY7" s="123">
        <f t="shared" si="1"/>
        <v>157856</v>
      </c>
      <c r="AZ7" s="123">
        <f t="shared" si="1"/>
        <v>1076740</v>
      </c>
      <c r="BA7" s="123">
        <f t="shared" si="1"/>
        <v>170209</v>
      </c>
      <c r="BB7" s="123">
        <f t="shared" si="1"/>
        <v>56538</v>
      </c>
      <c r="BC7" s="123" t="s">
        <v>332</v>
      </c>
      <c r="BD7" s="123">
        <f aca="true" t="shared" si="2" ref="BD7:BM7">SUM(BD8:BD14)</f>
        <v>6287</v>
      </c>
      <c r="BE7" s="123">
        <f t="shared" si="2"/>
        <v>313234</v>
      </c>
      <c r="BF7" s="123">
        <f t="shared" si="2"/>
        <v>5318500</v>
      </c>
      <c r="BG7" s="123">
        <f t="shared" si="2"/>
        <v>162855</v>
      </c>
      <c r="BH7" s="123">
        <f t="shared" si="2"/>
        <v>162855</v>
      </c>
      <c r="BI7" s="123">
        <f t="shared" si="2"/>
        <v>0</v>
      </c>
      <c r="BJ7" s="123">
        <f t="shared" si="2"/>
        <v>162855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SUM(BO8:BO14)</f>
        <v>1381584</v>
      </c>
      <c r="BP7" s="123">
        <f t="shared" si="3"/>
        <v>375869</v>
      </c>
      <c r="BQ7" s="123">
        <f t="shared" si="3"/>
        <v>262645</v>
      </c>
      <c r="BR7" s="123">
        <f t="shared" si="3"/>
        <v>60107</v>
      </c>
      <c r="BS7" s="123">
        <f t="shared" si="3"/>
        <v>52844</v>
      </c>
      <c r="BT7" s="123">
        <f t="shared" si="3"/>
        <v>273</v>
      </c>
      <c r="BU7" s="123">
        <f t="shared" si="3"/>
        <v>223791</v>
      </c>
      <c r="BV7" s="123">
        <f t="shared" si="3"/>
        <v>10945</v>
      </c>
      <c r="BW7" s="123">
        <f t="shared" si="3"/>
        <v>212846</v>
      </c>
      <c r="BX7" s="123">
        <f t="shared" si="3"/>
        <v>0</v>
      </c>
      <c r="BY7" s="123">
        <f t="shared" si="3"/>
        <v>0</v>
      </c>
      <c r="BZ7" s="123">
        <f t="shared" si="3"/>
        <v>781924</v>
      </c>
      <c r="CA7" s="123">
        <f t="shared" si="3"/>
        <v>467812</v>
      </c>
      <c r="CB7" s="123">
        <f t="shared" si="3"/>
        <v>311805</v>
      </c>
      <c r="CC7" s="123">
        <f t="shared" si="3"/>
        <v>2307</v>
      </c>
      <c r="CD7" s="123">
        <f t="shared" si="3"/>
        <v>0</v>
      </c>
      <c r="CE7" s="123" t="s">
        <v>332</v>
      </c>
      <c r="CF7" s="123">
        <f aca="true" t="shared" si="4" ref="CF7:CO7">SUM(CF8:CF14)</f>
        <v>0</v>
      </c>
      <c r="CG7" s="123">
        <f t="shared" si="4"/>
        <v>146641</v>
      </c>
      <c r="CH7" s="123">
        <f t="shared" si="4"/>
        <v>1691080</v>
      </c>
      <c r="CI7" s="123">
        <f t="shared" si="4"/>
        <v>1283914</v>
      </c>
      <c r="CJ7" s="123">
        <f t="shared" si="4"/>
        <v>1231229</v>
      </c>
      <c r="CK7" s="123">
        <f t="shared" si="4"/>
        <v>0</v>
      </c>
      <c r="CL7" s="123">
        <f t="shared" si="4"/>
        <v>1089316</v>
      </c>
      <c r="CM7" s="123">
        <f t="shared" si="4"/>
        <v>141913</v>
      </c>
      <c r="CN7" s="123">
        <f t="shared" si="4"/>
        <v>0</v>
      </c>
      <c r="CO7" s="123">
        <f t="shared" si="4"/>
        <v>52685</v>
      </c>
      <c r="CP7" s="123" t="s">
        <v>332</v>
      </c>
      <c r="CQ7" s="123">
        <f aca="true" t="shared" si="5" ref="CQ7:DF7">SUM(CQ8:CQ14)</f>
        <v>5265791</v>
      </c>
      <c r="CR7" s="123">
        <f t="shared" si="5"/>
        <v>1717240</v>
      </c>
      <c r="CS7" s="123">
        <f t="shared" si="5"/>
        <v>845976</v>
      </c>
      <c r="CT7" s="123">
        <f t="shared" si="5"/>
        <v>77145</v>
      </c>
      <c r="CU7" s="123">
        <f t="shared" si="5"/>
        <v>734396</v>
      </c>
      <c r="CV7" s="123">
        <f t="shared" si="5"/>
        <v>59723</v>
      </c>
      <c r="CW7" s="123">
        <f t="shared" si="5"/>
        <v>1275910</v>
      </c>
      <c r="CX7" s="123">
        <f t="shared" si="5"/>
        <v>71488</v>
      </c>
      <c r="CY7" s="123">
        <f t="shared" si="5"/>
        <v>1144845</v>
      </c>
      <c r="CZ7" s="123">
        <f t="shared" si="5"/>
        <v>59577</v>
      </c>
      <c r="DA7" s="123">
        <f t="shared" si="5"/>
        <v>23087</v>
      </c>
      <c r="DB7" s="123">
        <f t="shared" si="5"/>
        <v>2243267</v>
      </c>
      <c r="DC7" s="123">
        <f t="shared" si="5"/>
        <v>625668</v>
      </c>
      <c r="DD7" s="123">
        <f t="shared" si="5"/>
        <v>1388545</v>
      </c>
      <c r="DE7" s="123">
        <f t="shared" si="5"/>
        <v>172516</v>
      </c>
      <c r="DF7" s="123">
        <f t="shared" si="5"/>
        <v>56538</v>
      </c>
      <c r="DG7" s="123" t="s">
        <v>332</v>
      </c>
      <c r="DH7" s="123">
        <f>SUM(DH8:DH14)</f>
        <v>6287</v>
      </c>
      <c r="DI7" s="123">
        <f>SUM(DI8:DI14)</f>
        <v>459875</v>
      </c>
      <c r="DJ7" s="123">
        <f>SUM(DJ8:DJ14)</f>
        <v>7009580</v>
      </c>
    </row>
    <row r="8" spans="1:114" s="129" customFormat="1" ht="12" customHeight="1">
      <c r="A8" s="125" t="s">
        <v>335</v>
      </c>
      <c r="B8" s="133" t="s">
        <v>388</v>
      </c>
      <c r="C8" s="125" t="s">
        <v>389</v>
      </c>
      <c r="D8" s="127">
        <f aca="true" t="shared" si="6" ref="D8:D14">SUM(E8,+L8)</f>
        <v>268196</v>
      </c>
      <c r="E8" s="127">
        <f aca="true" t="shared" si="7" ref="E8:E14">SUM(F8:I8)+K8</f>
        <v>264936</v>
      </c>
      <c r="F8" s="127">
        <v>0</v>
      </c>
      <c r="G8" s="127">
        <v>0</v>
      </c>
      <c r="H8" s="127">
        <v>0</v>
      </c>
      <c r="I8" s="127">
        <v>264936</v>
      </c>
      <c r="J8" s="127">
        <v>366518</v>
      </c>
      <c r="K8" s="127">
        <v>0</v>
      </c>
      <c r="L8" s="127">
        <v>3260</v>
      </c>
      <c r="M8" s="127">
        <f aca="true" t="shared" si="8" ref="M8:M14">SUM(N8,+U8)</f>
        <v>75195</v>
      </c>
      <c r="N8" s="127">
        <f aca="true" t="shared" si="9" ref="N8:N14">SUM(O8:R8)+T8</f>
        <v>62783</v>
      </c>
      <c r="O8" s="127">
        <v>0</v>
      </c>
      <c r="P8" s="127">
        <v>0</v>
      </c>
      <c r="Q8" s="127">
        <v>0</v>
      </c>
      <c r="R8" s="127">
        <v>62783</v>
      </c>
      <c r="S8" s="127">
        <v>220593</v>
      </c>
      <c r="T8" s="127">
        <v>0</v>
      </c>
      <c r="U8" s="127">
        <v>12412</v>
      </c>
      <c r="V8" s="127">
        <f aca="true" t="shared" si="10" ref="V8:V14">+SUM(D8,M8)</f>
        <v>343391</v>
      </c>
      <c r="W8" s="127">
        <f aca="true" t="shared" si="11" ref="W8:W14">+SUM(E8,N8)</f>
        <v>327719</v>
      </c>
      <c r="X8" s="127">
        <f aca="true" t="shared" si="12" ref="X8:X14">+SUM(F8,O8)</f>
        <v>0</v>
      </c>
      <c r="Y8" s="127">
        <f aca="true" t="shared" si="13" ref="Y8:Y14">+SUM(G8,P8)</f>
        <v>0</v>
      </c>
      <c r="Z8" s="127">
        <f aca="true" t="shared" si="14" ref="Z8:Z14">+SUM(H8,Q8)</f>
        <v>0</v>
      </c>
      <c r="AA8" s="127">
        <f aca="true" t="shared" si="15" ref="AA8:AA14">+SUM(I8,R8)</f>
        <v>327719</v>
      </c>
      <c r="AB8" s="127">
        <f aca="true" t="shared" si="16" ref="AB8:AB14">+SUM(J8,S8)</f>
        <v>587111</v>
      </c>
      <c r="AC8" s="127">
        <f aca="true" t="shared" si="17" ref="AC8:AC14">+SUM(K8,T8)</f>
        <v>0</v>
      </c>
      <c r="AD8" s="127">
        <f aca="true" t="shared" si="18" ref="AD8:AD14">+SUM(L8,U8)</f>
        <v>15672</v>
      </c>
      <c r="AE8" s="127">
        <f aca="true" t="shared" si="19" ref="AE8:AE14">SUM(AF8,+AK8)</f>
        <v>2993</v>
      </c>
      <c r="AF8" s="127">
        <f aca="true" t="shared" si="20" ref="AF8:AF14">SUM(AG8:AJ8)</f>
        <v>2993</v>
      </c>
      <c r="AG8" s="127">
        <v>0</v>
      </c>
      <c r="AH8" s="127">
        <v>2993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4">SUM(AN8,AS8,AW8,AX8,BD8)</f>
        <v>631721</v>
      </c>
      <c r="AN8" s="127">
        <f aca="true" t="shared" si="22" ref="AN8:AN14">SUM(AO8:AR8)</f>
        <v>177890</v>
      </c>
      <c r="AO8" s="127">
        <v>32483</v>
      </c>
      <c r="AP8" s="127">
        <v>17013</v>
      </c>
      <c r="AQ8" s="127">
        <v>127812</v>
      </c>
      <c r="AR8" s="127">
        <v>582</v>
      </c>
      <c r="AS8" s="127">
        <f aca="true" t="shared" si="23" ref="AS8:AS14">SUM(AT8:AV8)</f>
        <v>50514</v>
      </c>
      <c r="AT8" s="127">
        <v>46813</v>
      </c>
      <c r="AU8" s="127">
        <v>3701</v>
      </c>
      <c r="AV8" s="127">
        <v>0</v>
      </c>
      <c r="AW8" s="127">
        <v>18887</v>
      </c>
      <c r="AX8" s="127">
        <f aca="true" t="shared" si="24" ref="AX8:AX14">SUM(AY8:BB8)</f>
        <v>384430</v>
      </c>
      <c r="AY8" s="127">
        <v>4254</v>
      </c>
      <c r="AZ8" s="127">
        <v>378429</v>
      </c>
      <c r="BA8" s="127">
        <v>1747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4">SUM(AE8,+AM8,+BE8)</f>
        <v>634714</v>
      </c>
      <c r="BG8" s="127">
        <f aca="true" t="shared" si="26" ref="BG8:BG14">SUM(BH8,+BM8)</f>
        <v>0</v>
      </c>
      <c r="BH8" s="127">
        <f aca="true" t="shared" si="27" ref="BH8:BH14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4">SUM(BP8,BU8,BY8,BZ8,CF8)</f>
        <v>295788</v>
      </c>
      <c r="BP8" s="127">
        <f aca="true" t="shared" si="29" ref="BP8:BP14">SUM(BQ8:BT8)</f>
        <v>54124</v>
      </c>
      <c r="BQ8" s="127">
        <v>15125</v>
      </c>
      <c r="BR8" s="127">
        <v>14118</v>
      </c>
      <c r="BS8" s="127">
        <v>24608</v>
      </c>
      <c r="BT8" s="127">
        <v>273</v>
      </c>
      <c r="BU8" s="127">
        <f aca="true" t="shared" si="30" ref="BU8:BU14">SUM(BV8:BX8)</f>
        <v>76153</v>
      </c>
      <c r="BV8" s="127">
        <v>2460</v>
      </c>
      <c r="BW8" s="127">
        <v>73693</v>
      </c>
      <c r="BX8" s="127">
        <v>0</v>
      </c>
      <c r="BY8" s="127">
        <v>0</v>
      </c>
      <c r="BZ8" s="127">
        <f aca="true" t="shared" si="31" ref="BZ8:BZ14">SUM(CA8:CD8)</f>
        <v>165511</v>
      </c>
      <c r="CA8" s="127">
        <v>84957</v>
      </c>
      <c r="CB8" s="127">
        <v>78844</v>
      </c>
      <c r="CC8" s="127">
        <v>1710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4">SUM(BG8,+BO8,+CG8)</f>
        <v>295788</v>
      </c>
      <c r="CI8" s="127">
        <f aca="true" t="shared" si="33" ref="CI8:CI14">SUM(AE8,+BG8)</f>
        <v>2993</v>
      </c>
      <c r="CJ8" s="127">
        <f aca="true" t="shared" si="34" ref="CJ8:CJ14">SUM(AF8,+BH8)</f>
        <v>2993</v>
      </c>
      <c r="CK8" s="127">
        <f aca="true" t="shared" si="35" ref="CK8:CK14">SUM(AG8,+BI8)</f>
        <v>0</v>
      </c>
      <c r="CL8" s="127">
        <f aca="true" t="shared" si="36" ref="CL8:CL14">SUM(AH8,+BJ8)</f>
        <v>2993</v>
      </c>
      <c r="CM8" s="127">
        <f aca="true" t="shared" si="37" ref="CM8:CM14">SUM(AI8,+BK8)</f>
        <v>0</v>
      </c>
      <c r="CN8" s="127">
        <f aca="true" t="shared" si="38" ref="CN8:CN14">SUM(AJ8,+BL8)</f>
        <v>0</v>
      </c>
      <c r="CO8" s="127">
        <f aca="true" t="shared" si="39" ref="CO8:CO14">SUM(AK8,+BM8)</f>
        <v>0</v>
      </c>
      <c r="CP8" s="128" t="s">
        <v>332</v>
      </c>
      <c r="CQ8" s="127">
        <f aca="true" t="shared" si="40" ref="CQ8:CQ14">SUM(AM8,+BO8)</f>
        <v>927509</v>
      </c>
      <c r="CR8" s="127">
        <f aca="true" t="shared" si="41" ref="CR8:CR14">SUM(AN8,+BP8)</f>
        <v>232014</v>
      </c>
      <c r="CS8" s="127">
        <f aca="true" t="shared" si="42" ref="CS8:CS14">SUM(AO8,+BQ8)</f>
        <v>47608</v>
      </c>
      <c r="CT8" s="127">
        <f aca="true" t="shared" si="43" ref="CT8:CT14">SUM(AP8,+BR8)</f>
        <v>31131</v>
      </c>
      <c r="CU8" s="127">
        <f aca="true" t="shared" si="44" ref="CU8:CU14">SUM(AQ8,+BS8)</f>
        <v>152420</v>
      </c>
      <c r="CV8" s="127">
        <f aca="true" t="shared" si="45" ref="CV8:CV14">SUM(AR8,+BT8)</f>
        <v>855</v>
      </c>
      <c r="CW8" s="127">
        <f aca="true" t="shared" si="46" ref="CW8:CW14">SUM(AS8,+BU8)</f>
        <v>126667</v>
      </c>
      <c r="CX8" s="127">
        <f aca="true" t="shared" si="47" ref="CX8:CX14">SUM(AT8,+BV8)</f>
        <v>49273</v>
      </c>
      <c r="CY8" s="127">
        <f aca="true" t="shared" si="48" ref="CY8:CY14">SUM(AU8,+BW8)</f>
        <v>77394</v>
      </c>
      <c r="CZ8" s="127">
        <f aca="true" t="shared" si="49" ref="CZ8:CZ14">SUM(AV8,+BX8)</f>
        <v>0</v>
      </c>
      <c r="DA8" s="127">
        <f aca="true" t="shared" si="50" ref="DA8:DA14">SUM(AW8,+BY8)</f>
        <v>18887</v>
      </c>
      <c r="DB8" s="127">
        <f aca="true" t="shared" si="51" ref="DB8:DB14">SUM(AX8,+BZ8)</f>
        <v>549941</v>
      </c>
      <c r="DC8" s="127">
        <f aca="true" t="shared" si="52" ref="DC8:DC14">SUM(AY8,+CA8)</f>
        <v>89211</v>
      </c>
      <c r="DD8" s="127">
        <f aca="true" t="shared" si="53" ref="DD8:DD14">SUM(AZ8,+CB8)</f>
        <v>457273</v>
      </c>
      <c r="DE8" s="127">
        <f aca="true" t="shared" si="54" ref="DE8:DE14">SUM(BA8,+CC8)</f>
        <v>3457</v>
      </c>
      <c r="DF8" s="127">
        <f aca="true" t="shared" si="55" ref="DF8:DF14">SUM(BB8,+CD8)</f>
        <v>0</v>
      </c>
      <c r="DG8" s="128" t="s">
        <v>332</v>
      </c>
      <c r="DH8" s="127">
        <f aca="true" t="shared" si="56" ref="DH8:DH14">SUM(BD8,+CF8)</f>
        <v>0</v>
      </c>
      <c r="DI8" s="127">
        <f aca="true" t="shared" si="57" ref="DI8:DI14">SUM(BE8,+CG8)</f>
        <v>0</v>
      </c>
      <c r="DJ8" s="127">
        <f aca="true" t="shared" si="58" ref="DJ8:DJ14">SUM(BF8,+CH8)</f>
        <v>930502</v>
      </c>
    </row>
    <row r="9" spans="1:114" s="129" customFormat="1" ht="12" customHeight="1">
      <c r="A9" s="125" t="s">
        <v>335</v>
      </c>
      <c r="B9" s="133" t="s">
        <v>390</v>
      </c>
      <c r="C9" s="125" t="s">
        <v>391</v>
      </c>
      <c r="D9" s="127">
        <f t="shared" si="6"/>
        <v>1078233</v>
      </c>
      <c r="E9" s="127">
        <f t="shared" si="7"/>
        <v>690444</v>
      </c>
      <c r="F9" s="127">
        <v>96182</v>
      </c>
      <c r="G9" s="127">
        <v>0</v>
      </c>
      <c r="H9" s="127">
        <v>223200</v>
      </c>
      <c r="I9" s="127">
        <v>371062</v>
      </c>
      <c r="J9" s="127">
        <v>1815035</v>
      </c>
      <c r="K9" s="127">
        <v>0</v>
      </c>
      <c r="L9" s="127">
        <v>387789</v>
      </c>
      <c r="M9" s="127">
        <f t="shared" si="8"/>
        <v>277045</v>
      </c>
      <c r="N9" s="127">
        <f t="shared" si="9"/>
        <v>119333</v>
      </c>
      <c r="O9" s="127">
        <v>0</v>
      </c>
      <c r="P9" s="127">
        <v>0</v>
      </c>
      <c r="Q9" s="127">
        <v>0</v>
      </c>
      <c r="R9" s="127">
        <v>119333</v>
      </c>
      <c r="S9" s="127">
        <v>765055</v>
      </c>
      <c r="T9" s="127">
        <v>0</v>
      </c>
      <c r="U9" s="127">
        <v>157712</v>
      </c>
      <c r="V9" s="127">
        <f t="shared" si="10"/>
        <v>1355278</v>
      </c>
      <c r="W9" s="127">
        <f t="shared" si="11"/>
        <v>809777</v>
      </c>
      <c r="X9" s="127">
        <f t="shared" si="12"/>
        <v>96182</v>
      </c>
      <c r="Y9" s="127">
        <f t="shared" si="13"/>
        <v>0</v>
      </c>
      <c r="Z9" s="127">
        <f t="shared" si="14"/>
        <v>223200</v>
      </c>
      <c r="AA9" s="127">
        <f t="shared" si="15"/>
        <v>490395</v>
      </c>
      <c r="AB9" s="127">
        <f t="shared" si="16"/>
        <v>2580090</v>
      </c>
      <c r="AC9" s="127">
        <f t="shared" si="17"/>
        <v>0</v>
      </c>
      <c r="AD9" s="127">
        <f t="shared" si="18"/>
        <v>545501</v>
      </c>
      <c r="AE9" s="127">
        <f t="shared" si="19"/>
        <v>817604</v>
      </c>
      <c r="AF9" s="127">
        <f t="shared" si="20"/>
        <v>817604</v>
      </c>
      <c r="AG9" s="127">
        <v>0</v>
      </c>
      <c r="AH9" s="127">
        <v>738179</v>
      </c>
      <c r="AI9" s="127">
        <v>79425</v>
      </c>
      <c r="AJ9" s="127">
        <v>0</v>
      </c>
      <c r="AK9" s="127">
        <v>0</v>
      </c>
      <c r="AL9" s="128" t="s">
        <v>332</v>
      </c>
      <c r="AM9" s="127">
        <f t="shared" si="21"/>
        <v>1985558</v>
      </c>
      <c r="AN9" s="127">
        <f t="shared" si="22"/>
        <v>734488</v>
      </c>
      <c r="AO9" s="127">
        <v>215043</v>
      </c>
      <c r="AP9" s="127">
        <v>25</v>
      </c>
      <c r="AQ9" s="127">
        <v>460552</v>
      </c>
      <c r="AR9" s="127">
        <v>58868</v>
      </c>
      <c r="AS9" s="127">
        <f t="shared" si="23"/>
        <v>652499</v>
      </c>
      <c r="AT9" s="127">
        <v>13730</v>
      </c>
      <c r="AU9" s="127">
        <v>593890</v>
      </c>
      <c r="AV9" s="127">
        <v>44879</v>
      </c>
      <c r="AW9" s="127">
        <v>4200</v>
      </c>
      <c r="AX9" s="127">
        <f t="shared" si="24"/>
        <v>594371</v>
      </c>
      <c r="AY9" s="127">
        <v>86889</v>
      </c>
      <c r="AZ9" s="127">
        <v>390577</v>
      </c>
      <c r="BA9" s="127">
        <v>116905</v>
      </c>
      <c r="BB9" s="127">
        <v>0</v>
      </c>
      <c r="BC9" s="128" t="s">
        <v>332</v>
      </c>
      <c r="BD9" s="127">
        <v>0</v>
      </c>
      <c r="BE9" s="127">
        <v>90106</v>
      </c>
      <c r="BF9" s="127">
        <f t="shared" si="25"/>
        <v>2893268</v>
      </c>
      <c r="BG9" s="127">
        <f t="shared" si="26"/>
        <v>162855</v>
      </c>
      <c r="BH9" s="127">
        <f t="shared" si="27"/>
        <v>162855</v>
      </c>
      <c r="BI9" s="127">
        <v>0</v>
      </c>
      <c r="BJ9" s="127">
        <v>162855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757433</v>
      </c>
      <c r="BP9" s="127">
        <f t="shared" si="29"/>
        <v>305951</v>
      </c>
      <c r="BQ9" s="127">
        <v>231726</v>
      </c>
      <c r="BR9" s="127">
        <v>45989</v>
      </c>
      <c r="BS9" s="127">
        <v>28236</v>
      </c>
      <c r="BT9" s="127">
        <v>0</v>
      </c>
      <c r="BU9" s="127">
        <f t="shared" si="30"/>
        <v>126674</v>
      </c>
      <c r="BV9" s="127">
        <v>8485</v>
      </c>
      <c r="BW9" s="127">
        <v>118189</v>
      </c>
      <c r="BX9" s="127">
        <v>0</v>
      </c>
      <c r="BY9" s="127">
        <v>0</v>
      </c>
      <c r="BZ9" s="127">
        <f t="shared" si="31"/>
        <v>324808</v>
      </c>
      <c r="CA9" s="127">
        <v>296491</v>
      </c>
      <c r="CB9" s="127">
        <v>27720</v>
      </c>
      <c r="CC9" s="127">
        <v>597</v>
      </c>
      <c r="CD9" s="127">
        <v>0</v>
      </c>
      <c r="CE9" s="128" t="s">
        <v>332</v>
      </c>
      <c r="CF9" s="127">
        <v>0</v>
      </c>
      <c r="CG9" s="127">
        <v>121812</v>
      </c>
      <c r="CH9" s="127">
        <f t="shared" si="32"/>
        <v>1042100</v>
      </c>
      <c r="CI9" s="127">
        <f t="shared" si="33"/>
        <v>980459</v>
      </c>
      <c r="CJ9" s="127">
        <f t="shared" si="34"/>
        <v>980459</v>
      </c>
      <c r="CK9" s="127">
        <f t="shared" si="35"/>
        <v>0</v>
      </c>
      <c r="CL9" s="127">
        <f t="shared" si="36"/>
        <v>901034</v>
      </c>
      <c r="CM9" s="127">
        <f t="shared" si="37"/>
        <v>79425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2742991</v>
      </c>
      <c r="CR9" s="127">
        <f t="shared" si="41"/>
        <v>1040439</v>
      </c>
      <c r="CS9" s="127">
        <f t="shared" si="42"/>
        <v>446769</v>
      </c>
      <c r="CT9" s="127">
        <f t="shared" si="43"/>
        <v>46014</v>
      </c>
      <c r="CU9" s="127">
        <f t="shared" si="44"/>
        <v>488788</v>
      </c>
      <c r="CV9" s="127">
        <f t="shared" si="45"/>
        <v>58868</v>
      </c>
      <c r="CW9" s="127">
        <f t="shared" si="46"/>
        <v>779173</v>
      </c>
      <c r="CX9" s="127">
        <f t="shared" si="47"/>
        <v>22215</v>
      </c>
      <c r="CY9" s="127">
        <f t="shared" si="48"/>
        <v>712079</v>
      </c>
      <c r="CZ9" s="127">
        <f t="shared" si="49"/>
        <v>44879</v>
      </c>
      <c r="DA9" s="127">
        <f t="shared" si="50"/>
        <v>4200</v>
      </c>
      <c r="DB9" s="127">
        <f t="shared" si="51"/>
        <v>919179</v>
      </c>
      <c r="DC9" s="127">
        <f t="shared" si="52"/>
        <v>383380</v>
      </c>
      <c r="DD9" s="127">
        <f t="shared" si="53"/>
        <v>418297</v>
      </c>
      <c r="DE9" s="127">
        <f t="shared" si="54"/>
        <v>117502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211918</v>
      </c>
      <c r="DJ9" s="127">
        <f t="shared" si="58"/>
        <v>3935368</v>
      </c>
    </row>
    <row r="10" spans="1:114" s="129" customFormat="1" ht="12" customHeight="1">
      <c r="A10" s="125" t="s">
        <v>335</v>
      </c>
      <c r="B10" s="126" t="s">
        <v>392</v>
      </c>
      <c r="C10" s="125" t="s">
        <v>393</v>
      </c>
      <c r="D10" s="127">
        <f t="shared" si="6"/>
        <v>126077</v>
      </c>
      <c r="E10" s="127">
        <f t="shared" si="7"/>
        <v>112938</v>
      </c>
      <c r="F10" s="127">
        <v>0</v>
      </c>
      <c r="G10" s="127">
        <v>0</v>
      </c>
      <c r="H10" s="127">
        <v>0</v>
      </c>
      <c r="I10" s="127">
        <v>111449</v>
      </c>
      <c r="J10" s="127">
        <v>184669</v>
      </c>
      <c r="K10" s="127">
        <v>1489</v>
      </c>
      <c r="L10" s="127">
        <v>13139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126077</v>
      </c>
      <c r="W10" s="127">
        <f t="shared" si="11"/>
        <v>112938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111449</v>
      </c>
      <c r="AB10" s="127">
        <f t="shared" si="16"/>
        <v>184669</v>
      </c>
      <c r="AC10" s="127">
        <f t="shared" si="17"/>
        <v>1489</v>
      </c>
      <c r="AD10" s="127">
        <f t="shared" si="18"/>
        <v>13139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288017</v>
      </c>
      <c r="AN10" s="127">
        <f t="shared" si="22"/>
        <v>114984</v>
      </c>
      <c r="AO10" s="127">
        <v>21796</v>
      </c>
      <c r="AP10" s="127">
        <v>0</v>
      </c>
      <c r="AQ10" s="127">
        <v>93188</v>
      </c>
      <c r="AR10" s="127">
        <v>0</v>
      </c>
      <c r="AS10" s="127">
        <f t="shared" si="23"/>
        <v>120094</v>
      </c>
      <c r="AT10" s="127">
        <v>0</v>
      </c>
      <c r="AU10" s="127">
        <v>120094</v>
      </c>
      <c r="AV10" s="127">
        <v>0</v>
      </c>
      <c r="AW10" s="127">
        <v>0</v>
      </c>
      <c r="AX10" s="127">
        <f t="shared" si="24"/>
        <v>51451</v>
      </c>
      <c r="AY10" s="127">
        <v>0</v>
      </c>
      <c r="AZ10" s="127">
        <v>32231</v>
      </c>
      <c r="BA10" s="127">
        <v>19146</v>
      </c>
      <c r="BB10" s="127">
        <v>74</v>
      </c>
      <c r="BC10" s="128" t="s">
        <v>332</v>
      </c>
      <c r="BD10" s="127">
        <v>1488</v>
      </c>
      <c r="BE10" s="127">
        <v>22729</v>
      </c>
      <c r="BF10" s="127">
        <f t="shared" si="25"/>
        <v>310746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288017</v>
      </c>
      <c r="CR10" s="127">
        <f t="shared" si="41"/>
        <v>114984</v>
      </c>
      <c r="CS10" s="127">
        <f t="shared" si="42"/>
        <v>21796</v>
      </c>
      <c r="CT10" s="127">
        <f t="shared" si="43"/>
        <v>0</v>
      </c>
      <c r="CU10" s="127">
        <f t="shared" si="44"/>
        <v>93188</v>
      </c>
      <c r="CV10" s="127">
        <f t="shared" si="45"/>
        <v>0</v>
      </c>
      <c r="CW10" s="127">
        <f t="shared" si="46"/>
        <v>120094</v>
      </c>
      <c r="CX10" s="127">
        <f t="shared" si="47"/>
        <v>0</v>
      </c>
      <c r="CY10" s="127">
        <f t="shared" si="48"/>
        <v>120094</v>
      </c>
      <c r="CZ10" s="127">
        <f t="shared" si="49"/>
        <v>0</v>
      </c>
      <c r="DA10" s="127">
        <f t="shared" si="50"/>
        <v>0</v>
      </c>
      <c r="DB10" s="127">
        <f t="shared" si="51"/>
        <v>51451</v>
      </c>
      <c r="DC10" s="127">
        <f t="shared" si="52"/>
        <v>0</v>
      </c>
      <c r="DD10" s="127">
        <f t="shared" si="53"/>
        <v>32231</v>
      </c>
      <c r="DE10" s="127">
        <f t="shared" si="54"/>
        <v>19146</v>
      </c>
      <c r="DF10" s="127">
        <f t="shared" si="55"/>
        <v>74</v>
      </c>
      <c r="DG10" s="128" t="s">
        <v>332</v>
      </c>
      <c r="DH10" s="127">
        <f t="shared" si="56"/>
        <v>1488</v>
      </c>
      <c r="DI10" s="127">
        <f t="shared" si="57"/>
        <v>22729</v>
      </c>
      <c r="DJ10" s="127">
        <f t="shared" si="58"/>
        <v>310746</v>
      </c>
    </row>
    <row r="11" spans="1:114" s="129" customFormat="1" ht="12" customHeight="1">
      <c r="A11" s="125" t="s">
        <v>335</v>
      </c>
      <c r="B11" s="133" t="s">
        <v>394</v>
      </c>
      <c r="C11" s="125" t="s">
        <v>395</v>
      </c>
      <c r="D11" s="127">
        <f t="shared" si="6"/>
        <v>98382</v>
      </c>
      <c r="E11" s="127">
        <f t="shared" si="7"/>
        <v>98382</v>
      </c>
      <c r="F11" s="127">
        <v>497</v>
      </c>
      <c r="G11" s="127">
        <v>0</v>
      </c>
      <c r="H11" s="127">
        <v>0</v>
      </c>
      <c r="I11" s="127">
        <v>97885</v>
      </c>
      <c r="J11" s="127">
        <v>936625</v>
      </c>
      <c r="K11" s="127">
        <v>0</v>
      </c>
      <c r="L11" s="127">
        <v>0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48807</v>
      </c>
      <c r="T11" s="127">
        <v>0</v>
      </c>
      <c r="U11" s="127">
        <v>0</v>
      </c>
      <c r="V11" s="127">
        <f t="shared" si="10"/>
        <v>98382</v>
      </c>
      <c r="W11" s="127">
        <f t="shared" si="11"/>
        <v>98382</v>
      </c>
      <c r="X11" s="127">
        <f t="shared" si="12"/>
        <v>497</v>
      </c>
      <c r="Y11" s="127">
        <f t="shared" si="13"/>
        <v>0</v>
      </c>
      <c r="Z11" s="127">
        <f t="shared" si="14"/>
        <v>0</v>
      </c>
      <c r="AA11" s="127">
        <f t="shared" si="15"/>
        <v>97885</v>
      </c>
      <c r="AB11" s="127">
        <f t="shared" si="16"/>
        <v>985432</v>
      </c>
      <c r="AC11" s="127">
        <f t="shared" si="17"/>
        <v>0</v>
      </c>
      <c r="AD11" s="127">
        <f t="shared" si="18"/>
        <v>0</v>
      </c>
      <c r="AE11" s="127">
        <f t="shared" si="19"/>
        <v>230959</v>
      </c>
      <c r="AF11" s="127">
        <f t="shared" si="20"/>
        <v>230959</v>
      </c>
      <c r="AG11" s="127">
        <v>0</v>
      </c>
      <c r="AH11" s="127">
        <v>168471</v>
      </c>
      <c r="AI11" s="127">
        <v>62488</v>
      </c>
      <c r="AJ11" s="127">
        <v>0</v>
      </c>
      <c r="AK11" s="127">
        <v>0</v>
      </c>
      <c r="AL11" s="128" t="s">
        <v>332</v>
      </c>
      <c r="AM11" s="127">
        <f t="shared" si="21"/>
        <v>804048</v>
      </c>
      <c r="AN11" s="127">
        <f t="shared" si="22"/>
        <v>310190</v>
      </c>
      <c r="AO11" s="127">
        <v>310190</v>
      </c>
      <c r="AP11" s="127">
        <v>0</v>
      </c>
      <c r="AQ11" s="127">
        <v>0</v>
      </c>
      <c r="AR11" s="127">
        <v>0</v>
      </c>
      <c r="AS11" s="127">
        <f t="shared" si="23"/>
        <v>229012</v>
      </c>
      <c r="AT11" s="127">
        <v>0</v>
      </c>
      <c r="AU11" s="127">
        <v>214314</v>
      </c>
      <c r="AV11" s="127">
        <v>14698</v>
      </c>
      <c r="AW11" s="127">
        <v>0</v>
      </c>
      <c r="AX11" s="127">
        <f t="shared" si="24"/>
        <v>264846</v>
      </c>
      <c r="AY11" s="127">
        <v>0</v>
      </c>
      <c r="AZ11" s="127">
        <v>264846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1035007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48807</v>
      </c>
      <c r="BP11" s="127">
        <f t="shared" si="29"/>
        <v>15794</v>
      </c>
      <c r="BQ11" s="127">
        <v>15794</v>
      </c>
      <c r="BR11" s="127">
        <v>0</v>
      </c>
      <c r="BS11" s="127">
        <v>0</v>
      </c>
      <c r="BT11" s="127">
        <v>0</v>
      </c>
      <c r="BU11" s="127">
        <f t="shared" si="30"/>
        <v>20964</v>
      </c>
      <c r="BV11" s="127">
        <v>0</v>
      </c>
      <c r="BW11" s="127">
        <v>20964</v>
      </c>
      <c r="BX11" s="127">
        <v>0</v>
      </c>
      <c r="BY11" s="127">
        <v>0</v>
      </c>
      <c r="BZ11" s="127">
        <f t="shared" si="31"/>
        <v>12049</v>
      </c>
      <c r="CA11" s="127">
        <v>0</v>
      </c>
      <c r="CB11" s="127">
        <v>12049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48807</v>
      </c>
      <c r="CI11" s="127">
        <f t="shared" si="33"/>
        <v>230959</v>
      </c>
      <c r="CJ11" s="127">
        <f t="shared" si="34"/>
        <v>230959</v>
      </c>
      <c r="CK11" s="127">
        <f t="shared" si="35"/>
        <v>0</v>
      </c>
      <c r="CL11" s="127">
        <f t="shared" si="36"/>
        <v>168471</v>
      </c>
      <c r="CM11" s="127">
        <f t="shared" si="37"/>
        <v>62488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852855</v>
      </c>
      <c r="CR11" s="127">
        <f t="shared" si="41"/>
        <v>325984</v>
      </c>
      <c r="CS11" s="127">
        <f t="shared" si="42"/>
        <v>325984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249976</v>
      </c>
      <c r="CX11" s="127">
        <f t="shared" si="47"/>
        <v>0</v>
      </c>
      <c r="CY11" s="127">
        <f t="shared" si="48"/>
        <v>235278</v>
      </c>
      <c r="CZ11" s="127">
        <f t="shared" si="49"/>
        <v>14698</v>
      </c>
      <c r="DA11" s="127">
        <f t="shared" si="50"/>
        <v>0</v>
      </c>
      <c r="DB11" s="127">
        <f t="shared" si="51"/>
        <v>276895</v>
      </c>
      <c r="DC11" s="127">
        <f t="shared" si="52"/>
        <v>0</v>
      </c>
      <c r="DD11" s="127">
        <f t="shared" si="53"/>
        <v>276895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1083814</v>
      </c>
    </row>
    <row r="12" spans="1:114" s="129" customFormat="1" ht="12" customHeight="1">
      <c r="A12" s="125" t="s">
        <v>335</v>
      </c>
      <c r="B12" s="126" t="s">
        <v>396</v>
      </c>
      <c r="C12" s="125" t="s">
        <v>397</v>
      </c>
      <c r="D12" s="134">
        <f t="shared" si="6"/>
        <v>39652</v>
      </c>
      <c r="E12" s="134">
        <f t="shared" si="7"/>
        <v>37532</v>
      </c>
      <c r="F12" s="134">
        <v>0</v>
      </c>
      <c r="G12" s="134">
        <v>12992</v>
      </c>
      <c r="H12" s="134">
        <v>0</v>
      </c>
      <c r="I12" s="134">
        <v>23822</v>
      </c>
      <c r="J12" s="134">
        <v>310889</v>
      </c>
      <c r="K12" s="134">
        <v>718</v>
      </c>
      <c r="L12" s="134">
        <v>2120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39652</v>
      </c>
      <c r="W12" s="134">
        <f t="shared" si="11"/>
        <v>37532</v>
      </c>
      <c r="X12" s="134">
        <f t="shared" si="12"/>
        <v>0</v>
      </c>
      <c r="Y12" s="134">
        <f t="shared" si="13"/>
        <v>12992</v>
      </c>
      <c r="Z12" s="134">
        <f t="shared" si="14"/>
        <v>0</v>
      </c>
      <c r="AA12" s="134">
        <f t="shared" si="15"/>
        <v>23822</v>
      </c>
      <c r="AB12" s="134">
        <f t="shared" si="16"/>
        <v>310889</v>
      </c>
      <c r="AC12" s="134">
        <f t="shared" si="17"/>
        <v>718</v>
      </c>
      <c r="AD12" s="134">
        <f t="shared" si="18"/>
        <v>2120</v>
      </c>
      <c r="AE12" s="134">
        <f t="shared" si="19"/>
        <v>16818</v>
      </c>
      <c r="AF12" s="134">
        <f t="shared" si="20"/>
        <v>16818</v>
      </c>
      <c r="AG12" s="134">
        <v>0</v>
      </c>
      <c r="AH12" s="134">
        <v>16818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174863</v>
      </c>
      <c r="AN12" s="134">
        <f t="shared" si="22"/>
        <v>3819</v>
      </c>
      <c r="AO12" s="134">
        <v>3819</v>
      </c>
      <c r="AP12" s="134">
        <v>0</v>
      </c>
      <c r="AQ12" s="134">
        <v>0</v>
      </c>
      <c r="AR12" s="134">
        <v>0</v>
      </c>
      <c r="AS12" s="134">
        <f t="shared" si="23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4"/>
        <v>166245</v>
      </c>
      <c r="AY12" s="134">
        <v>66713</v>
      </c>
      <c r="AZ12" s="134">
        <v>10657</v>
      </c>
      <c r="BA12" s="134">
        <v>32411</v>
      </c>
      <c r="BB12" s="134">
        <v>56464</v>
      </c>
      <c r="BC12" s="135" t="s">
        <v>332</v>
      </c>
      <c r="BD12" s="134">
        <v>4799</v>
      </c>
      <c r="BE12" s="134">
        <v>158860</v>
      </c>
      <c r="BF12" s="134">
        <f t="shared" si="25"/>
        <v>350541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16818</v>
      </c>
      <c r="CJ12" s="134">
        <f t="shared" si="34"/>
        <v>16818</v>
      </c>
      <c r="CK12" s="134">
        <f t="shared" si="35"/>
        <v>0</v>
      </c>
      <c r="CL12" s="134">
        <f t="shared" si="36"/>
        <v>16818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174863</v>
      </c>
      <c r="CR12" s="134">
        <f t="shared" si="41"/>
        <v>3819</v>
      </c>
      <c r="CS12" s="134">
        <f t="shared" si="42"/>
        <v>3819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0</v>
      </c>
      <c r="CX12" s="134">
        <f t="shared" si="47"/>
        <v>0</v>
      </c>
      <c r="CY12" s="134">
        <f t="shared" si="48"/>
        <v>0</v>
      </c>
      <c r="CZ12" s="134">
        <f t="shared" si="49"/>
        <v>0</v>
      </c>
      <c r="DA12" s="134">
        <f t="shared" si="50"/>
        <v>0</v>
      </c>
      <c r="DB12" s="134">
        <f t="shared" si="51"/>
        <v>166245</v>
      </c>
      <c r="DC12" s="134">
        <f t="shared" si="52"/>
        <v>66713</v>
      </c>
      <c r="DD12" s="134">
        <f t="shared" si="53"/>
        <v>10657</v>
      </c>
      <c r="DE12" s="134">
        <f t="shared" si="54"/>
        <v>32411</v>
      </c>
      <c r="DF12" s="134">
        <f t="shared" si="55"/>
        <v>56464</v>
      </c>
      <c r="DG12" s="135" t="s">
        <v>332</v>
      </c>
      <c r="DH12" s="134">
        <f t="shared" si="56"/>
        <v>4799</v>
      </c>
      <c r="DI12" s="134">
        <f t="shared" si="57"/>
        <v>158860</v>
      </c>
      <c r="DJ12" s="134">
        <f t="shared" si="58"/>
        <v>350541</v>
      </c>
    </row>
    <row r="13" spans="1:114" s="129" customFormat="1" ht="12" customHeight="1">
      <c r="A13" s="125" t="s">
        <v>335</v>
      </c>
      <c r="B13" s="126" t="s">
        <v>398</v>
      </c>
      <c r="C13" s="125" t="s">
        <v>399</v>
      </c>
      <c r="D13" s="134">
        <f t="shared" si="6"/>
        <v>0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f t="shared" si="8"/>
        <v>17522</v>
      </c>
      <c r="N13" s="134">
        <f t="shared" si="9"/>
        <v>17522</v>
      </c>
      <c r="O13" s="134">
        <v>0</v>
      </c>
      <c r="P13" s="134">
        <v>0</v>
      </c>
      <c r="Q13" s="134">
        <v>0</v>
      </c>
      <c r="R13" s="134">
        <v>17522</v>
      </c>
      <c r="S13" s="134">
        <v>286863</v>
      </c>
      <c r="T13" s="134">
        <v>0</v>
      </c>
      <c r="U13" s="134">
        <v>0</v>
      </c>
      <c r="V13" s="134">
        <f t="shared" si="10"/>
        <v>17522</v>
      </c>
      <c r="W13" s="134">
        <f t="shared" si="11"/>
        <v>17522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17522</v>
      </c>
      <c r="AB13" s="134">
        <f t="shared" si="16"/>
        <v>286863</v>
      </c>
      <c r="AC13" s="134">
        <f t="shared" si="17"/>
        <v>0</v>
      </c>
      <c r="AD13" s="134">
        <f t="shared" si="18"/>
        <v>0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0</v>
      </c>
      <c r="AN13" s="134">
        <f t="shared" si="22"/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0</v>
      </c>
      <c r="AY13" s="134">
        <v>0</v>
      </c>
      <c r="AZ13" s="134">
        <v>0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0</v>
      </c>
      <c r="BF13" s="134">
        <f t="shared" si="25"/>
        <v>0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279556</v>
      </c>
      <c r="BP13" s="134">
        <f t="shared" si="29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30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1"/>
        <v>279556</v>
      </c>
      <c r="CA13" s="134">
        <v>86364</v>
      </c>
      <c r="CB13" s="134">
        <v>193192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24829</v>
      </c>
      <c r="CH13" s="134">
        <f t="shared" si="32"/>
        <v>304385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279556</v>
      </c>
      <c r="CR13" s="134">
        <f t="shared" si="41"/>
        <v>0</v>
      </c>
      <c r="CS13" s="134">
        <f t="shared" si="42"/>
        <v>0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8"/>
        <v>0</v>
      </c>
      <c r="CZ13" s="134">
        <f t="shared" si="49"/>
        <v>0</v>
      </c>
      <c r="DA13" s="134">
        <f t="shared" si="50"/>
        <v>0</v>
      </c>
      <c r="DB13" s="134">
        <f t="shared" si="51"/>
        <v>279556</v>
      </c>
      <c r="DC13" s="134">
        <f t="shared" si="52"/>
        <v>86364</v>
      </c>
      <c r="DD13" s="134">
        <f t="shared" si="53"/>
        <v>193192</v>
      </c>
      <c r="DE13" s="134">
        <f t="shared" si="54"/>
        <v>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24829</v>
      </c>
      <c r="DJ13" s="134">
        <f t="shared" si="58"/>
        <v>304385</v>
      </c>
    </row>
    <row r="14" spans="1:114" s="129" customFormat="1" ht="12" customHeight="1">
      <c r="A14" s="125" t="s">
        <v>335</v>
      </c>
      <c r="B14" s="126" t="s">
        <v>400</v>
      </c>
      <c r="C14" s="125" t="s">
        <v>401</v>
      </c>
      <c r="D14" s="134">
        <f t="shared" si="6"/>
        <v>32865</v>
      </c>
      <c r="E14" s="134">
        <f t="shared" si="7"/>
        <v>32865</v>
      </c>
      <c r="F14" s="134">
        <v>32800</v>
      </c>
      <c r="G14" s="134">
        <v>0</v>
      </c>
      <c r="H14" s="134">
        <v>0</v>
      </c>
      <c r="I14" s="134">
        <v>0</v>
      </c>
      <c r="J14" s="134">
        <v>61359</v>
      </c>
      <c r="K14" s="134">
        <v>65</v>
      </c>
      <c r="L14" s="134">
        <v>0</v>
      </c>
      <c r="M14" s="134">
        <f t="shared" si="8"/>
        <v>0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f t="shared" si="10"/>
        <v>32865</v>
      </c>
      <c r="W14" s="134">
        <f t="shared" si="11"/>
        <v>32865</v>
      </c>
      <c r="X14" s="134">
        <f t="shared" si="12"/>
        <v>32800</v>
      </c>
      <c r="Y14" s="134">
        <f t="shared" si="13"/>
        <v>0</v>
      </c>
      <c r="Z14" s="134">
        <f t="shared" si="14"/>
        <v>0</v>
      </c>
      <c r="AA14" s="134">
        <f t="shared" si="15"/>
        <v>0</v>
      </c>
      <c r="AB14" s="134">
        <f t="shared" si="16"/>
        <v>61359</v>
      </c>
      <c r="AC14" s="134">
        <f t="shared" si="17"/>
        <v>65</v>
      </c>
      <c r="AD14" s="134">
        <f t="shared" si="18"/>
        <v>0</v>
      </c>
      <c r="AE14" s="134">
        <f t="shared" si="19"/>
        <v>52685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52685</v>
      </c>
      <c r="AL14" s="135" t="s">
        <v>332</v>
      </c>
      <c r="AM14" s="134">
        <f t="shared" si="21"/>
        <v>0</v>
      </c>
      <c r="AN14" s="134">
        <f t="shared" si="22"/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f t="shared" si="23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41539</v>
      </c>
      <c r="BF14" s="134">
        <f t="shared" si="25"/>
        <v>94224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0</v>
      </c>
      <c r="BP14" s="134">
        <f t="shared" si="29"/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f t="shared" si="30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1"/>
        <v>0</v>
      </c>
      <c r="CA14" s="134">
        <v>0</v>
      </c>
      <c r="CB14" s="134">
        <v>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0</v>
      </c>
      <c r="CH14" s="134">
        <f t="shared" si="32"/>
        <v>0</v>
      </c>
      <c r="CI14" s="134">
        <f t="shared" si="33"/>
        <v>52685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52685</v>
      </c>
      <c r="CP14" s="135" t="s">
        <v>332</v>
      </c>
      <c r="CQ14" s="134">
        <f t="shared" si="40"/>
        <v>0</v>
      </c>
      <c r="CR14" s="134">
        <f t="shared" si="41"/>
        <v>0</v>
      </c>
      <c r="CS14" s="134">
        <f t="shared" si="42"/>
        <v>0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0</v>
      </c>
      <c r="CX14" s="134">
        <f t="shared" si="47"/>
        <v>0</v>
      </c>
      <c r="CY14" s="134">
        <f t="shared" si="48"/>
        <v>0</v>
      </c>
      <c r="CZ14" s="134">
        <f t="shared" si="49"/>
        <v>0</v>
      </c>
      <c r="DA14" s="134">
        <f t="shared" si="50"/>
        <v>0</v>
      </c>
      <c r="DB14" s="134">
        <f t="shared" si="51"/>
        <v>0</v>
      </c>
      <c r="DC14" s="134">
        <f t="shared" si="52"/>
        <v>0</v>
      </c>
      <c r="DD14" s="134">
        <f t="shared" si="53"/>
        <v>0</v>
      </c>
      <c r="DE14" s="134">
        <f t="shared" si="54"/>
        <v>0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41539</v>
      </c>
      <c r="DJ14" s="134">
        <f t="shared" si="58"/>
        <v>94224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D7">SUM(D8:D40)</f>
        <v>37797406</v>
      </c>
      <c r="E7" s="123">
        <f t="shared" si="0"/>
        <v>15261503</v>
      </c>
      <c r="F7" s="123">
        <f t="shared" si="0"/>
        <v>1214798</v>
      </c>
      <c r="G7" s="123">
        <f t="shared" si="0"/>
        <v>211434</v>
      </c>
      <c r="H7" s="123">
        <f t="shared" si="0"/>
        <v>1657800</v>
      </c>
      <c r="I7" s="123">
        <f t="shared" si="0"/>
        <v>6322741</v>
      </c>
      <c r="J7" s="123">
        <f t="shared" si="0"/>
        <v>3675095</v>
      </c>
      <c r="K7" s="123">
        <f t="shared" si="0"/>
        <v>5854730</v>
      </c>
      <c r="L7" s="123">
        <f t="shared" si="0"/>
        <v>22535903</v>
      </c>
      <c r="M7" s="123">
        <f t="shared" si="0"/>
        <v>4756242</v>
      </c>
      <c r="N7" s="123">
        <f t="shared" si="0"/>
        <v>1130646</v>
      </c>
      <c r="O7" s="123">
        <f t="shared" si="0"/>
        <v>59808</v>
      </c>
      <c r="P7" s="123">
        <f t="shared" si="0"/>
        <v>7149</v>
      </c>
      <c r="Q7" s="123">
        <f t="shared" si="0"/>
        <v>19600</v>
      </c>
      <c r="R7" s="123">
        <f t="shared" si="0"/>
        <v>1033605</v>
      </c>
      <c r="S7" s="123">
        <f t="shared" si="0"/>
        <v>1321318</v>
      </c>
      <c r="T7" s="123">
        <f t="shared" si="0"/>
        <v>10484</v>
      </c>
      <c r="U7" s="123">
        <f t="shared" si="0"/>
        <v>3625596</v>
      </c>
      <c r="V7" s="123">
        <f t="shared" si="0"/>
        <v>42553648</v>
      </c>
      <c r="W7" s="123">
        <f t="shared" si="0"/>
        <v>16392149</v>
      </c>
      <c r="X7" s="123">
        <f t="shared" si="0"/>
        <v>1274606</v>
      </c>
      <c r="Y7" s="123">
        <f t="shared" si="0"/>
        <v>218583</v>
      </c>
      <c r="Z7" s="123">
        <f t="shared" si="0"/>
        <v>1677400</v>
      </c>
      <c r="AA7" s="123">
        <f t="shared" si="0"/>
        <v>7356346</v>
      </c>
      <c r="AB7" s="123">
        <f t="shared" si="0"/>
        <v>4996413</v>
      </c>
      <c r="AC7" s="123">
        <f t="shared" si="0"/>
        <v>5865214</v>
      </c>
      <c r="AD7" s="123">
        <f t="shared" si="0"/>
        <v>26161499</v>
      </c>
    </row>
    <row r="8" spans="1:30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1" ref="D8:D40">SUM(E8,+L8)</f>
        <v>19142375</v>
      </c>
      <c r="E8" s="127">
        <f aca="true" t="shared" si="2" ref="E8:E40">+SUM(F8:I8,K8)</f>
        <v>10358589</v>
      </c>
      <c r="F8" s="127">
        <v>0</v>
      </c>
      <c r="G8" s="127">
        <v>0</v>
      </c>
      <c r="H8" s="127">
        <v>781000</v>
      </c>
      <c r="I8" s="127">
        <v>4251487</v>
      </c>
      <c r="J8" s="128">
        <v>0</v>
      </c>
      <c r="K8" s="127">
        <v>5326102</v>
      </c>
      <c r="L8" s="127">
        <v>8783786</v>
      </c>
      <c r="M8" s="127">
        <f aca="true" t="shared" si="3" ref="M8:M40">SUM(N8,+U8)</f>
        <v>1007359</v>
      </c>
      <c r="N8" s="127">
        <f aca="true" t="shared" si="4" ref="N8:N40">+SUM(O8:R8,T8)</f>
        <v>98831</v>
      </c>
      <c r="O8" s="127">
        <v>0</v>
      </c>
      <c r="P8" s="127">
        <v>0</v>
      </c>
      <c r="Q8" s="127">
        <v>0</v>
      </c>
      <c r="R8" s="127">
        <v>88446</v>
      </c>
      <c r="S8" s="128">
        <v>0</v>
      </c>
      <c r="T8" s="127">
        <v>10385</v>
      </c>
      <c r="U8" s="127">
        <v>908528</v>
      </c>
      <c r="V8" s="127">
        <f aca="true" t="shared" si="5" ref="V8:V40">+SUM(D8,M8)</f>
        <v>20149734</v>
      </c>
      <c r="W8" s="127">
        <f aca="true" t="shared" si="6" ref="W8:W40">+SUM(E8,N8)</f>
        <v>10457420</v>
      </c>
      <c r="X8" s="127">
        <f aca="true" t="shared" si="7" ref="X8:X40">+SUM(F8,O8)</f>
        <v>0</v>
      </c>
      <c r="Y8" s="127">
        <f aca="true" t="shared" si="8" ref="Y8:Y40">+SUM(G8,P8)</f>
        <v>0</v>
      </c>
      <c r="Z8" s="127">
        <f aca="true" t="shared" si="9" ref="Z8:Z40">+SUM(H8,Q8)</f>
        <v>781000</v>
      </c>
      <c r="AA8" s="127">
        <f aca="true" t="shared" si="10" ref="AA8:AA40">+SUM(I8,R8)</f>
        <v>4339933</v>
      </c>
      <c r="AB8" s="128">
        <v>0</v>
      </c>
      <c r="AC8" s="127">
        <f aca="true" t="shared" si="11" ref="AC8:AC40">+SUM(K8,T8)</f>
        <v>5336487</v>
      </c>
      <c r="AD8" s="127">
        <f aca="true" t="shared" si="12" ref="AD8:AD40">+SUM(L8,U8)</f>
        <v>9692314</v>
      </c>
    </row>
    <row r="9" spans="1:30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1"/>
        <v>1473329</v>
      </c>
      <c r="E9" s="127">
        <f t="shared" si="2"/>
        <v>770357</v>
      </c>
      <c r="F9" s="127">
        <v>163003</v>
      </c>
      <c r="G9" s="127">
        <v>40733</v>
      </c>
      <c r="H9" s="127">
        <v>118400</v>
      </c>
      <c r="I9" s="127">
        <v>438149</v>
      </c>
      <c r="J9" s="128">
        <v>0</v>
      </c>
      <c r="K9" s="127">
        <v>10072</v>
      </c>
      <c r="L9" s="127">
        <v>702972</v>
      </c>
      <c r="M9" s="127">
        <f t="shared" si="3"/>
        <v>118112</v>
      </c>
      <c r="N9" s="127">
        <f t="shared" si="4"/>
        <v>18977</v>
      </c>
      <c r="O9" s="127">
        <v>0</v>
      </c>
      <c r="P9" s="127">
        <v>0</v>
      </c>
      <c r="Q9" s="127">
        <v>0</v>
      </c>
      <c r="R9" s="127">
        <v>18977</v>
      </c>
      <c r="S9" s="128">
        <v>0</v>
      </c>
      <c r="T9" s="127">
        <v>0</v>
      </c>
      <c r="U9" s="127">
        <v>99135</v>
      </c>
      <c r="V9" s="127">
        <f t="shared" si="5"/>
        <v>1591441</v>
      </c>
      <c r="W9" s="127">
        <f t="shared" si="6"/>
        <v>789334</v>
      </c>
      <c r="X9" s="127">
        <f t="shared" si="7"/>
        <v>163003</v>
      </c>
      <c r="Y9" s="127">
        <f t="shared" si="8"/>
        <v>40733</v>
      </c>
      <c r="Z9" s="127">
        <f t="shared" si="9"/>
        <v>118400</v>
      </c>
      <c r="AA9" s="127">
        <f t="shared" si="10"/>
        <v>457126</v>
      </c>
      <c r="AB9" s="128">
        <v>0</v>
      </c>
      <c r="AC9" s="127">
        <f t="shared" si="11"/>
        <v>10072</v>
      </c>
      <c r="AD9" s="127">
        <f t="shared" si="12"/>
        <v>802107</v>
      </c>
    </row>
    <row r="10" spans="1:30" s="129" customFormat="1" ht="12" customHeight="1">
      <c r="A10" s="125" t="s">
        <v>335</v>
      </c>
      <c r="B10" s="126" t="s">
        <v>341</v>
      </c>
      <c r="C10" s="125" t="s">
        <v>342</v>
      </c>
      <c r="D10" s="127">
        <f t="shared" si="1"/>
        <v>1349782</v>
      </c>
      <c r="E10" s="127">
        <f t="shared" si="2"/>
        <v>391289</v>
      </c>
      <c r="F10" s="127">
        <v>84100</v>
      </c>
      <c r="G10" s="127">
        <v>118854</v>
      </c>
      <c r="H10" s="127">
        <v>0</v>
      </c>
      <c r="I10" s="127">
        <v>180816</v>
      </c>
      <c r="J10" s="128">
        <v>0</v>
      </c>
      <c r="K10" s="127">
        <v>7519</v>
      </c>
      <c r="L10" s="127">
        <v>958493</v>
      </c>
      <c r="M10" s="127">
        <f t="shared" si="3"/>
        <v>229042</v>
      </c>
      <c r="N10" s="127">
        <f t="shared" si="4"/>
        <v>39565</v>
      </c>
      <c r="O10" s="127">
        <v>19950</v>
      </c>
      <c r="P10" s="127">
        <v>0</v>
      </c>
      <c r="Q10" s="127">
        <v>19600</v>
      </c>
      <c r="R10" s="127">
        <v>15</v>
      </c>
      <c r="S10" s="128">
        <v>0</v>
      </c>
      <c r="T10" s="127">
        <v>0</v>
      </c>
      <c r="U10" s="127">
        <v>189477</v>
      </c>
      <c r="V10" s="127">
        <f t="shared" si="5"/>
        <v>1578824</v>
      </c>
      <c r="W10" s="127">
        <f t="shared" si="6"/>
        <v>430854</v>
      </c>
      <c r="X10" s="127">
        <f t="shared" si="7"/>
        <v>104050</v>
      </c>
      <c r="Y10" s="127">
        <f t="shared" si="8"/>
        <v>118854</v>
      </c>
      <c r="Z10" s="127">
        <f t="shared" si="9"/>
        <v>19600</v>
      </c>
      <c r="AA10" s="127">
        <f t="shared" si="10"/>
        <v>180831</v>
      </c>
      <c r="AB10" s="128">
        <v>0</v>
      </c>
      <c r="AC10" s="127">
        <f t="shared" si="11"/>
        <v>7519</v>
      </c>
      <c r="AD10" s="127">
        <f t="shared" si="12"/>
        <v>1147970</v>
      </c>
    </row>
    <row r="11" spans="1:30" s="129" customFormat="1" ht="12" customHeight="1">
      <c r="A11" s="125" t="s">
        <v>335</v>
      </c>
      <c r="B11" s="133" t="s">
        <v>343</v>
      </c>
      <c r="C11" s="125" t="s">
        <v>334</v>
      </c>
      <c r="D11" s="127">
        <f t="shared" si="1"/>
        <v>1808884</v>
      </c>
      <c r="E11" s="127">
        <f t="shared" si="2"/>
        <v>1306157</v>
      </c>
      <c r="F11" s="127">
        <v>545720</v>
      </c>
      <c r="G11" s="127">
        <v>17198</v>
      </c>
      <c r="H11" s="127">
        <v>467100</v>
      </c>
      <c r="I11" s="127">
        <v>109892</v>
      </c>
      <c r="J11" s="128">
        <v>0</v>
      </c>
      <c r="K11" s="127">
        <v>166247</v>
      </c>
      <c r="L11" s="127">
        <v>502727</v>
      </c>
      <c r="M11" s="127">
        <f t="shared" si="3"/>
        <v>262744</v>
      </c>
      <c r="N11" s="127">
        <f t="shared" si="4"/>
        <v>135191</v>
      </c>
      <c r="O11" s="127">
        <v>0</v>
      </c>
      <c r="P11" s="127">
        <v>0</v>
      </c>
      <c r="Q11" s="127">
        <v>0</v>
      </c>
      <c r="R11" s="127">
        <v>135164</v>
      </c>
      <c r="S11" s="128">
        <v>0</v>
      </c>
      <c r="T11" s="127">
        <v>27</v>
      </c>
      <c r="U11" s="127">
        <v>127553</v>
      </c>
      <c r="V11" s="127">
        <f t="shared" si="5"/>
        <v>2071628</v>
      </c>
      <c r="W11" s="127">
        <f t="shared" si="6"/>
        <v>1441348</v>
      </c>
      <c r="X11" s="127">
        <f t="shared" si="7"/>
        <v>545720</v>
      </c>
      <c r="Y11" s="127">
        <f t="shared" si="8"/>
        <v>17198</v>
      </c>
      <c r="Z11" s="127">
        <f t="shared" si="9"/>
        <v>467100</v>
      </c>
      <c r="AA11" s="127">
        <f t="shared" si="10"/>
        <v>245056</v>
      </c>
      <c r="AB11" s="128">
        <v>0</v>
      </c>
      <c r="AC11" s="127">
        <f t="shared" si="11"/>
        <v>166274</v>
      </c>
      <c r="AD11" s="127">
        <f t="shared" si="12"/>
        <v>630280</v>
      </c>
    </row>
    <row r="12" spans="1:30" s="129" customFormat="1" ht="12" customHeight="1">
      <c r="A12" s="125" t="s">
        <v>335</v>
      </c>
      <c r="B12" s="126" t="s">
        <v>344</v>
      </c>
      <c r="C12" s="125" t="s">
        <v>345</v>
      </c>
      <c r="D12" s="134">
        <f t="shared" si="1"/>
        <v>2005104</v>
      </c>
      <c r="E12" s="134">
        <f t="shared" si="2"/>
        <v>26040</v>
      </c>
      <c r="F12" s="134">
        <v>0</v>
      </c>
      <c r="G12" s="134">
        <v>0</v>
      </c>
      <c r="H12" s="134">
        <v>0</v>
      </c>
      <c r="I12" s="134">
        <v>23389</v>
      </c>
      <c r="J12" s="135">
        <v>0</v>
      </c>
      <c r="K12" s="134">
        <v>2651</v>
      </c>
      <c r="L12" s="134">
        <v>1979064</v>
      </c>
      <c r="M12" s="134">
        <f t="shared" si="3"/>
        <v>390561</v>
      </c>
      <c r="N12" s="134">
        <f t="shared" si="4"/>
        <v>0</v>
      </c>
      <c r="O12" s="134">
        <v>0</v>
      </c>
      <c r="P12" s="134">
        <v>0</v>
      </c>
      <c r="Q12" s="134">
        <v>0</v>
      </c>
      <c r="R12" s="134">
        <v>0</v>
      </c>
      <c r="S12" s="135">
        <v>0</v>
      </c>
      <c r="T12" s="134">
        <v>0</v>
      </c>
      <c r="U12" s="134">
        <v>390561</v>
      </c>
      <c r="V12" s="134">
        <f t="shared" si="5"/>
        <v>2395665</v>
      </c>
      <c r="W12" s="134">
        <f t="shared" si="6"/>
        <v>26040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23389</v>
      </c>
      <c r="AB12" s="135">
        <v>0</v>
      </c>
      <c r="AC12" s="134">
        <f t="shared" si="11"/>
        <v>2651</v>
      </c>
      <c r="AD12" s="134">
        <f t="shared" si="12"/>
        <v>2369625</v>
      </c>
    </row>
    <row r="13" spans="1:30" s="129" customFormat="1" ht="12" customHeight="1">
      <c r="A13" s="125" t="s">
        <v>335</v>
      </c>
      <c r="B13" s="126" t="s">
        <v>346</v>
      </c>
      <c r="C13" s="125" t="s">
        <v>347</v>
      </c>
      <c r="D13" s="134">
        <f t="shared" si="1"/>
        <v>518295</v>
      </c>
      <c r="E13" s="134">
        <f t="shared" si="2"/>
        <v>240886</v>
      </c>
      <c r="F13" s="134">
        <v>0</v>
      </c>
      <c r="G13" s="134">
        <v>977</v>
      </c>
      <c r="H13" s="134">
        <v>0</v>
      </c>
      <c r="I13" s="134">
        <v>62270</v>
      </c>
      <c r="J13" s="135">
        <v>0</v>
      </c>
      <c r="K13" s="134">
        <v>177639</v>
      </c>
      <c r="L13" s="134">
        <v>277409</v>
      </c>
      <c r="M13" s="134">
        <f t="shared" si="3"/>
        <v>181223</v>
      </c>
      <c r="N13" s="134">
        <f t="shared" si="4"/>
        <v>94337</v>
      </c>
      <c r="O13" s="134">
        <v>0</v>
      </c>
      <c r="P13" s="134">
        <v>0</v>
      </c>
      <c r="Q13" s="134">
        <v>0</v>
      </c>
      <c r="R13" s="134">
        <v>94337</v>
      </c>
      <c r="S13" s="135">
        <v>0</v>
      </c>
      <c r="T13" s="134">
        <v>0</v>
      </c>
      <c r="U13" s="134">
        <v>86886</v>
      </c>
      <c r="V13" s="134">
        <f t="shared" si="5"/>
        <v>699518</v>
      </c>
      <c r="W13" s="134">
        <f t="shared" si="6"/>
        <v>335223</v>
      </c>
      <c r="X13" s="134">
        <f t="shared" si="7"/>
        <v>0</v>
      </c>
      <c r="Y13" s="134">
        <f t="shared" si="8"/>
        <v>977</v>
      </c>
      <c r="Z13" s="134">
        <f t="shared" si="9"/>
        <v>0</v>
      </c>
      <c r="AA13" s="134">
        <f t="shared" si="10"/>
        <v>156607</v>
      </c>
      <c r="AB13" s="135">
        <v>0</v>
      </c>
      <c r="AC13" s="134">
        <f t="shared" si="11"/>
        <v>177639</v>
      </c>
      <c r="AD13" s="134">
        <f t="shared" si="12"/>
        <v>364295</v>
      </c>
    </row>
    <row r="14" spans="1:30" s="129" customFormat="1" ht="12" customHeight="1">
      <c r="A14" s="125" t="s">
        <v>335</v>
      </c>
      <c r="B14" s="126" t="s">
        <v>348</v>
      </c>
      <c r="C14" s="125" t="s">
        <v>349</v>
      </c>
      <c r="D14" s="134">
        <f t="shared" si="1"/>
        <v>1783013</v>
      </c>
      <c r="E14" s="134">
        <f t="shared" si="2"/>
        <v>597807</v>
      </c>
      <c r="F14" s="134">
        <v>230496</v>
      </c>
      <c r="G14" s="134">
        <v>6792</v>
      </c>
      <c r="H14" s="134">
        <v>68100</v>
      </c>
      <c r="I14" s="134">
        <v>242686</v>
      </c>
      <c r="J14" s="135">
        <v>0</v>
      </c>
      <c r="K14" s="134">
        <v>49733</v>
      </c>
      <c r="L14" s="134">
        <v>1185206</v>
      </c>
      <c r="M14" s="134">
        <f t="shared" si="3"/>
        <v>351798</v>
      </c>
      <c r="N14" s="134">
        <f t="shared" si="4"/>
        <v>96684</v>
      </c>
      <c r="O14" s="134">
        <v>0</v>
      </c>
      <c r="P14" s="134">
        <v>0</v>
      </c>
      <c r="Q14" s="134">
        <v>0</v>
      </c>
      <c r="R14" s="134">
        <v>96684</v>
      </c>
      <c r="S14" s="135">
        <v>0</v>
      </c>
      <c r="T14" s="134">
        <v>0</v>
      </c>
      <c r="U14" s="134">
        <v>255114</v>
      </c>
      <c r="V14" s="134">
        <f t="shared" si="5"/>
        <v>2134811</v>
      </c>
      <c r="W14" s="134">
        <f t="shared" si="6"/>
        <v>694491</v>
      </c>
      <c r="X14" s="134">
        <f t="shared" si="7"/>
        <v>230496</v>
      </c>
      <c r="Y14" s="134">
        <f t="shared" si="8"/>
        <v>6792</v>
      </c>
      <c r="Z14" s="134">
        <f t="shared" si="9"/>
        <v>68100</v>
      </c>
      <c r="AA14" s="134">
        <f t="shared" si="10"/>
        <v>339370</v>
      </c>
      <c r="AB14" s="135">
        <v>0</v>
      </c>
      <c r="AC14" s="134">
        <f t="shared" si="11"/>
        <v>49733</v>
      </c>
      <c r="AD14" s="134">
        <f t="shared" si="12"/>
        <v>1440320</v>
      </c>
    </row>
    <row r="15" spans="1:30" s="129" customFormat="1" ht="12" customHeight="1">
      <c r="A15" s="125" t="s">
        <v>335</v>
      </c>
      <c r="B15" s="126" t="s">
        <v>350</v>
      </c>
      <c r="C15" s="125" t="s">
        <v>351</v>
      </c>
      <c r="D15" s="134">
        <f t="shared" si="1"/>
        <v>735300</v>
      </c>
      <c r="E15" s="134">
        <f t="shared" si="2"/>
        <v>2337</v>
      </c>
      <c r="F15" s="134">
        <v>0</v>
      </c>
      <c r="G15" s="134">
        <v>0</v>
      </c>
      <c r="H15" s="134">
        <v>0</v>
      </c>
      <c r="I15" s="134">
        <v>2337</v>
      </c>
      <c r="J15" s="135">
        <v>0</v>
      </c>
      <c r="K15" s="134">
        <v>0</v>
      </c>
      <c r="L15" s="134">
        <v>732963</v>
      </c>
      <c r="M15" s="134">
        <f t="shared" si="3"/>
        <v>170684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170684</v>
      </c>
      <c r="V15" s="134">
        <f t="shared" si="5"/>
        <v>905984</v>
      </c>
      <c r="W15" s="134">
        <f t="shared" si="6"/>
        <v>2337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2337</v>
      </c>
      <c r="AB15" s="135">
        <v>0</v>
      </c>
      <c r="AC15" s="134">
        <f t="shared" si="11"/>
        <v>0</v>
      </c>
      <c r="AD15" s="134">
        <f t="shared" si="12"/>
        <v>903647</v>
      </c>
    </row>
    <row r="16" spans="1:30" s="129" customFormat="1" ht="12" customHeight="1">
      <c r="A16" s="125" t="s">
        <v>335</v>
      </c>
      <c r="B16" s="126" t="s">
        <v>352</v>
      </c>
      <c r="C16" s="125" t="s">
        <v>353</v>
      </c>
      <c r="D16" s="134">
        <f t="shared" si="1"/>
        <v>787565</v>
      </c>
      <c r="E16" s="134">
        <f t="shared" si="2"/>
        <v>5534</v>
      </c>
      <c r="F16" s="134">
        <v>0</v>
      </c>
      <c r="G16" s="134">
        <v>0</v>
      </c>
      <c r="H16" s="134">
        <v>0</v>
      </c>
      <c r="I16" s="134">
        <v>5534</v>
      </c>
      <c r="J16" s="135">
        <v>0</v>
      </c>
      <c r="K16" s="134">
        <v>0</v>
      </c>
      <c r="L16" s="134">
        <v>782031</v>
      </c>
      <c r="M16" s="134">
        <f t="shared" si="3"/>
        <v>55308</v>
      </c>
      <c r="N16" s="134">
        <f t="shared" si="4"/>
        <v>2024</v>
      </c>
      <c r="O16" s="134">
        <v>0</v>
      </c>
      <c r="P16" s="134">
        <v>0</v>
      </c>
      <c r="Q16" s="134">
        <v>0</v>
      </c>
      <c r="R16" s="134">
        <v>2024</v>
      </c>
      <c r="S16" s="135">
        <v>0</v>
      </c>
      <c r="T16" s="134">
        <v>0</v>
      </c>
      <c r="U16" s="134">
        <v>53284</v>
      </c>
      <c r="V16" s="134">
        <f t="shared" si="5"/>
        <v>842873</v>
      </c>
      <c r="W16" s="134">
        <f t="shared" si="6"/>
        <v>7558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7558</v>
      </c>
      <c r="AB16" s="135">
        <v>0</v>
      </c>
      <c r="AC16" s="134">
        <f t="shared" si="11"/>
        <v>0</v>
      </c>
      <c r="AD16" s="134">
        <f t="shared" si="12"/>
        <v>835315</v>
      </c>
    </row>
    <row r="17" spans="1:30" s="129" customFormat="1" ht="12" customHeight="1">
      <c r="A17" s="125" t="s">
        <v>335</v>
      </c>
      <c r="B17" s="126" t="s">
        <v>354</v>
      </c>
      <c r="C17" s="125" t="s">
        <v>355</v>
      </c>
      <c r="D17" s="134">
        <f t="shared" si="1"/>
        <v>1124054</v>
      </c>
      <c r="E17" s="134">
        <f t="shared" si="2"/>
        <v>7059</v>
      </c>
      <c r="F17" s="134">
        <v>0</v>
      </c>
      <c r="G17" s="134">
        <v>0</v>
      </c>
      <c r="H17" s="134">
        <v>0</v>
      </c>
      <c r="I17" s="134">
        <v>6954</v>
      </c>
      <c r="J17" s="135">
        <v>0</v>
      </c>
      <c r="K17" s="134">
        <v>105</v>
      </c>
      <c r="L17" s="134">
        <v>1116995</v>
      </c>
      <c r="M17" s="134">
        <f t="shared" si="3"/>
        <v>68408</v>
      </c>
      <c r="N17" s="134">
        <f t="shared" si="4"/>
        <v>3249</v>
      </c>
      <c r="O17" s="134">
        <v>0</v>
      </c>
      <c r="P17" s="134">
        <v>15</v>
      </c>
      <c r="Q17" s="134">
        <v>0</v>
      </c>
      <c r="R17" s="134">
        <v>3204</v>
      </c>
      <c r="S17" s="135">
        <v>0</v>
      </c>
      <c r="T17" s="134">
        <v>30</v>
      </c>
      <c r="U17" s="134">
        <v>65159</v>
      </c>
      <c r="V17" s="134">
        <f t="shared" si="5"/>
        <v>1192462</v>
      </c>
      <c r="W17" s="134">
        <f t="shared" si="6"/>
        <v>10308</v>
      </c>
      <c r="X17" s="134">
        <f t="shared" si="7"/>
        <v>0</v>
      </c>
      <c r="Y17" s="134">
        <f t="shared" si="8"/>
        <v>15</v>
      </c>
      <c r="Z17" s="134">
        <f t="shared" si="9"/>
        <v>0</v>
      </c>
      <c r="AA17" s="134">
        <f t="shared" si="10"/>
        <v>10158</v>
      </c>
      <c r="AB17" s="135">
        <v>0</v>
      </c>
      <c r="AC17" s="134">
        <f t="shared" si="11"/>
        <v>135</v>
      </c>
      <c r="AD17" s="134">
        <f t="shared" si="12"/>
        <v>1182154</v>
      </c>
    </row>
    <row r="18" spans="1:30" s="129" customFormat="1" ht="12" customHeight="1">
      <c r="A18" s="125" t="s">
        <v>335</v>
      </c>
      <c r="B18" s="126" t="s">
        <v>356</v>
      </c>
      <c r="C18" s="125" t="s">
        <v>357</v>
      </c>
      <c r="D18" s="134">
        <f t="shared" si="1"/>
        <v>861481</v>
      </c>
      <c r="E18" s="134">
        <f t="shared" si="2"/>
        <v>6784</v>
      </c>
      <c r="F18" s="134">
        <v>0</v>
      </c>
      <c r="G18" s="134">
        <v>1038</v>
      </c>
      <c r="H18" s="134">
        <v>0</v>
      </c>
      <c r="I18" s="134">
        <v>5665</v>
      </c>
      <c r="J18" s="135">
        <v>0</v>
      </c>
      <c r="K18" s="134">
        <v>81</v>
      </c>
      <c r="L18" s="134">
        <v>854697</v>
      </c>
      <c r="M18" s="134">
        <f t="shared" si="3"/>
        <v>82243</v>
      </c>
      <c r="N18" s="134">
        <f t="shared" si="4"/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0</v>
      </c>
      <c r="U18" s="134">
        <v>82243</v>
      </c>
      <c r="V18" s="134">
        <f t="shared" si="5"/>
        <v>943724</v>
      </c>
      <c r="W18" s="134">
        <f t="shared" si="6"/>
        <v>6784</v>
      </c>
      <c r="X18" s="134">
        <f t="shared" si="7"/>
        <v>0</v>
      </c>
      <c r="Y18" s="134">
        <f t="shared" si="8"/>
        <v>1038</v>
      </c>
      <c r="Z18" s="134">
        <f t="shared" si="9"/>
        <v>0</v>
      </c>
      <c r="AA18" s="134">
        <f t="shared" si="10"/>
        <v>5665</v>
      </c>
      <c r="AB18" s="135">
        <v>0</v>
      </c>
      <c r="AC18" s="134">
        <f t="shared" si="11"/>
        <v>81</v>
      </c>
      <c r="AD18" s="134">
        <f t="shared" si="12"/>
        <v>936940</v>
      </c>
    </row>
    <row r="19" spans="1:30" s="129" customFormat="1" ht="12" customHeight="1">
      <c r="A19" s="125" t="s">
        <v>335</v>
      </c>
      <c r="B19" s="126" t="s">
        <v>358</v>
      </c>
      <c r="C19" s="125" t="s">
        <v>359</v>
      </c>
      <c r="D19" s="134">
        <f t="shared" si="1"/>
        <v>782415</v>
      </c>
      <c r="E19" s="134">
        <f t="shared" si="2"/>
        <v>61487</v>
      </c>
      <c r="F19" s="134">
        <v>0</v>
      </c>
      <c r="G19" s="134">
        <v>0</v>
      </c>
      <c r="H19" s="134">
        <v>0</v>
      </c>
      <c r="I19" s="134">
        <v>53144</v>
      </c>
      <c r="J19" s="135">
        <v>0</v>
      </c>
      <c r="K19" s="134">
        <v>8343</v>
      </c>
      <c r="L19" s="134">
        <v>720928</v>
      </c>
      <c r="M19" s="134">
        <f t="shared" si="3"/>
        <v>76564</v>
      </c>
      <c r="N19" s="134">
        <f t="shared" si="4"/>
        <v>11055</v>
      </c>
      <c r="O19" s="134">
        <v>0</v>
      </c>
      <c r="P19" s="134">
        <v>0</v>
      </c>
      <c r="Q19" s="134">
        <v>0</v>
      </c>
      <c r="R19" s="134">
        <v>11055</v>
      </c>
      <c r="S19" s="135">
        <v>0</v>
      </c>
      <c r="T19" s="134">
        <v>0</v>
      </c>
      <c r="U19" s="134">
        <v>65509</v>
      </c>
      <c r="V19" s="134">
        <f t="shared" si="5"/>
        <v>858979</v>
      </c>
      <c r="W19" s="134">
        <f t="shared" si="6"/>
        <v>72542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64199</v>
      </c>
      <c r="AB19" s="135">
        <v>0</v>
      </c>
      <c r="AC19" s="134">
        <f t="shared" si="11"/>
        <v>8343</v>
      </c>
      <c r="AD19" s="134">
        <f t="shared" si="12"/>
        <v>786437</v>
      </c>
    </row>
    <row r="20" spans="1:30" s="129" customFormat="1" ht="12" customHeight="1">
      <c r="A20" s="125" t="s">
        <v>335</v>
      </c>
      <c r="B20" s="126" t="s">
        <v>360</v>
      </c>
      <c r="C20" s="125" t="s">
        <v>361</v>
      </c>
      <c r="D20" s="134">
        <f t="shared" si="1"/>
        <v>875965</v>
      </c>
      <c r="E20" s="134">
        <f t="shared" si="2"/>
        <v>224707</v>
      </c>
      <c r="F20" s="134">
        <v>62000</v>
      </c>
      <c r="G20" s="134">
        <v>9581</v>
      </c>
      <c r="H20" s="134">
        <v>0</v>
      </c>
      <c r="I20" s="134">
        <v>55795</v>
      </c>
      <c r="J20" s="135">
        <v>0</v>
      </c>
      <c r="K20" s="134">
        <v>97331</v>
      </c>
      <c r="L20" s="134">
        <v>651258</v>
      </c>
      <c r="M20" s="134">
        <f t="shared" si="3"/>
        <v>547782</v>
      </c>
      <c r="N20" s="134">
        <f t="shared" si="4"/>
        <v>304334</v>
      </c>
      <c r="O20" s="134">
        <v>37000</v>
      </c>
      <c r="P20" s="134">
        <v>3962</v>
      </c>
      <c r="Q20" s="134">
        <v>0</v>
      </c>
      <c r="R20" s="134">
        <v>263372</v>
      </c>
      <c r="S20" s="135">
        <v>0</v>
      </c>
      <c r="T20" s="134">
        <v>0</v>
      </c>
      <c r="U20" s="134">
        <v>243448</v>
      </c>
      <c r="V20" s="134">
        <f t="shared" si="5"/>
        <v>1423747</v>
      </c>
      <c r="W20" s="134">
        <f t="shared" si="6"/>
        <v>529041</v>
      </c>
      <c r="X20" s="134">
        <f t="shared" si="7"/>
        <v>99000</v>
      </c>
      <c r="Y20" s="134">
        <f t="shared" si="8"/>
        <v>13543</v>
      </c>
      <c r="Z20" s="134">
        <f t="shared" si="9"/>
        <v>0</v>
      </c>
      <c r="AA20" s="134">
        <f t="shared" si="10"/>
        <v>319167</v>
      </c>
      <c r="AB20" s="135">
        <v>0</v>
      </c>
      <c r="AC20" s="134">
        <f t="shared" si="11"/>
        <v>97331</v>
      </c>
      <c r="AD20" s="134">
        <f t="shared" si="12"/>
        <v>894706</v>
      </c>
    </row>
    <row r="21" spans="1:30" s="129" customFormat="1" ht="12" customHeight="1">
      <c r="A21" s="125" t="s">
        <v>335</v>
      </c>
      <c r="B21" s="126" t="s">
        <v>362</v>
      </c>
      <c r="C21" s="125" t="s">
        <v>363</v>
      </c>
      <c r="D21" s="134">
        <f t="shared" si="1"/>
        <v>248800</v>
      </c>
      <c r="E21" s="134">
        <f t="shared" si="2"/>
        <v>0</v>
      </c>
      <c r="F21" s="134">
        <v>0</v>
      </c>
      <c r="G21" s="134">
        <v>0</v>
      </c>
      <c r="H21" s="134">
        <v>0</v>
      </c>
      <c r="I21" s="134">
        <v>0</v>
      </c>
      <c r="J21" s="135">
        <v>0</v>
      </c>
      <c r="K21" s="134">
        <v>0</v>
      </c>
      <c r="L21" s="134">
        <v>248800</v>
      </c>
      <c r="M21" s="134">
        <f t="shared" si="3"/>
        <v>111286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111286</v>
      </c>
      <c r="V21" s="134">
        <f t="shared" si="5"/>
        <v>360086</v>
      </c>
      <c r="W21" s="134">
        <f t="shared" si="6"/>
        <v>0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0</v>
      </c>
      <c r="AB21" s="135">
        <v>0</v>
      </c>
      <c r="AC21" s="134">
        <f t="shared" si="11"/>
        <v>0</v>
      </c>
      <c r="AD21" s="134">
        <f t="shared" si="12"/>
        <v>360086</v>
      </c>
    </row>
    <row r="22" spans="1:30" s="129" customFormat="1" ht="12" customHeight="1">
      <c r="A22" s="125" t="s">
        <v>335</v>
      </c>
      <c r="B22" s="126" t="s">
        <v>364</v>
      </c>
      <c r="C22" s="125" t="s">
        <v>365</v>
      </c>
      <c r="D22" s="134">
        <f t="shared" si="1"/>
        <v>851834</v>
      </c>
      <c r="E22" s="134">
        <f t="shared" si="2"/>
        <v>1056</v>
      </c>
      <c r="F22" s="134">
        <v>0</v>
      </c>
      <c r="G22" s="134">
        <v>0</v>
      </c>
      <c r="H22" s="134">
        <v>0</v>
      </c>
      <c r="I22" s="134">
        <v>1056</v>
      </c>
      <c r="J22" s="135">
        <v>0</v>
      </c>
      <c r="K22" s="134">
        <v>0</v>
      </c>
      <c r="L22" s="134">
        <v>850778</v>
      </c>
      <c r="M22" s="134">
        <f t="shared" si="3"/>
        <v>159264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159264</v>
      </c>
      <c r="V22" s="134">
        <f t="shared" si="5"/>
        <v>1011098</v>
      </c>
      <c r="W22" s="134">
        <f t="shared" si="6"/>
        <v>1056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1056</v>
      </c>
      <c r="AB22" s="135">
        <v>0</v>
      </c>
      <c r="AC22" s="134">
        <f t="shared" si="11"/>
        <v>0</v>
      </c>
      <c r="AD22" s="134">
        <f t="shared" si="12"/>
        <v>1010042</v>
      </c>
    </row>
    <row r="23" spans="1:30" s="129" customFormat="1" ht="12" customHeight="1">
      <c r="A23" s="125" t="s">
        <v>335</v>
      </c>
      <c r="B23" s="126" t="s">
        <v>366</v>
      </c>
      <c r="C23" s="125" t="s">
        <v>367</v>
      </c>
      <c r="D23" s="134">
        <f t="shared" si="1"/>
        <v>210893</v>
      </c>
      <c r="E23" s="134">
        <f t="shared" si="2"/>
        <v>1911</v>
      </c>
      <c r="F23" s="134">
        <v>0</v>
      </c>
      <c r="G23" s="134">
        <v>0</v>
      </c>
      <c r="H23" s="134">
        <v>0</v>
      </c>
      <c r="I23" s="134">
        <v>1911</v>
      </c>
      <c r="J23" s="135">
        <v>0</v>
      </c>
      <c r="K23" s="134">
        <v>0</v>
      </c>
      <c r="L23" s="134">
        <v>208982</v>
      </c>
      <c r="M23" s="134">
        <f t="shared" si="3"/>
        <v>7228</v>
      </c>
      <c r="N23" s="134">
        <f t="shared" si="4"/>
        <v>876</v>
      </c>
      <c r="O23" s="134">
        <v>0</v>
      </c>
      <c r="P23" s="134">
        <v>0</v>
      </c>
      <c r="Q23" s="134">
        <v>0</v>
      </c>
      <c r="R23" s="134">
        <v>876</v>
      </c>
      <c r="S23" s="135">
        <v>0</v>
      </c>
      <c r="T23" s="134">
        <v>0</v>
      </c>
      <c r="U23" s="134">
        <v>6352</v>
      </c>
      <c r="V23" s="134">
        <f t="shared" si="5"/>
        <v>218121</v>
      </c>
      <c r="W23" s="134">
        <f t="shared" si="6"/>
        <v>2787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2787</v>
      </c>
      <c r="AB23" s="135">
        <v>0</v>
      </c>
      <c r="AC23" s="134">
        <f t="shared" si="11"/>
        <v>0</v>
      </c>
      <c r="AD23" s="134">
        <f t="shared" si="12"/>
        <v>215334</v>
      </c>
    </row>
    <row r="24" spans="1:30" s="129" customFormat="1" ht="12" customHeight="1">
      <c r="A24" s="125" t="s">
        <v>335</v>
      </c>
      <c r="B24" s="126" t="s">
        <v>368</v>
      </c>
      <c r="C24" s="125" t="s">
        <v>369</v>
      </c>
      <c r="D24" s="134">
        <f t="shared" si="1"/>
        <v>221487</v>
      </c>
      <c r="E24" s="134">
        <f t="shared" si="2"/>
        <v>722</v>
      </c>
      <c r="F24" s="134">
        <v>0</v>
      </c>
      <c r="G24" s="134">
        <v>0</v>
      </c>
      <c r="H24" s="134">
        <v>0</v>
      </c>
      <c r="I24" s="134">
        <v>722</v>
      </c>
      <c r="J24" s="135">
        <v>0</v>
      </c>
      <c r="K24" s="134">
        <v>0</v>
      </c>
      <c r="L24" s="134">
        <v>220765</v>
      </c>
      <c r="M24" s="134">
        <f t="shared" si="3"/>
        <v>41925</v>
      </c>
      <c r="N24" s="134">
        <f t="shared" si="4"/>
        <v>0</v>
      </c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4">
        <v>0</v>
      </c>
      <c r="U24" s="134">
        <v>41925</v>
      </c>
      <c r="V24" s="134">
        <f t="shared" si="5"/>
        <v>263412</v>
      </c>
      <c r="W24" s="134">
        <f t="shared" si="6"/>
        <v>722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722</v>
      </c>
      <c r="AB24" s="135">
        <v>0</v>
      </c>
      <c r="AC24" s="134">
        <f t="shared" si="11"/>
        <v>0</v>
      </c>
      <c r="AD24" s="134">
        <f t="shared" si="12"/>
        <v>262690</v>
      </c>
    </row>
    <row r="25" spans="1:30" s="129" customFormat="1" ht="12" customHeight="1">
      <c r="A25" s="125" t="s">
        <v>335</v>
      </c>
      <c r="B25" s="126" t="s">
        <v>370</v>
      </c>
      <c r="C25" s="125" t="s">
        <v>371</v>
      </c>
      <c r="D25" s="134">
        <f t="shared" si="1"/>
        <v>98782</v>
      </c>
      <c r="E25" s="134">
        <f t="shared" si="2"/>
        <v>489</v>
      </c>
      <c r="F25" s="134">
        <v>0</v>
      </c>
      <c r="G25" s="134">
        <v>0</v>
      </c>
      <c r="H25" s="134">
        <v>0</v>
      </c>
      <c r="I25" s="134">
        <v>489</v>
      </c>
      <c r="J25" s="135">
        <v>0</v>
      </c>
      <c r="K25" s="134">
        <v>0</v>
      </c>
      <c r="L25" s="134">
        <v>98293</v>
      </c>
      <c r="M25" s="134">
        <f t="shared" si="3"/>
        <v>26318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26318</v>
      </c>
      <c r="V25" s="134">
        <f t="shared" si="5"/>
        <v>125100</v>
      </c>
      <c r="W25" s="134">
        <f t="shared" si="6"/>
        <v>489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489</v>
      </c>
      <c r="AB25" s="135">
        <v>0</v>
      </c>
      <c r="AC25" s="134">
        <f t="shared" si="11"/>
        <v>0</v>
      </c>
      <c r="AD25" s="134">
        <f t="shared" si="12"/>
        <v>124611</v>
      </c>
    </row>
    <row r="26" spans="1:30" s="129" customFormat="1" ht="12" customHeight="1">
      <c r="A26" s="125" t="s">
        <v>335</v>
      </c>
      <c r="B26" s="126" t="s">
        <v>372</v>
      </c>
      <c r="C26" s="125" t="s">
        <v>373</v>
      </c>
      <c r="D26" s="134">
        <f t="shared" si="1"/>
        <v>113360</v>
      </c>
      <c r="E26" s="134">
        <f t="shared" si="2"/>
        <v>0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4">
        <v>0</v>
      </c>
      <c r="L26" s="134">
        <v>113360</v>
      </c>
      <c r="M26" s="134">
        <f t="shared" si="3"/>
        <v>53324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53324</v>
      </c>
      <c r="V26" s="134">
        <f t="shared" si="5"/>
        <v>166684</v>
      </c>
      <c r="W26" s="134">
        <f t="shared" si="6"/>
        <v>0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0</v>
      </c>
      <c r="AB26" s="135">
        <v>0</v>
      </c>
      <c r="AC26" s="134">
        <f t="shared" si="11"/>
        <v>0</v>
      </c>
      <c r="AD26" s="134">
        <f t="shared" si="12"/>
        <v>166684</v>
      </c>
    </row>
    <row r="27" spans="1:30" s="129" customFormat="1" ht="12" customHeight="1">
      <c r="A27" s="125" t="s">
        <v>335</v>
      </c>
      <c r="B27" s="126" t="s">
        <v>374</v>
      </c>
      <c r="C27" s="125" t="s">
        <v>375</v>
      </c>
      <c r="D27" s="134">
        <f t="shared" si="1"/>
        <v>70198</v>
      </c>
      <c r="E27" s="134">
        <f t="shared" si="2"/>
        <v>1667</v>
      </c>
      <c r="F27" s="134">
        <v>0</v>
      </c>
      <c r="G27" s="134">
        <v>0</v>
      </c>
      <c r="H27" s="134">
        <v>0</v>
      </c>
      <c r="I27" s="134">
        <v>1663</v>
      </c>
      <c r="J27" s="135">
        <v>0</v>
      </c>
      <c r="K27" s="134">
        <v>4</v>
      </c>
      <c r="L27" s="134">
        <v>68531</v>
      </c>
      <c r="M27" s="134">
        <f t="shared" si="3"/>
        <v>34592</v>
      </c>
      <c r="N27" s="134">
        <f t="shared" si="4"/>
        <v>9593</v>
      </c>
      <c r="O27" s="134">
        <v>657</v>
      </c>
      <c r="P27" s="134">
        <v>404</v>
      </c>
      <c r="Q27" s="134">
        <v>0</v>
      </c>
      <c r="R27" s="134">
        <v>8510</v>
      </c>
      <c r="S27" s="135">
        <v>0</v>
      </c>
      <c r="T27" s="134">
        <v>22</v>
      </c>
      <c r="U27" s="134">
        <v>24999</v>
      </c>
      <c r="V27" s="134">
        <f t="shared" si="5"/>
        <v>104790</v>
      </c>
      <c r="W27" s="134">
        <f t="shared" si="6"/>
        <v>11260</v>
      </c>
      <c r="X27" s="134">
        <f t="shared" si="7"/>
        <v>657</v>
      </c>
      <c r="Y27" s="134">
        <f t="shared" si="8"/>
        <v>404</v>
      </c>
      <c r="Z27" s="134">
        <f t="shared" si="9"/>
        <v>0</v>
      </c>
      <c r="AA27" s="134">
        <f t="shared" si="10"/>
        <v>10173</v>
      </c>
      <c r="AB27" s="135">
        <v>0</v>
      </c>
      <c r="AC27" s="134">
        <f t="shared" si="11"/>
        <v>26</v>
      </c>
      <c r="AD27" s="134">
        <f t="shared" si="12"/>
        <v>93530</v>
      </c>
    </row>
    <row r="28" spans="1:30" s="129" customFormat="1" ht="12" customHeight="1">
      <c r="A28" s="125" t="s">
        <v>335</v>
      </c>
      <c r="B28" s="126" t="s">
        <v>376</v>
      </c>
      <c r="C28" s="125" t="s">
        <v>377</v>
      </c>
      <c r="D28" s="134">
        <f t="shared" si="1"/>
        <v>152018</v>
      </c>
      <c r="E28" s="134">
        <f t="shared" si="2"/>
        <v>0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0</v>
      </c>
      <c r="L28" s="134">
        <v>152018</v>
      </c>
      <c r="M28" s="134">
        <f t="shared" si="3"/>
        <v>60485</v>
      </c>
      <c r="N28" s="134">
        <f t="shared" si="4"/>
        <v>1829</v>
      </c>
      <c r="O28" s="134">
        <v>1167</v>
      </c>
      <c r="P28" s="134">
        <v>662</v>
      </c>
      <c r="Q28" s="134">
        <v>0</v>
      </c>
      <c r="R28" s="134">
        <v>0</v>
      </c>
      <c r="S28" s="135">
        <v>0</v>
      </c>
      <c r="T28" s="134">
        <v>0</v>
      </c>
      <c r="U28" s="134">
        <v>58656</v>
      </c>
      <c r="V28" s="134">
        <f t="shared" si="5"/>
        <v>212503</v>
      </c>
      <c r="W28" s="134">
        <f t="shared" si="6"/>
        <v>1829</v>
      </c>
      <c r="X28" s="134">
        <f t="shared" si="7"/>
        <v>1167</v>
      </c>
      <c r="Y28" s="134">
        <f t="shared" si="8"/>
        <v>662</v>
      </c>
      <c r="Z28" s="134">
        <f t="shared" si="9"/>
        <v>0</v>
      </c>
      <c r="AA28" s="134">
        <f t="shared" si="10"/>
        <v>0</v>
      </c>
      <c r="AB28" s="135">
        <v>0</v>
      </c>
      <c r="AC28" s="134">
        <f t="shared" si="11"/>
        <v>0</v>
      </c>
      <c r="AD28" s="134">
        <f t="shared" si="12"/>
        <v>210674</v>
      </c>
    </row>
    <row r="29" spans="1:30" s="129" customFormat="1" ht="12" customHeight="1">
      <c r="A29" s="125" t="s">
        <v>335</v>
      </c>
      <c r="B29" s="126" t="s">
        <v>378</v>
      </c>
      <c r="C29" s="125" t="s">
        <v>379</v>
      </c>
      <c r="D29" s="134">
        <f t="shared" si="1"/>
        <v>244900</v>
      </c>
      <c r="E29" s="134">
        <f t="shared" si="2"/>
        <v>3406</v>
      </c>
      <c r="F29" s="134">
        <v>0</v>
      </c>
      <c r="G29" s="134">
        <v>0</v>
      </c>
      <c r="H29" s="134">
        <v>0</v>
      </c>
      <c r="I29" s="134">
        <v>833</v>
      </c>
      <c r="J29" s="135">
        <v>0</v>
      </c>
      <c r="K29" s="134">
        <v>2573</v>
      </c>
      <c r="L29" s="134">
        <v>241494</v>
      </c>
      <c r="M29" s="134">
        <f t="shared" si="3"/>
        <v>57096</v>
      </c>
      <c r="N29" s="134">
        <f t="shared" si="4"/>
        <v>10479</v>
      </c>
      <c r="O29" s="134">
        <v>0</v>
      </c>
      <c r="P29" s="134">
        <v>0</v>
      </c>
      <c r="Q29" s="134">
        <v>0</v>
      </c>
      <c r="R29" s="134">
        <v>10479</v>
      </c>
      <c r="S29" s="135">
        <v>0</v>
      </c>
      <c r="T29" s="134">
        <v>0</v>
      </c>
      <c r="U29" s="134">
        <v>46617</v>
      </c>
      <c r="V29" s="134">
        <f t="shared" si="5"/>
        <v>301996</v>
      </c>
      <c r="W29" s="134">
        <f t="shared" si="6"/>
        <v>13885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11312</v>
      </c>
      <c r="AB29" s="135">
        <v>0</v>
      </c>
      <c r="AC29" s="134">
        <f t="shared" si="11"/>
        <v>2573</v>
      </c>
      <c r="AD29" s="134">
        <f t="shared" si="12"/>
        <v>288111</v>
      </c>
    </row>
    <row r="30" spans="1:30" s="129" customFormat="1" ht="12" customHeight="1">
      <c r="A30" s="125" t="s">
        <v>335</v>
      </c>
      <c r="B30" s="126" t="s">
        <v>380</v>
      </c>
      <c r="C30" s="125" t="s">
        <v>381</v>
      </c>
      <c r="D30" s="134">
        <f t="shared" si="1"/>
        <v>115345</v>
      </c>
      <c r="E30" s="134">
        <f t="shared" si="2"/>
        <v>2107</v>
      </c>
      <c r="F30" s="134">
        <v>0</v>
      </c>
      <c r="G30" s="134">
        <v>0</v>
      </c>
      <c r="H30" s="134">
        <v>0</v>
      </c>
      <c r="I30" s="134">
        <v>2107</v>
      </c>
      <c r="J30" s="135">
        <v>0</v>
      </c>
      <c r="K30" s="134">
        <v>0</v>
      </c>
      <c r="L30" s="134">
        <v>113238</v>
      </c>
      <c r="M30" s="134">
        <f t="shared" si="3"/>
        <v>39071</v>
      </c>
      <c r="N30" s="134">
        <f t="shared" si="4"/>
        <v>9455</v>
      </c>
      <c r="O30" s="134">
        <v>387</v>
      </c>
      <c r="P30" s="134">
        <v>1160</v>
      </c>
      <c r="Q30" s="134">
        <v>0</v>
      </c>
      <c r="R30" s="134">
        <v>7908</v>
      </c>
      <c r="S30" s="135">
        <v>0</v>
      </c>
      <c r="T30" s="134">
        <v>0</v>
      </c>
      <c r="U30" s="134">
        <v>29616</v>
      </c>
      <c r="V30" s="134">
        <f t="shared" si="5"/>
        <v>154416</v>
      </c>
      <c r="W30" s="134">
        <f t="shared" si="6"/>
        <v>11562</v>
      </c>
      <c r="X30" s="134">
        <f t="shared" si="7"/>
        <v>387</v>
      </c>
      <c r="Y30" s="134">
        <f t="shared" si="8"/>
        <v>1160</v>
      </c>
      <c r="Z30" s="134">
        <f t="shared" si="9"/>
        <v>0</v>
      </c>
      <c r="AA30" s="134">
        <f t="shared" si="10"/>
        <v>10015</v>
      </c>
      <c r="AB30" s="135">
        <v>0</v>
      </c>
      <c r="AC30" s="134">
        <f t="shared" si="11"/>
        <v>0</v>
      </c>
      <c r="AD30" s="134">
        <f t="shared" si="12"/>
        <v>142854</v>
      </c>
    </row>
    <row r="31" spans="1:30" s="129" customFormat="1" ht="12" customHeight="1">
      <c r="A31" s="125" t="s">
        <v>335</v>
      </c>
      <c r="B31" s="126" t="s">
        <v>382</v>
      </c>
      <c r="C31" s="125" t="s">
        <v>383</v>
      </c>
      <c r="D31" s="134">
        <f t="shared" si="1"/>
        <v>118275</v>
      </c>
      <c r="E31" s="134">
        <f t="shared" si="2"/>
        <v>0</v>
      </c>
      <c r="F31" s="134">
        <v>0</v>
      </c>
      <c r="G31" s="134">
        <v>0</v>
      </c>
      <c r="H31" s="134">
        <v>0</v>
      </c>
      <c r="I31" s="134">
        <v>0</v>
      </c>
      <c r="J31" s="135">
        <v>0</v>
      </c>
      <c r="K31" s="134">
        <v>0</v>
      </c>
      <c r="L31" s="134">
        <v>118275</v>
      </c>
      <c r="M31" s="134">
        <f t="shared" si="3"/>
        <v>109307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34">
        <v>109307</v>
      </c>
      <c r="V31" s="134">
        <f t="shared" si="5"/>
        <v>227582</v>
      </c>
      <c r="W31" s="134">
        <f t="shared" si="6"/>
        <v>0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0</v>
      </c>
      <c r="AB31" s="135">
        <v>0</v>
      </c>
      <c r="AC31" s="134">
        <f t="shared" si="11"/>
        <v>0</v>
      </c>
      <c r="AD31" s="134">
        <f t="shared" si="12"/>
        <v>227582</v>
      </c>
    </row>
    <row r="32" spans="1:30" s="129" customFormat="1" ht="12" customHeight="1">
      <c r="A32" s="125" t="s">
        <v>335</v>
      </c>
      <c r="B32" s="126" t="s">
        <v>384</v>
      </c>
      <c r="C32" s="125" t="s">
        <v>385</v>
      </c>
      <c r="D32" s="134">
        <f t="shared" si="1"/>
        <v>82645</v>
      </c>
      <c r="E32" s="134">
        <f t="shared" si="2"/>
        <v>2826</v>
      </c>
      <c r="F32" s="134">
        <v>0</v>
      </c>
      <c r="G32" s="134">
        <v>2459</v>
      </c>
      <c r="H32" s="134">
        <v>0</v>
      </c>
      <c r="I32" s="134">
        <v>53</v>
      </c>
      <c r="J32" s="135">
        <v>0</v>
      </c>
      <c r="K32" s="134">
        <v>314</v>
      </c>
      <c r="L32" s="134">
        <v>79819</v>
      </c>
      <c r="M32" s="134">
        <f t="shared" si="3"/>
        <v>32065</v>
      </c>
      <c r="N32" s="134">
        <f t="shared" si="4"/>
        <v>16851</v>
      </c>
      <c r="O32" s="134">
        <v>0</v>
      </c>
      <c r="P32" s="134">
        <v>0</v>
      </c>
      <c r="Q32" s="134">
        <v>0</v>
      </c>
      <c r="R32" s="134">
        <v>16851</v>
      </c>
      <c r="S32" s="135">
        <v>0</v>
      </c>
      <c r="T32" s="134">
        <v>0</v>
      </c>
      <c r="U32" s="134">
        <v>15214</v>
      </c>
      <c r="V32" s="134">
        <f t="shared" si="5"/>
        <v>114710</v>
      </c>
      <c r="W32" s="134">
        <f t="shared" si="6"/>
        <v>19677</v>
      </c>
      <c r="X32" s="134">
        <f t="shared" si="7"/>
        <v>0</v>
      </c>
      <c r="Y32" s="134">
        <f t="shared" si="8"/>
        <v>2459</v>
      </c>
      <c r="Z32" s="134">
        <f t="shared" si="9"/>
        <v>0</v>
      </c>
      <c r="AA32" s="134">
        <f t="shared" si="10"/>
        <v>16904</v>
      </c>
      <c r="AB32" s="135">
        <v>0</v>
      </c>
      <c r="AC32" s="134">
        <f t="shared" si="11"/>
        <v>314</v>
      </c>
      <c r="AD32" s="134">
        <f t="shared" si="12"/>
        <v>95033</v>
      </c>
    </row>
    <row r="33" spans="1:30" s="129" customFormat="1" ht="12" customHeight="1">
      <c r="A33" s="125" t="s">
        <v>335</v>
      </c>
      <c r="B33" s="126" t="s">
        <v>386</v>
      </c>
      <c r="C33" s="125" t="s">
        <v>387</v>
      </c>
      <c r="D33" s="134">
        <f t="shared" si="1"/>
        <v>377902</v>
      </c>
      <c r="E33" s="134">
        <f t="shared" si="2"/>
        <v>11189</v>
      </c>
      <c r="F33" s="134">
        <v>0</v>
      </c>
      <c r="G33" s="134">
        <v>810</v>
      </c>
      <c r="H33" s="134">
        <v>0</v>
      </c>
      <c r="I33" s="134">
        <v>6635</v>
      </c>
      <c r="J33" s="135">
        <v>0</v>
      </c>
      <c r="K33" s="134">
        <v>3744</v>
      </c>
      <c r="L33" s="134">
        <v>366713</v>
      </c>
      <c r="M33" s="134">
        <f t="shared" si="3"/>
        <v>112691</v>
      </c>
      <c r="N33" s="134">
        <f t="shared" si="4"/>
        <v>77678</v>
      </c>
      <c r="O33" s="134">
        <v>647</v>
      </c>
      <c r="P33" s="134">
        <v>946</v>
      </c>
      <c r="Q33" s="134">
        <v>0</v>
      </c>
      <c r="R33" s="134">
        <v>76065</v>
      </c>
      <c r="S33" s="135">
        <v>0</v>
      </c>
      <c r="T33" s="134">
        <v>20</v>
      </c>
      <c r="U33" s="134">
        <v>35013</v>
      </c>
      <c r="V33" s="134">
        <f t="shared" si="5"/>
        <v>490593</v>
      </c>
      <c r="W33" s="134">
        <f t="shared" si="6"/>
        <v>88867</v>
      </c>
      <c r="X33" s="134">
        <f t="shared" si="7"/>
        <v>647</v>
      </c>
      <c r="Y33" s="134">
        <f t="shared" si="8"/>
        <v>1756</v>
      </c>
      <c r="Z33" s="134">
        <f t="shared" si="9"/>
        <v>0</v>
      </c>
      <c r="AA33" s="134">
        <f t="shared" si="10"/>
        <v>82700</v>
      </c>
      <c r="AB33" s="135">
        <v>0</v>
      </c>
      <c r="AC33" s="134">
        <f t="shared" si="11"/>
        <v>3764</v>
      </c>
      <c r="AD33" s="134">
        <f t="shared" si="12"/>
        <v>401726</v>
      </c>
    </row>
    <row r="34" spans="1:30" s="129" customFormat="1" ht="12" customHeight="1">
      <c r="A34" s="125" t="s">
        <v>335</v>
      </c>
      <c r="B34" s="126" t="s">
        <v>388</v>
      </c>
      <c r="C34" s="125" t="s">
        <v>389</v>
      </c>
      <c r="D34" s="134">
        <f t="shared" si="1"/>
        <v>268196</v>
      </c>
      <c r="E34" s="134">
        <f t="shared" si="2"/>
        <v>264936</v>
      </c>
      <c r="F34" s="134">
        <v>0</v>
      </c>
      <c r="G34" s="134">
        <v>0</v>
      </c>
      <c r="H34" s="134">
        <v>0</v>
      </c>
      <c r="I34" s="134">
        <v>264936</v>
      </c>
      <c r="J34" s="135">
        <v>366518</v>
      </c>
      <c r="K34" s="134">
        <v>0</v>
      </c>
      <c r="L34" s="134">
        <v>3260</v>
      </c>
      <c r="M34" s="134">
        <f t="shared" si="3"/>
        <v>75195</v>
      </c>
      <c r="N34" s="134">
        <f t="shared" si="4"/>
        <v>62783</v>
      </c>
      <c r="O34" s="134">
        <v>0</v>
      </c>
      <c r="P34" s="134">
        <v>0</v>
      </c>
      <c r="Q34" s="134">
        <v>0</v>
      </c>
      <c r="R34" s="134">
        <v>62783</v>
      </c>
      <c r="S34" s="135">
        <v>220593</v>
      </c>
      <c r="T34" s="134">
        <v>0</v>
      </c>
      <c r="U34" s="134">
        <v>12412</v>
      </c>
      <c r="V34" s="134">
        <f t="shared" si="5"/>
        <v>343391</v>
      </c>
      <c r="W34" s="134">
        <f t="shared" si="6"/>
        <v>327719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327719</v>
      </c>
      <c r="AB34" s="135">
        <f aca="true" t="shared" si="13" ref="AB34:AB40">+SUM(J34,S34)</f>
        <v>587111</v>
      </c>
      <c r="AC34" s="134">
        <f t="shared" si="11"/>
        <v>0</v>
      </c>
      <c r="AD34" s="134">
        <f t="shared" si="12"/>
        <v>15672</v>
      </c>
    </row>
    <row r="35" spans="1:30" s="129" customFormat="1" ht="12" customHeight="1">
      <c r="A35" s="125" t="s">
        <v>335</v>
      </c>
      <c r="B35" s="126" t="s">
        <v>390</v>
      </c>
      <c r="C35" s="125" t="s">
        <v>391</v>
      </c>
      <c r="D35" s="134">
        <f t="shared" si="1"/>
        <v>1078233</v>
      </c>
      <c r="E35" s="134">
        <f t="shared" si="2"/>
        <v>690444</v>
      </c>
      <c r="F35" s="134">
        <v>96182</v>
      </c>
      <c r="G35" s="134">
        <v>0</v>
      </c>
      <c r="H35" s="134">
        <v>223200</v>
      </c>
      <c r="I35" s="134">
        <v>371062</v>
      </c>
      <c r="J35" s="135">
        <v>1815035</v>
      </c>
      <c r="K35" s="134">
        <v>0</v>
      </c>
      <c r="L35" s="134">
        <v>387789</v>
      </c>
      <c r="M35" s="134">
        <f t="shared" si="3"/>
        <v>277045</v>
      </c>
      <c r="N35" s="134">
        <f t="shared" si="4"/>
        <v>119333</v>
      </c>
      <c r="O35" s="134">
        <v>0</v>
      </c>
      <c r="P35" s="134">
        <v>0</v>
      </c>
      <c r="Q35" s="134">
        <v>0</v>
      </c>
      <c r="R35" s="134">
        <v>119333</v>
      </c>
      <c r="S35" s="135">
        <v>765055</v>
      </c>
      <c r="T35" s="134">
        <v>0</v>
      </c>
      <c r="U35" s="134">
        <v>157712</v>
      </c>
      <c r="V35" s="134">
        <f t="shared" si="5"/>
        <v>1355278</v>
      </c>
      <c r="W35" s="134">
        <f t="shared" si="6"/>
        <v>809777</v>
      </c>
      <c r="X35" s="134">
        <f t="shared" si="7"/>
        <v>96182</v>
      </c>
      <c r="Y35" s="134">
        <f t="shared" si="8"/>
        <v>0</v>
      </c>
      <c r="Z35" s="134">
        <f t="shared" si="9"/>
        <v>223200</v>
      </c>
      <c r="AA35" s="134">
        <f t="shared" si="10"/>
        <v>490395</v>
      </c>
      <c r="AB35" s="135">
        <f t="shared" si="13"/>
        <v>2580090</v>
      </c>
      <c r="AC35" s="134">
        <f t="shared" si="11"/>
        <v>0</v>
      </c>
      <c r="AD35" s="134">
        <f t="shared" si="12"/>
        <v>545501</v>
      </c>
    </row>
    <row r="36" spans="1:30" s="129" customFormat="1" ht="12" customHeight="1">
      <c r="A36" s="125" t="s">
        <v>335</v>
      </c>
      <c r="B36" s="126" t="s">
        <v>392</v>
      </c>
      <c r="C36" s="125" t="s">
        <v>393</v>
      </c>
      <c r="D36" s="134">
        <f t="shared" si="1"/>
        <v>126077</v>
      </c>
      <c r="E36" s="134">
        <f t="shared" si="2"/>
        <v>112938</v>
      </c>
      <c r="F36" s="134">
        <v>0</v>
      </c>
      <c r="G36" s="134">
        <v>0</v>
      </c>
      <c r="H36" s="134">
        <v>0</v>
      </c>
      <c r="I36" s="134">
        <v>111449</v>
      </c>
      <c r="J36" s="135">
        <v>184669</v>
      </c>
      <c r="K36" s="134">
        <v>1489</v>
      </c>
      <c r="L36" s="134">
        <v>13139</v>
      </c>
      <c r="M36" s="134">
        <f t="shared" si="3"/>
        <v>0</v>
      </c>
      <c r="N36" s="134">
        <f t="shared" si="4"/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4">
        <v>0</v>
      </c>
      <c r="U36" s="134">
        <v>0</v>
      </c>
      <c r="V36" s="134">
        <f t="shared" si="5"/>
        <v>126077</v>
      </c>
      <c r="W36" s="134">
        <f t="shared" si="6"/>
        <v>112938</v>
      </c>
      <c r="X36" s="134">
        <f t="shared" si="7"/>
        <v>0</v>
      </c>
      <c r="Y36" s="134">
        <f t="shared" si="8"/>
        <v>0</v>
      </c>
      <c r="Z36" s="134">
        <f t="shared" si="9"/>
        <v>0</v>
      </c>
      <c r="AA36" s="134">
        <f t="shared" si="10"/>
        <v>111449</v>
      </c>
      <c r="AB36" s="135">
        <f t="shared" si="13"/>
        <v>184669</v>
      </c>
      <c r="AC36" s="134">
        <f t="shared" si="11"/>
        <v>1489</v>
      </c>
      <c r="AD36" s="134">
        <f t="shared" si="12"/>
        <v>13139</v>
      </c>
    </row>
    <row r="37" spans="1:30" s="129" customFormat="1" ht="12" customHeight="1">
      <c r="A37" s="125" t="s">
        <v>335</v>
      </c>
      <c r="B37" s="126" t="s">
        <v>394</v>
      </c>
      <c r="C37" s="125" t="s">
        <v>395</v>
      </c>
      <c r="D37" s="134">
        <f t="shared" si="1"/>
        <v>98382</v>
      </c>
      <c r="E37" s="134">
        <f t="shared" si="2"/>
        <v>98382</v>
      </c>
      <c r="F37" s="134">
        <v>497</v>
      </c>
      <c r="G37" s="134">
        <v>0</v>
      </c>
      <c r="H37" s="134">
        <v>0</v>
      </c>
      <c r="I37" s="134">
        <v>97885</v>
      </c>
      <c r="J37" s="135">
        <v>936625</v>
      </c>
      <c r="K37" s="134">
        <v>0</v>
      </c>
      <c r="L37" s="134">
        <v>0</v>
      </c>
      <c r="M37" s="134">
        <f t="shared" si="3"/>
        <v>0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48807</v>
      </c>
      <c r="T37" s="134">
        <v>0</v>
      </c>
      <c r="U37" s="134">
        <v>0</v>
      </c>
      <c r="V37" s="134">
        <f t="shared" si="5"/>
        <v>98382</v>
      </c>
      <c r="W37" s="134">
        <f t="shared" si="6"/>
        <v>98382</v>
      </c>
      <c r="X37" s="134">
        <f t="shared" si="7"/>
        <v>497</v>
      </c>
      <c r="Y37" s="134">
        <f t="shared" si="8"/>
        <v>0</v>
      </c>
      <c r="Z37" s="134">
        <f t="shared" si="9"/>
        <v>0</v>
      </c>
      <c r="AA37" s="134">
        <f t="shared" si="10"/>
        <v>97885</v>
      </c>
      <c r="AB37" s="135">
        <f t="shared" si="13"/>
        <v>985432</v>
      </c>
      <c r="AC37" s="134">
        <f t="shared" si="11"/>
        <v>0</v>
      </c>
      <c r="AD37" s="134">
        <f t="shared" si="12"/>
        <v>0</v>
      </c>
    </row>
    <row r="38" spans="1:30" s="129" customFormat="1" ht="12" customHeight="1">
      <c r="A38" s="125" t="s">
        <v>335</v>
      </c>
      <c r="B38" s="126" t="s">
        <v>396</v>
      </c>
      <c r="C38" s="125" t="s">
        <v>397</v>
      </c>
      <c r="D38" s="134">
        <f t="shared" si="1"/>
        <v>39652</v>
      </c>
      <c r="E38" s="134">
        <f t="shared" si="2"/>
        <v>37532</v>
      </c>
      <c r="F38" s="134">
        <v>0</v>
      </c>
      <c r="G38" s="134">
        <v>12992</v>
      </c>
      <c r="H38" s="134">
        <v>0</v>
      </c>
      <c r="I38" s="134">
        <v>23822</v>
      </c>
      <c r="J38" s="135">
        <v>310889</v>
      </c>
      <c r="K38" s="134">
        <v>718</v>
      </c>
      <c r="L38" s="134">
        <v>2120</v>
      </c>
      <c r="M38" s="134">
        <f t="shared" si="3"/>
        <v>0</v>
      </c>
      <c r="N38" s="134">
        <f t="shared" si="4"/>
        <v>0</v>
      </c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4">
        <v>0</v>
      </c>
      <c r="U38" s="134">
        <v>0</v>
      </c>
      <c r="V38" s="134">
        <f t="shared" si="5"/>
        <v>39652</v>
      </c>
      <c r="W38" s="134">
        <f t="shared" si="6"/>
        <v>37532</v>
      </c>
      <c r="X38" s="134">
        <f t="shared" si="7"/>
        <v>0</v>
      </c>
      <c r="Y38" s="134">
        <f t="shared" si="8"/>
        <v>12992</v>
      </c>
      <c r="Z38" s="134">
        <f t="shared" si="9"/>
        <v>0</v>
      </c>
      <c r="AA38" s="134">
        <f t="shared" si="10"/>
        <v>23822</v>
      </c>
      <c r="AB38" s="135">
        <f t="shared" si="13"/>
        <v>310889</v>
      </c>
      <c r="AC38" s="134">
        <f t="shared" si="11"/>
        <v>718</v>
      </c>
      <c r="AD38" s="134">
        <f t="shared" si="12"/>
        <v>2120</v>
      </c>
    </row>
    <row r="39" spans="1:30" s="129" customFormat="1" ht="12" customHeight="1">
      <c r="A39" s="125" t="s">
        <v>335</v>
      </c>
      <c r="B39" s="126" t="s">
        <v>398</v>
      </c>
      <c r="C39" s="125" t="s">
        <v>399</v>
      </c>
      <c r="D39" s="134">
        <f t="shared" si="1"/>
        <v>0</v>
      </c>
      <c r="E39" s="134">
        <f t="shared" si="2"/>
        <v>0</v>
      </c>
      <c r="F39" s="134">
        <v>0</v>
      </c>
      <c r="G39" s="134">
        <v>0</v>
      </c>
      <c r="H39" s="134">
        <v>0</v>
      </c>
      <c r="I39" s="134">
        <v>0</v>
      </c>
      <c r="J39" s="135">
        <v>0</v>
      </c>
      <c r="K39" s="134">
        <v>0</v>
      </c>
      <c r="L39" s="134">
        <v>0</v>
      </c>
      <c r="M39" s="134">
        <f t="shared" si="3"/>
        <v>17522</v>
      </c>
      <c r="N39" s="134">
        <f t="shared" si="4"/>
        <v>17522</v>
      </c>
      <c r="O39" s="134">
        <v>0</v>
      </c>
      <c r="P39" s="134">
        <v>0</v>
      </c>
      <c r="Q39" s="134">
        <v>0</v>
      </c>
      <c r="R39" s="134">
        <v>17522</v>
      </c>
      <c r="S39" s="135">
        <v>286863</v>
      </c>
      <c r="T39" s="134">
        <v>0</v>
      </c>
      <c r="U39" s="134">
        <v>0</v>
      </c>
      <c r="V39" s="134">
        <f t="shared" si="5"/>
        <v>17522</v>
      </c>
      <c r="W39" s="134">
        <f t="shared" si="6"/>
        <v>17522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17522</v>
      </c>
      <c r="AB39" s="135">
        <f t="shared" si="13"/>
        <v>286863</v>
      </c>
      <c r="AC39" s="134">
        <f t="shared" si="11"/>
        <v>0</v>
      </c>
      <c r="AD39" s="134">
        <f t="shared" si="12"/>
        <v>0</v>
      </c>
    </row>
    <row r="40" spans="1:30" s="129" customFormat="1" ht="12" customHeight="1">
      <c r="A40" s="125" t="s">
        <v>335</v>
      </c>
      <c r="B40" s="126" t="s">
        <v>400</v>
      </c>
      <c r="C40" s="125" t="s">
        <v>401</v>
      </c>
      <c r="D40" s="134">
        <f t="shared" si="1"/>
        <v>32865</v>
      </c>
      <c r="E40" s="134">
        <f t="shared" si="2"/>
        <v>32865</v>
      </c>
      <c r="F40" s="134">
        <v>32800</v>
      </c>
      <c r="G40" s="134">
        <v>0</v>
      </c>
      <c r="H40" s="134">
        <v>0</v>
      </c>
      <c r="I40" s="134">
        <v>0</v>
      </c>
      <c r="J40" s="135">
        <v>61359</v>
      </c>
      <c r="K40" s="134">
        <v>65</v>
      </c>
      <c r="L40" s="134">
        <v>0</v>
      </c>
      <c r="M40" s="134">
        <f t="shared" si="3"/>
        <v>0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0</v>
      </c>
      <c r="V40" s="134">
        <f t="shared" si="5"/>
        <v>32865</v>
      </c>
      <c r="W40" s="134">
        <f t="shared" si="6"/>
        <v>32865</v>
      </c>
      <c r="X40" s="134">
        <f t="shared" si="7"/>
        <v>32800</v>
      </c>
      <c r="Y40" s="134">
        <f t="shared" si="8"/>
        <v>0</v>
      </c>
      <c r="Z40" s="134">
        <f t="shared" si="9"/>
        <v>0</v>
      </c>
      <c r="AA40" s="134">
        <f t="shared" si="10"/>
        <v>0</v>
      </c>
      <c r="AB40" s="135">
        <f t="shared" si="13"/>
        <v>61359</v>
      </c>
      <c r="AC40" s="134">
        <f t="shared" si="11"/>
        <v>65</v>
      </c>
      <c r="AD40" s="134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I7">SUM(D8:D40)</f>
        <v>4293942</v>
      </c>
      <c r="E7" s="123">
        <f t="shared" si="0"/>
        <v>4218141</v>
      </c>
      <c r="F7" s="123">
        <f t="shared" si="0"/>
        <v>0</v>
      </c>
      <c r="G7" s="123">
        <f t="shared" si="0"/>
        <v>2220575</v>
      </c>
      <c r="H7" s="123">
        <f t="shared" si="0"/>
        <v>1353914</v>
      </c>
      <c r="I7" s="123">
        <f t="shared" si="0"/>
        <v>643652</v>
      </c>
      <c r="J7" s="123">
        <f t="shared" si="0"/>
        <v>75801</v>
      </c>
      <c r="K7" s="123">
        <f t="shared" si="0"/>
        <v>791580</v>
      </c>
      <c r="L7" s="123">
        <f t="shared" si="0"/>
        <v>29852724</v>
      </c>
      <c r="M7" s="123">
        <f t="shared" si="0"/>
        <v>12524899</v>
      </c>
      <c r="N7" s="123">
        <f t="shared" si="0"/>
        <v>3626385</v>
      </c>
      <c r="O7" s="123">
        <f t="shared" si="0"/>
        <v>6108748</v>
      </c>
      <c r="P7" s="123">
        <f t="shared" si="0"/>
        <v>2625963</v>
      </c>
      <c r="Q7" s="123">
        <f t="shared" si="0"/>
        <v>163803</v>
      </c>
      <c r="R7" s="123">
        <f t="shared" si="0"/>
        <v>7754902</v>
      </c>
      <c r="S7" s="123">
        <f t="shared" si="0"/>
        <v>1365450</v>
      </c>
      <c r="T7" s="123">
        <f t="shared" si="0"/>
        <v>5410100</v>
      </c>
      <c r="U7" s="123">
        <f t="shared" si="0"/>
        <v>979352</v>
      </c>
      <c r="V7" s="123">
        <f t="shared" si="0"/>
        <v>171533</v>
      </c>
      <c r="W7" s="123">
        <f t="shared" si="0"/>
        <v>9360663</v>
      </c>
      <c r="X7" s="123">
        <f t="shared" si="0"/>
        <v>5325599</v>
      </c>
      <c r="Y7" s="123">
        <f t="shared" si="0"/>
        <v>3373581</v>
      </c>
      <c r="Z7" s="123">
        <f t="shared" si="0"/>
        <v>507015</v>
      </c>
      <c r="AA7" s="123">
        <f t="shared" si="0"/>
        <v>154468</v>
      </c>
      <c r="AB7" s="123">
        <f t="shared" si="0"/>
        <v>2883515</v>
      </c>
      <c r="AC7" s="123">
        <f t="shared" si="0"/>
        <v>40727</v>
      </c>
      <c r="AD7" s="123">
        <f t="shared" si="0"/>
        <v>3650740</v>
      </c>
      <c r="AE7" s="123">
        <f t="shared" si="0"/>
        <v>37797406</v>
      </c>
      <c r="AF7" s="123">
        <f t="shared" si="0"/>
        <v>572503</v>
      </c>
      <c r="AG7" s="123">
        <f t="shared" si="0"/>
        <v>570865</v>
      </c>
      <c r="AH7" s="123">
        <f t="shared" si="0"/>
        <v>10013</v>
      </c>
      <c r="AI7" s="123">
        <f t="shared" si="0"/>
        <v>225063</v>
      </c>
      <c r="AJ7" s="123">
        <f aca="true" t="shared" si="1" ref="AJ7:BO7">SUM(AJ8:AJ40)</f>
        <v>40357</v>
      </c>
      <c r="AK7" s="123">
        <f t="shared" si="1"/>
        <v>295432</v>
      </c>
      <c r="AL7" s="123">
        <f t="shared" si="1"/>
        <v>1638</v>
      </c>
      <c r="AM7" s="123">
        <f t="shared" si="1"/>
        <v>162855</v>
      </c>
      <c r="AN7" s="123">
        <f t="shared" si="1"/>
        <v>3940676</v>
      </c>
      <c r="AO7" s="123">
        <f t="shared" si="1"/>
        <v>878235</v>
      </c>
      <c r="AP7" s="123">
        <f t="shared" si="1"/>
        <v>581923</v>
      </c>
      <c r="AQ7" s="123">
        <f t="shared" si="1"/>
        <v>225973</v>
      </c>
      <c r="AR7" s="123">
        <f t="shared" si="1"/>
        <v>70066</v>
      </c>
      <c r="AS7" s="123">
        <f t="shared" si="1"/>
        <v>273</v>
      </c>
      <c r="AT7" s="123">
        <f t="shared" si="1"/>
        <v>653053</v>
      </c>
      <c r="AU7" s="123">
        <f t="shared" si="1"/>
        <v>97193</v>
      </c>
      <c r="AV7" s="123">
        <f t="shared" si="1"/>
        <v>555860</v>
      </c>
      <c r="AW7" s="123">
        <f t="shared" si="1"/>
        <v>0</v>
      </c>
      <c r="AX7" s="123">
        <f t="shared" si="1"/>
        <v>13832</v>
      </c>
      <c r="AY7" s="123">
        <f t="shared" si="1"/>
        <v>2395162</v>
      </c>
      <c r="AZ7" s="123">
        <f t="shared" si="1"/>
        <v>1613268</v>
      </c>
      <c r="BA7" s="123">
        <f t="shared" si="1"/>
        <v>739524</v>
      </c>
      <c r="BB7" s="123">
        <f t="shared" si="1"/>
        <v>4290</v>
      </c>
      <c r="BC7" s="123">
        <f t="shared" si="1"/>
        <v>38080</v>
      </c>
      <c r="BD7" s="123">
        <f t="shared" si="1"/>
        <v>1158463</v>
      </c>
      <c r="BE7" s="123">
        <f t="shared" si="1"/>
        <v>394</v>
      </c>
      <c r="BF7" s="123">
        <f t="shared" si="1"/>
        <v>243063</v>
      </c>
      <c r="BG7" s="123">
        <f t="shared" si="1"/>
        <v>4756242</v>
      </c>
      <c r="BH7" s="123">
        <f t="shared" si="1"/>
        <v>4866445</v>
      </c>
      <c r="BI7" s="123">
        <f t="shared" si="1"/>
        <v>4789006</v>
      </c>
      <c r="BJ7" s="123">
        <f t="shared" si="1"/>
        <v>10013</v>
      </c>
      <c r="BK7" s="123">
        <f t="shared" si="1"/>
        <v>2445638</v>
      </c>
      <c r="BL7" s="123">
        <f t="shared" si="1"/>
        <v>1394271</v>
      </c>
      <c r="BM7" s="123">
        <f t="shared" si="1"/>
        <v>939084</v>
      </c>
      <c r="BN7" s="123">
        <f t="shared" si="1"/>
        <v>77439</v>
      </c>
      <c r="BO7" s="123">
        <f t="shared" si="1"/>
        <v>954435</v>
      </c>
      <c r="BP7" s="123">
        <f aca="true" t="shared" si="2" ref="BP7:CI7">SUM(BP8:BP40)</f>
        <v>33793400</v>
      </c>
      <c r="BQ7" s="123">
        <f t="shared" si="2"/>
        <v>13403134</v>
      </c>
      <c r="BR7" s="123">
        <f t="shared" si="2"/>
        <v>4208308</v>
      </c>
      <c r="BS7" s="123">
        <f t="shared" si="2"/>
        <v>6334721</v>
      </c>
      <c r="BT7" s="123">
        <f t="shared" si="2"/>
        <v>2696029</v>
      </c>
      <c r="BU7" s="123">
        <f t="shared" si="2"/>
        <v>164076</v>
      </c>
      <c r="BV7" s="123">
        <f t="shared" si="2"/>
        <v>8407955</v>
      </c>
      <c r="BW7" s="123">
        <f t="shared" si="2"/>
        <v>1462643</v>
      </c>
      <c r="BX7" s="123">
        <f t="shared" si="2"/>
        <v>5965960</v>
      </c>
      <c r="BY7" s="123">
        <f t="shared" si="2"/>
        <v>979352</v>
      </c>
      <c r="BZ7" s="123">
        <f t="shared" si="2"/>
        <v>185365</v>
      </c>
      <c r="CA7" s="123">
        <f t="shared" si="2"/>
        <v>11755825</v>
      </c>
      <c r="CB7" s="123">
        <f t="shared" si="2"/>
        <v>6938867</v>
      </c>
      <c r="CC7" s="123">
        <f t="shared" si="2"/>
        <v>4113105</v>
      </c>
      <c r="CD7" s="123">
        <f t="shared" si="2"/>
        <v>511305</v>
      </c>
      <c r="CE7" s="123">
        <f t="shared" si="2"/>
        <v>192548</v>
      </c>
      <c r="CF7" s="123">
        <f t="shared" si="2"/>
        <v>4041978</v>
      </c>
      <c r="CG7" s="123">
        <f t="shared" si="2"/>
        <v>41121</v>
      </c>
      <c r="CH7" s="123">
        <f t="shared" si="2"/>
        <v>3893803</v>
      </c>
      <c r="CI7" s="123">
        <f t="shared" si="2"/>
        <v>42553648</v>
      </c>
    </row>
    <row r="8" spans="1:87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3" ref="D8:D40">+SUM(E8,J8)</f>
        <v>801872</v>
      </c>
      <c r="E8" s="127">
        <f aca="true" t="shared" si="4" ref="E8:E40">+SUM(F8:I8)</f>
        <v>783930</v>
      </c>
      <c r="F8" s="127">
        <v>0</v>
      </c>
      <c r="G8" s="127">
        <v>10270</v>
      </c>
      <c r="H8" s="127">
        <v>131234</v>
      </c>
      <c r="I8" s="127">
        <v>642426</v>
      </c>
      <c r="J8" s="127">
        <v>17942</v>
      </c>
      <c r="K8" s="128">
        <v>0</v>
      </c>
      <c r="L8" s="127">
        <f aca="true" t="shared" si="5" ref="L8:L40">+SUM(M8,R8,V8,W8,AC8)</f>
        <v>15435718</v>
      </c>
      <c r="M8" s="127">
        <f aca="true" t="shared" si="6" ref="M8:M40">+SUM(N8:Q8)</f>
        <v>8545165</v>
      </c>
      <c r="N8" s="127">
        <v>2119150</v>
      </c>
      <c r="O8" s="127">
        <v>4507151</v>
      </c>
      <c r="P8" s="127">
        <v>1837114</v>
      </c>
      <c r="Q8" s="127">
        <v>81750</v>
      </c>
      <c r="R8" s="127">
        <f aca="true" t="shared" si="7" ref="R8:R40">+SUM(S8:U8)</f>
        <v>5055351</v>
      </c>
      <c r="S8" s="127">
        <v>1166525</v>
      </c>
      <c r="T8" s="127">
        <v>3190298</v>
      </c>
      <c r="U8" s="127">
        <v>698528</v>
      </c>
      <c r="V8" s="127">
        <v>58076</v>
      </c>
      <c r="W8" s="127">
        <f aca="true" t="shared" si="8" ref="W8:W40">+SUM(X8:AA8)</f>
        <v>1752725</v>
      </c>
      <c r="X8" s="127">
        <v>1174241</v>
      </c>
      <c r="Y8" s="127">
        <v>515254</v>
      </c>
      <c r="Z8" s="127">
        <v>63230</v>
      </c>
      <c r="AA8" s="127">
        <v>0</v>
      </c>
      <c r="AB8" s="128">
        <v>0</v>
      </c>
      <c r="AC8" s="127">
        <v>24401</v>
      </c>
      <c r="AD8" s="127">
        <v>2904785</v>
      </c>
      <c r="AE8" s="127">
        <f aca="true" t="shared" si="9" ref="AE8:AE40">+SUM(D8,L8,AD8)</f>
        <v>19142375</v>
      </c>
      <c r="AF8" s="127">
        <f aca="true" t="shared" si="10" ref="AF8:AF40">+SUM(AG8,AL8)</f>
        <v>295432</v>
      </c>
      <c r="AG8" s="127">
        <f aca="true" t="shared" si="11" ref="AG8:AG40">+SUM(AH8:AK8)</f>
        <v>295432</v>
      </c>
      <c r="AH8" s="127">
        <v>0</v>
      </c>
      <c r="AI8" s="127">
        <v>0</v>
      </c>
      <c r="AJ8" s="127">
        <v>0</v>
      </c>
      <c r="AK8" s="127">
        <v>295432</v>
      </c>
      <c r="AL8" s="127">
        <v>0</v>
      </c>
      <c r="AM8" s="128">
        <v>0</v>
      </c>
      <c r="AN8" s="127">
        <f aca="true" t="shared" si="12" ref="AN8:AN40">+SUM(AO8,AT8,AX8,AY8,BE8)</f>
        <v>707025</v>
      </c>
      <c r="AO8" s="127">
        <f aca="true" t="shared" si="13" ref="AO8:AO40">+SUM(AP8:AS8)</f>
        <v>168446</v>
      </c>
      <c r="AP8" s="127">
        <v>38934</v>
      </c>
      <c r="AQ8" s="127">
        <v>129512</v>
      </c>
      <c r="AR8" s="127">
        <v>0</v>
      </c>
      <c r="AS8" s="127">
        <v>0</v>
      </c>
      <c r="AT8" s="127">
        <f aca="true" t="shared" si="14" ref="AT8:AT40">+SUM(AU8:AW8)</f>
        <v>85691</v>
      </c>
      <c r="AU8" s="127">
        <v>62261</v>
      </c>
      <c r="AV8" s="127">
        <v>23430</v>
      </c>
      <c r="AW8" s="127">
        <v>0</v>
      </c>
      <c r="AX8" s="127">
        <v>0</v>
      </c>
      <c r="AY8" s="127">
        <f aca="true" t="shared" si="15" ref="AY8:AY40">+SUM(AZ8:BC8)</f>
        <v>452888</v>
      </c>
      <c r="AZ8" s="127">
        <v>403106</v>
      </c>
      <c r="BA8" s="127">
        <v>49782</v>
      </c>
      <c r="BB8" s="127">
        <v>0</v>
      </c>
      <c r="BC8" s="127">
        <v>0</v>
      </c>
      <c r="BD8" s="128">
        <v>0</v>
      </c>
      <c r="BE8" s="127">
        <v>0</v>
      </c>
      <c r="BF8" s="127">
        <v>4902</v>
      </c>
      <c r="BG8" s="127">
        <f aca="true" t="shared" si="16" ref="BG8:BG40">+SUM(BF8,AN8,AF8)</f>
        <v>1007359</v>
      </c>
      <c r="BH8" s="127">
        <f aca="true" t="shared" si="17" ref="BH8:BW23">SUM(D8,AF8)</f>
        <v>1097304</v>
      </c>
      <c r="BI8" s="127">
        <f t="shared" si="17"/>
        <v>1079362</v>
      </c>
      <c r="BJ8" s="127">
        <f t="shared" si="17"/>
        <v>0</v>
      </c>
      <c r="BK8" s="127">
        <f t="shared" si="17"/>
        <v>10270</v>
      </c>
      <c r="BL8" s="127">
        <f t="shared" si="17"/>
        <v>131234</v>
      </c>
      <c r="BM8" s="127">
        <f t="shared" si="17"/>
        <v>937858</v>
      </c>
      <c r="BN8" s="127">
        <f t="shared" si="17"/>
        <v>17942</v>
      </c>
      <c r="BO8" s="128">
        <f t="shared" si="17"/>
        <v>0</v>
      </c>
      <c r="BP8" s="127">
        <f t="shared" si="17"/>
        <v>16142743</v>
      </c>
      <c r="BQ8" s="127">
        <f t="shared" si="17"/>
        <v>8713611</v>
      </c>
      <c r="BR8" s="127">
        <f t="shared" si="17"/>
        <v>2158084</v>
      </c>
      <c r="BS8" s="127">
        <f t="shared" si="17"/>
        <v>4636663</v>
      </c>
      <c r="BT8" s="127">
        <f t="shared" si="17"/>
        <v>1837114</v>
      </c>
      <c r="BU8" s="127">
        <f t="shared" si="17"/>
        <v>81750</v>
      </c>
      <c r="BV8" s="127">
        <f t="shared" si="17"/>
        <v>5141042</v>
      </c>
      <c r="BW8" s="127">
        <f t="shared" si="17"/>
        <v>1228786</v>
      </c>
      <c r="BX8" s="127">
        <f aca="true" t="shared" si="18" ref="BX8:CI29">SUM(T8,AV8)</f>
        <v>3213728</v>
      </c>
      <c r="BY8" s="127">
        <f t="shared" si="18"/>
        <v>698528</v>
      </c>
      <c r="BZ8" s="127">
        <f t="shared" si="18"/>
        <v>58076</v>
      </c>
      <c r="CA8" s="127">
        <f t="shared" si="18"/>
        <v>2205613</v>
      </c>
      <c r="CB8" s="127">
        <f t="shared" si="18"/>
        <v>1577347</v>
      </c>
      <c r="CC8" s="127">
        <f t="shared" si="18"/>
        <v>565036</v>
      </c>
      <c r="CD8" s="127">
        <f t="shared" si="18"/>
        <v>63230</v>
      </c>
      <c r="CE8" s="127">
        <f t="shared" si="18"/>
        <v>0</v>
      </c>
      <c r="CF8" s="128">
        <f t="shared" si="18"/>
        <v>0</v>
      </c>
      <c r="CG8" s="127">
        <f t="shared" si="18"/>
        <v>24401</v>
      </c>
      <c r="CH8" s="127">
        <f t="shared" si="18"/>
        <v>2909687</v>
      </c>
      <c r="CI8" s="127">
        <f t="shared" si="18"/>
        <v>20149734</v>
      </c>
    </row>
    <row r="9" spans="1:87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3"/>
        <v>289829</v>
      </c>
      <c r="E9" s="127">
        <f t="shared" si="4"/>
        <v>289829</v>
      </c>
      <c r="F9" s="127">
        <v>0</v>
      </c>
      <c r="G9" s="127">
        <v>288603</v>
      </c>
      <c r="H9" s="127">
        <v>0</v>
      </c>
      <c r="I9" s="127">
        <v>1226</v>
      </c>
      <c r="J9" s="127">
        <v>0</v>
      </c>
      <c r="K9" s="128">
        <v>0</v>
      </c>
      <c r="L9" s="127">
        <f t="shared" si="5"/>
        <v>1088099</v>
      </c>
      <c r="M9" s="127">
        <f t="shared" si="6"/>
        <v>135073</v>
      </c>
      <c r="N9" s="127">
        <v>135073</v>
      </c>
      <c r="O9" s="127">
        <v>0</v>
      </c>
      <c r="P9" s="127">
        <v>0</v>
      </c>
      <c r="Q9" s="127">
        <v>0</v>
      </c>
      <c r="R9" s="127">
        <f t="shared" si="7"/>
        <v>262939</v>
      </c>
      <c r="S9" s="127">
        <v>0</v>
      </c>
      <c r="T9" s="127">
        <v>249812</v>
      </c>
      <c r="U9" s="127">
        <v>13127</v>
      </c>
      <c r="V9" s="127">
        <v>656</v>
      </c>
      <c r="W9" s="127">
        <f t="shared" si="8"/>
        <v>689431</v>
      </c>
      <c r="X9" s="127">
        <v>432430</v>
      </c>
      <c r="Y9" s="127">
        <v>201376</v>
      </c>
      <c r="Z9" s="127">
        <v>39866</v>
      </c>
      <c r="AA9" s="127">
        <v>15759</v>
      </c>
      <c r="AB9" s="128">
        <v>0</v>
      </c>
      <c r="AC9" s="127">
        <v>0</v>
      </c>
      <c r="AD9" s="127">
        <v>95401</v>
      </c>
      <c r="AE9" s="127">
        <f t="shared" si="9"/>
        <v>1473329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118112</v>
      </c>
      <c r="AO9" s="127">
        <f t="shared" si="13"/>
        <v>1302</v>
      </c>
      <c r="AP9" s="127">
        <v>1302</v>
      </c>
      <c r="AQ9" s="127">
        <v>0</v>
      </c>
      <c r="AR9" s="127">
        <v>0</v>
      </c>
      <c r="AS9" s="127">
        <v>0</v>
      </c>
      <c r="AT9" s="127">
        <f t="shared" si="14"/>
        <v>18864</v>
      </c>
      <c r="AU9" s="127">
        <v>18864</v>
      </c>
      <c r="AV9" s="127">
        <v>0</v>
      </c>
      <c r="AW9" s="127">
        <v>0</v>
      </c>
      <c r="AX9" s="127">
        <v>0</v>
      </c>
      <c r="AY9" s="127">
        <f t="shared" si="15"/>
        <v>97946</v>
      </c>
      <c r="AZ9" s="127">
        <v>96180</v>
      </c>
      <c r="BA9" s="127">
        <v>0</v>
      </c>
      <c r="BB9" s="127">
        <v>0</v>
      </c>
      <c r="BC9" s="127">
        <v>1766</v>
      </c>
      <c r="BD9" s="128">
        <v>0</v>
      </c>
      <c r="BE9" s="127">
        <v>0</v>
      </c>
      <c r="BF9" s="127">
        <v>0</v>
      </c>
      <c r="BG9" s="127">
        <f t="shared" si="16"/>
        <v>118112</v>
      </c>
      <c r="BH9" s="127">
        <f t="shared" si="17"/>
        <v>289829</v>
      </c>
      <c r="BI9" s="127">
        <f t="shared" si="17"/>
        <v>289829</v>
      </c>
      <c r="BJ9" s="127">
        <f t="shared" si="17"/>
        <v>0</v>
      </c>
      <c r="BK9" s="127">
        <f t="shared" si="17"/>
        <v>288603</v>
      </c>
      <c r="BL9" s="127">
        <f t="shared" si="17"/>
        <v>0</v>
      </c>
      <c r="BM9" s="127">
        <f t="shared" si="17"/>
        <v>1226</v>
      </c>
      <c r="BN9" s="127">
        <f t="shared" si="17"/>
        <v>0</v>
      </c>
      <c r="BO9" s="128">
        <f t="shared" si="17"/>
        <v>0</v>
      </c>
      <c r="BP9" s="127">
        <f t="shared" si="17"/>
        <v>1206211</v>
      </c>
      <c r="BQ9" s="127">
        <f t="shared" si="17"/>
        <v>136375</v>
      </c>
      <c r="BR9" s="127">
        <f t="shared" si="17"/>
        <v>136375</v>
      </c>
      <c r="BS9" s="127">
        <f t="shared" si="17"/>
        <v>0</v>
      </c>
      <c r="BT9" s="127">
        <f t="shared" si="17"/>
        <v>0</v>
      </c>
      <c r="BU9" s="127">
        <f t="shared" si="17"/>
        <v>0</v>
      </c>
      <c r="BV9" s="127">
        <f t="shared" si="17"/>
        <v>281803</v>
      </c>
      <c r="BW9" s="127">
        <f t="shared" si="17"/>
        <v>18864</v>
      </c>
      <c r="BX9" s="127">
        <f t="shared" si="18"/>
        <v>249812</v>
      </c>
      <c r="BY9" s="127">
        <f t="shared" si="18"/>
        <v>13127</v>
      </c>
      <c r="BZ9" s="127">
        <f t="shared" si="18"/>
        <v>656</v>
      </c>
      <c r="CA9" s="127">
        <f t="shared" si="18"/>
        <v>787377</v>
      </c>
      <c r="CB9" s="127">
        <f t="shared" si="18"/>
        <v>528610</v>
      </c>
      <c r="CC9" s="127">
        <f t="shared" si="18"/>
        <v>201376</v>
      </c>
      <c r="CD9" s="127">
        <f t="shared" si="18"/>
        <v>39866</v>
      </c>
      <c r="CE9" s="127">
        <f t="shared" si="18"/>
        <v>17525</v>
      </c>
      <c r="CF9" s="128">
        <f t="shared" si="18"/>
        <v>0</v>
      </c>
      <c r="CG9" s="127">
        <f t="shared" si="18"/>
        <v>0</v>
      </c>
      <c r="CH9" s="127">
        <f t="shared" si="18"/>
        <v>95401</v>
      </c>
      <c r="CI9" s="127">
        <f t="shared" si="18"/>
        <v>1591441</v>
      </c>
    </row>
    <row r="10" spans="1:87" s="129" customFormat="1" ht="12" customHeight="1">
      <c r="A10" s="125" t="s">
        <v>335</v>
      </c>
      <c r="B10" s="126" t="s">
        <v>341</v>
      </c>
      <c r="C10" s="125" t="s">
        <v>342</v>
      </c>
      <c r="D10" s="127">
        <f t="shared" si="3"/>
        <v>282933</v>
      </c>
      <c r="E10" s="127">
        <f t="shared" si="4"/>
        <v>282933</v>
      </c>
      <c r="F10" s="127">
        <v>0</v>
      </c>
      <c r="G10" s="127">
        <v>269999</v>
      </c>
      <c r="H10" s="127">
        <v>12934</v>
      </c>
      <c r="I10" s="127">
        <v>0</v>
      </c>
      <c r="J10" s="127">
        <v>0</v>
      </c>
      <c r="K10" s="128">
        <v>0</v>
      </c>
      <c r="L10" s="127">
        <f t="shared" si="5"/>
        <v>1047106</v>
      </c>
      <c r="M10" s="127">
        <f t="shared" si="6"/>
        <v>172880</v>
      </c>
      <c r="N10" s="127">
        <v>149184</v>
      </c>
      <c r="O10" s="127">
        <v>0</v>
      </c>
      <c r="P10" s="127">
        <v>19672</v>
      </c>
      <c r="Q10" s="127">
        <v>4024</v>
      </c>
      <c r="R10" s="127">
        <f t="shared" si="7"/>
        <v>225471</v>
      </c>
      <c r="S10" s="127">
        <v>4961</v>
      </c>
      <c r="T10" s="127">
        <v>207889</v>
      </c>
      <c r="U10" s="127">
        <v>12621</v>
      </c>
      <c r="V10" s="127">
        <v>0</v>
      </c>
      <c r="W10" s="127">
        <f t="shared" si="8"/>
        <v>648755</v>
      </c>
      <c r="X10" s="127">
        <v>375080</v>
      </c>
      <c r="Y10" s="127">
        <v>182744</v>
      </c>
      <c r="Z10" s="127">
        <v>29269</v>
      </c>
      <c r="AA10" s="127">
        <v>61662</v>
      </c>
      <c r="AB10" s="128">
        <v>0</v>
      </c>
      <c r="AC10" s="127">
        <v>0</v>
      </c>
      <c r="AD10" s="127">
        <v>19743</v>
      </c>
      <c r="AE10" s="127">
        <f t="shared" si="9"/>
        <v>1349782</v>
      </c>
      <c r="AF10" s="127">
        <f t="shared" si="10"/>
        <v>51746</v>
      </c>
      <c r="AG10" s="127">
        <f t="shared" si="11"/>
        <v>50108</v>
      </c>
      <c r="AH10" s="127">
        <v>0</v>
      </c>
      <c r="AI10" s="127">
        <v>9751</v>
      </c>
      <c r="AJ10" s="127">
        <v>40357</v>
      </c>
      <c r="AK10" s="127">
        <v>0</v>
      </c>
      <c r="AL10" s="127">
        <v>1638</v>
      </c>
      <c r="AM10" s="128">
        <v>0</v>
      </c>
      <c r="AN10" s="127">
        <f t="shared" si="12"/>
        <v>176897</v>
      </c>
      <c r="AO10" s="127">
        <f t="shared" si="13"/>
        <v>47759</v>
      </c>
      <c r="AP10" s="127">
        <v>47149</v>
      </c>
      <c r="AQ10" s="127">
        <v>0</v>
      </c>
      <c r="AR10" s="127">
        <v>610</v>
      </c>
      <c r="AS10" s="127">
        <v>0</v>
      </c>
      <c r="AT10" s="127">
        <f t="shared" si="14"/>
        <v>29355</v>
      </c>
      <c r="AU10" s="127">
        <v>0</v>
      </c>
      <c r="AV10" s="127">
        <v>29355</v>
      </c>
      <c r="AW10" s="127">
        <v>0</v>
      </c>
      <c r="AX10" s="127">
        <v>0</v>
      </c>
      <c r="AY10" s="127">
        <f t="shared" si="15"/>
        <v>99783</v>
      </c>
      <c r="AZ10" s="127">
        <v>18303</v>
      </c>
      <c r="BA10" s="127">
        <v>81480</v>
      </c>
      <c r="BB10" s="127">
        <v>0</v>
      </c>
      <c r="BC10" s="127">
        <v>0</v>
      </c>
      <c r="BD10" s="128">
        <v>0</v>
      </c>
      <c r="BE10" s="127">
        <v>0</v>
      </c>
      <c r="BF10" s="127">
        <v>399</v>
      </c>
      <c r="BG10" s="127">
        <f t="shared" si="16"/>
        <v>229042</v>
      </c>
      <c r="BH10" s="127">
        <f t="shared" si="17"/>
        <v>334679</v>
      </c>
      <c r="BI10" s="127">
        <f t="shared" si="17"/>
        <v>333041</v>
      </c>
      <c r="BJ10" s="127">
        <f t="shared" si="17"/>
        <v>0</v>
      </c>
      <c r="BK10" s="127">
        <f t="shared" si="17"/>
        <v>279750</v>
      </c>
      <c r="BL10" s="127">
        <f t="shared" si="17"/>
        <v>53291</v>
      </c>
      <c r="BM10" s="127">
        <f t="shared" si="17"/>
        <v>0</v>
      </c>
      <c r="BN10" s="127">
        <f t="shared" si="17"/>
        <v>1638</v>
      </c>
      <c r="BO10" s="128">
        <f t="shared" si="17"/>
        <v>0</v>
      </c>
      <c r="BP10" s="127">
        <f t="shared" si="17"/>
        <v>1224003</v>
      </c>
      <c r="BQ10" s="127">
        <f t="shared" si="17"/>
        <v>220639</v>
      </c>
      <c r="BR10" s="127">
        <f t="shared" si="17"/>
        <v>196333</v>
      </c>
      <c r="BS10" s="127">
        <f t="shared" si="17"/>
        <v>0</v>
      </c>
      <c r="BT10" s="127">
        <f t="shared" si="17"/>
        <v>20282</v>
      </c>
      <c r="BU10" s="127">
        <f t="shared" si="17"/>
        <v>4024</v>
      </c>
      <c r="BV10" s="127">
        <f t="shared" si="17"/>
        <v>254826</v>
      </c>
      <c r="BW10" s="127">
        <f t="shared" si="17"/>
        <v>4961</v>
      </c>
      <c r="BX10" s="127">
        <f t="shared" si="18"/>
        <v>237244</v>
      </c>
      <c r="BY10" s="127">
        <f t="shared" si="18"/>
        <v>12621</v>
      </c>
      <c r="BZ10" s="127">
        <f t="shared" si="18"/>
        <v>0</v>
      </c>
      <c r="CA10" s="127">
        <f t="shared" si="18"/>
        <v>748538</v>
      </c>
      <c r="CB10" s="127">
        <f t="shared" si="18"/>
        <v>393383</v>
      </c>
      <c r="CC10" s="127">
        <f t="shared" si="18"/>
        <v>264224</v>
      </c>
      <c r="CD10" s="127">
        <f t="shared" si="18"/>
        <v>29269</v>
      </c>
      <c r="CE10" s="127">
        <f t="shared" si="18"/>
        <v>61662</v>
      </c>
      <c r="CF10" s="128">
        <f t="shared" si="18"/>
        <v>0</v>
      </c>
      <c r="CG10" s="127">
        <f t="shared" si="18"/>
        <v>0</v>
      </c>
      <c r="CH10" s="127">
        <f t="shared" si="18"/>
        <v>20142</v>
      </c>
      <c r="CI10" s="127">
        <f t="shared" si="18"/>
        <v>1578824</v>
      </c>
    </row>
    <row r="11" spans="1:87" s="129" customFormat="1" ht="12" customHeight="1">
      <c r="A11" s="125" t="s">
        <v>335</v>
      </c>
      <c r="B11" s="133" t="s">
        <v>343</v>
      </c>
      <c r="C11" s="125" t="s">
        <v>334</v>
      </c>
      <c r="D11" s="127">
        <f t="shared" si="3"/>
        <v>1060310</v>
      </c>
      <c r="E11" s="127">
        <f t="shared" si="4"/>
        <v>1060310</v>
      </c>
      <c r="F11" s="127">
        <v>0</v>
      </c>
      <c r="G11" s="127">
        <v>0</v>
      </c>
      <c r="H11" s="127">
        <v>1060310</v>
      </c>
      <c r="I11" s="127">
        <v>0</v>
      </c>
      <c r="J11" s="127">
        <v>0</v>
      </c>
      <c r="K11" s="128">
        <v>0</v>
      </c>
      <c r="L11" s="127">
        <f t="shared" si="5"/>
        <v>707513</v>
      </c>
      <c r="M11" s="127">
        <f t="shared" si="6"/>
        <v>90256</v>
      </c>
      <c r="N11" s="127">
        <v>90256</v>
      </c>
      <c r="O11" s="127">
        <v>0</v>
      </c>
      <c r="P11" s="127">
        <v>0</v>
      </c>
      <c r="Q11" s="127">
        <v>0</v>
      </c>
      <c r="R11" s="127">
        <f t="shared" si="7"/>
        <v>128432</v>
      </c>
      <c r="S11" s="127">
        <v>0</v>
      </c>
      <c r="T11" s="127">
        <v>121051</v>
      </c>
      <c r="U11" s="127">
        <v>7381</v>
      </c>
      <c r="V11" s="127">
        <v>0</v>
      </c>
      <c r="W11" s="127">
        <f t="shared" si="8"/>
        <v>488825</v>
      </c>
      <c r="X11" s="127">
        <v>199680</v>
      </c>
      <c r="Y11" s="127">
        <v>271947</v>
      </c>
      <c r="Z11" s="127">
        <v>3824</v>
      </c>
      <c r="AA11" s="127">
        <v>13374</v>
      </c>
      <c r="AB11" s="128">
        <v>0</v>
      </c>
      <c r="AC11" s="127">
        <v>0</v>
      </c>
      <c r="AD11" s="127">
        <v>41061</v>
      </c>
      <c r="AE11" s="127">
        <f t="shared" si="9"/>
        <v>1808884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253426</v>
      </c>
      <c r="AO11" s="127">
        <f t="shared" si="13"/>
        <v>18420</v>
      </c>
      <c r="AP11" s="127">
        <v>18420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235006</v>
      </c>
      <c r="AZ11" s="127">
        <v>199051</v>
      </c>
      <c r="BA11" s="127">
        <v>0</v>
      </c>
      <c r="BB11" s="127">
        <v>0</v>
      </c>
      <c r="BC11" s="127">
        <v>35955</v>
      </c>
      <c r="BD11" s="128">
        <v>0</v>
      </c>
      <c r="BE11" s="127">
        <v>0</v>
      </c>
      <c r="BF11" s="127">
        <v>9318</v>
      </c>
      <c r="BG11" s="127">
        <f t="shared" si="16"/>
        <v>262744</v>
      </c>
      <c r="BH11" s="127">
        <f t="shared" si="17"/>
        <v>1060310</v>
      </c>
      <c r="BI11" s="127">
        <f t="shared" si="17"/>
        <v>1060310</v>
      </c>
      <c r="BJ11" s="127">
        <f t="shared" si="17"/>
        <v>0</v>
      </c>
      <c r="BK11" s="127">
        <f t="shared" si="17"/>
        <v>0</v>
      </c>
      <c r="BL11" s="127">
        <f t="shared" si="17"/>
        <v>1060310</v>
      </c>
      <c r="BM11" s="127">
        <f t="shared" si="17"/>
        <v>0</v>
      </c>
      <c r="BN11" s="127">
        <f t="shared" si="17"/>
        <v>0</v>
      </c>
      <c r="BO11" s="128">
        <f t="shared" si="17"/>
        <v>0</v>
      </c>
      <c r="BP11" s="127">
        <f t="shared" si="17"/>
        <v>960939</v>
      </c>
      <c r="BQ11" s="127">
        <f t="shared" si="17"/>
        <v>108676</v>
      </c>
      <c r="BR11" s="127">
        <f t="shared" si="17"/>
        <v>108676</v>
      </c>
      <c r="BS11" s="127">
        <f t="shared" si="17"/>
        <v>0</v>
      </c>
      <c r="BT11" s="127">
        <f t="shared" si="17"/>
        <v>0</v>
      </c>
      <c r="BU11" s="127">
        <f t="shared" si="17"/>
        <v>0</v>
      </c>
      <c r="BV11" s="127">
        <f t="shared" si="17"/>
        <v>128432</v>
      </c>
      <c r="BW11" s="127">
        <f t="shared" si="17"/>
        <v>0</v>
      </c>
      <c r="BX11" s="127">
        <f t="shared" si="18"/>
        <v>121051</v>
      </c>
      <c r="BY11" s="127">
        <f t="shared" si="18"/>
        <v>7381</v>
      </c>
      <c r="BZ11" s="127">
        <f t="shared" si="18"/>
        <v>0</v>
      </c>
      <c r="CA11" s="127">
        <f t="shared" si="18"/>
        <v>723831</v>
      </c>
      <c r="CB11" s="127">
        <f t="shared" si="18"/>
        <v>398731</v>
      </c>
      <c r="CC11" s="127">
        <f t="shared" si="18"/>
        <v>271947</v>
      </c>
      <c r="CD11" s="127">
        <f t="shared" si="18"/>
        <v>3824</v>
      </c>
      <c r="CE11" s="127">
        <f t="shared" si="18"/>
        <v>49329</v>
      </c>
      <c r="CF11" s="128">
        <f t="shared" si="18"/>
        <v>0</v>
      </c>
      <c r="CG11" s="127">
        <f t="shared" si="18"/>
        <v>0</v>
      </c>
      <c r="CH11" s="127">
        <f t="shared" si="18"/>
        <v>50379</v>
      </c>
      <c r="CI11" s="127">
        <f t="shared" si="18"/>
        <v>2071628</v>
      </c>
    </row>
    <row r="12" spans="1:87" s="129" customFormat="1" ht="12" customHeight="1">
      <c r="A12" s="125" t="s">
        <v>335</v>
      </c>
      <c r="B12" s="126" t="s">
        <v>344</v>
      </c>
      <c r="C12" s="125" t="s">
        <v>345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236805</v>
      </c>
      <c r="L12" s="134">
        <f t="shared" si="5"/>
        <v>1142418</v>
      </c>
      <c r="M12" s="134">
        <f t="shared" si="6"/>
        <v>693739</v>
      </c>
      <c r="N12" s="134">
        <v>90572</v>
      </c>
      <c r="O12" s="134">
        <v>603167</v>
      </c>
      <c r="P12" s="134">
        <v>0</v>
      </c>
      <c r="Q12" s="134">
        <v>0</v>
      </c>
      <c r="R12" s="134">
        <f t="shared" si="7"/>
        <v>94355</v>
      </c>
      <c r="S12" s="134">
        <v>34320</v>
      </c>
      <c r="T12" s="134">
        <v>0</v>
      </c>
      <c r="U12" s="134">
        <v>60035</v>
      </c>
      <c r="V12" s="134">
        <v>39618</v>
      </c>
      <c r="W12" s="134">
        <f t="shared" si="8"/>
        <v>314706</v>
      </c>
      <c r="X12" s="134">
        <v>298930</v>
      </c>
      <c r="Y12" s="134">
        <v>0</v>
      </c>
      <c r="Z12" s="134">
        <v>15776</v>
      </c>
      <c r="AA12" s="134">
        <v>0</v>
      </c>
      <c r="AB12" s="135">
        <v>625881</v>
      </c>
      <c r="AC12" s="134">
        <v>0</v>
      </c>
      <c r="AD12" s="134">
        <v>0</v>
      </c>
      <c r="AE12" s="134">
        <f t="shared" si="9"/>
        <v>1142418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83138</v>
      </c>
      <c r="AN12" s="134">
        <f t="shared" si="12"/>
        <v>0</v>
      </c>
      <c r="AO12" s="134">
        <f t="shared" si="13"/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f t="shared" si="14"/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f t="shared" si="15"/>
        <v>0</v>
      </c>
      <c r="AZ12" s="134">
        <v>0</v>
      </c>
      <c r="BA12" s="134">
        <v>0</v>
      </c>
      <c r="BB12" s="134">
        <v>0</v>
      </c>
      <c r="BC12" s="134">
        <v>0</v>
      </c>
      <c r="BD12" s="135">
        <v>307423</v>
      </c>
      <c r="BE12" s="134">
        <v>0</v>
      </c>
      <c r="BF12" s="134">
        <v>0</v>
      </c>
      <c r="BG12" s="134">
        <f t="shared" si="16"/>
        <v>0</v>
      </c>
      <c r="BH12" s="134">
        <f t="shared" si="17"/>
        <v>0</v>
      </c>
      <c r="BI12" s="134">
        <f t="shared" si="17"/>
        <v>0</v>
      </c>
      <c r="BJ12" s="134">
        <f t="shared" si="17"/>
        <v>0</v>
      </c>
      <c r="BK12" s="134">
        <f t="shared" si="17"/>
        <v>0</v>
      </c>
      <c r="BL12" s="134">
        <f t="shared" si="17"/>
        <v>0</v>
      </c>
      <c r="BM12" s="134">
        <f t="shared" si="17"/>
        <v>0</v>
      </c>
      <c r="BN12" s="134">
        <f t="shared" si="17"/>
        <v>0</v>
      </c>
      <c r="BO12" s="135">
        <f t="shared" si="17"/>
        <v>319943</v>
      </c>
      <c r="BP12" s="134">
        <f t="shared" si="17"/>
        <v>1142418</v>
      </c>
      <c r="BQ12" s="134">
        <f t="shared" si="17"/>
        <v>693739</v>
      </c>
      <c r="BR12" s="134">
        <f t="shared" si="17"/>
        <v>90572</v>
      </c>
      <c r="BS12" s="134">
        <f t="shared" si="17"/>
        <v>603167</v>
      </c>
      <c r="BT12" s="134">
        <f t="shared" si="17"/>
        <v>0</v>
      </c>
      <c r="BU12" s="134">
        <f t="shared" si="17"/>
        <v>0</v>
      </c>
      <c r="BV12" s="134">
        <f t="shared" si="17"/>
        <v>94355</v>
      </c>
      <c r="BW12" s="134">
        <f t="shared" si="17"/>
        <v>34320</v>
      </c>
      <c r="BX12" s="134">
        <f t="shared" si="18"/>
        <v>0</v>
      </c>
      <c r="BY12" s="134">
        <f t="shared" si="18"/>
        <v>60035</v>
      </c>
      <c r="BZ12" s="134">
        <f t="shared" si="18"/>
        <v>39618</v>
      </c>
      <c r="CA12" s="134">
        <f t="shared" si="18"/>
        <v>314706</v>
      </c>
      <c r="CB12" s="134">
        <f t="shared" si="18"/>
        <v>298930</v>
      </c>
      <c r="CC12" s="134">
        <f t="shared" si="18"/>
        <v>0</v>
      </c>
      <c r="CD12" s="134">
        <f t="shared" si="18"/>
        <v>15776</v>
      </c>
      <c r="CE12" s="134">
        <f t="shared" si="18"/>
        <v>0</v>
      </c>
      <c r="CF12" s="135">
        <f t="shared" si="18"/>
        <v>933304</v>
      </c>
      <c r="CG12" s="134">
        <f t="shared" si="18"/>
        <v>0</v>
      </c>
      <c r="CH12" s="134">
        <f t="shared" si="18"/>
        <v>0</v>
      </c>
      <c r="CI12" s="134">
        <f t="shared" si="18"/>
        <v>1142418</v>
      </c>
    </row>
    <row r="13" spans="1:87" s="129" customFormat="1" ht="12" customHeight="1">
      <c r="A13" s="125" t="s">
        <v>335</v>
      </c>
      <c r="B13" s="126" t="s">
        <v>346</v>
      </c>
      <c r="C13" s="125" t="s">
        <v>347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485318</v>
      </c>
      <c r="M13" s="134">
        <f t="shared" si="6"/>
        <v>30049</v>
      </c>
      <c r="N13" s="134">
        <v>30049</v>
      </c>
      <c r="O13" s="134">
        <v>0</v>
      </c>
      <c r="P13" s="134">
        <v>0</v>
      </c>
      <c r="Q13" s="134">
        <v>0</v>
      </c>
      <c r="R13" s="134">
        <f t="shared" si="7"/>
        <v>89556</v>
      </c>
      <c r="S13" s="134">
        <v>2021</v>
      </c>
      <c r="T13" s="134">
        <v>78721</v>
      </c>
      <c r="U13" s="134">
        <v>8814</v>
      </c>
      <c r="V13" s="134">
        <v>0</v>
      </c>
      <c r="W13" s="134">
        <f t="shared" si="8"/>
        <v>365713</v>
      </c>
      <c r="X13" s="134">
        <v>150374</v>
      </c>
      <c r="Y13" s="134">
        <v>201025</v>
      </c>
      <c r="Z13" s="134">
        <v>14314</v>
      </c>
      <c r="AA13" s="134">
        <v>0</v>
      </c>
      <c r="AB13" s="135">
        <v>26691</v>
      </c>
      <c r="AC13" s="134">
        <v>0</v>
      </c>
      <c r="AD13" s="134">
        <v>6286</v>
      </c>
      <c r="AE13" s="134">
        <f t="shared" si="9"/>
        <v>491604</v>
      </c>
      <c r="AF13" s="134">
        <f t="shared" si="10"/>
        <v>1217</v>
      </c>
      <c r="AG13" s="134">
        <f t="shared" si="11"/>
        <v>1217</v>
      </c>
      <c r="AH13" s="134">
        <v>0</v>
      </c>
      <c r="AI13" s="134">
        <v>1217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178906</v>
      </c>
      <c r="AO13" s="134">
        <f t="shared" si="13"/>
        <v>22537</v>
      </c>
      <c r="AP13" s="134">
        <v>22537</v>
      </c>
      <c r="AQ13" s="134">
        <v>0</v>
      </c>
      <c r="AR13" s="134">
        <v>0</v>
      </c>
      <c r="AS13" s="134">
        <v>0</v>
      </c>
      <c r="AT13" s="134">
        <f t="shared" si="14"/>
        <v>30283</v>
      </c>
      <c r="AU13" s="134">
        <v>0</v>
      </c>
      <c r="AV13" s="134">
        <v>30283</v>
      </c>
      <c r="AW13" s="134">
        <v>0</v>
      </c>
      <c r="AX13" s="134">
        <v>0</v>
      </c>
      <c r="AY13" s="134">
        <f t="shared" si="15"/>
        <v>126086</v>
      </c>
      <c r="AZ13" s="134">
        <v>93597</v>
      </c>
      <c r="BA13" s="134">
        <v>32489</v>
      </c>
      <c r="BB13" s="134">
        <v>0</v>
      </c>
      <c r="BC13" s="134">
        <v>0</v>
      </c>
      <c r="BD13" s="135">
        <v>0</v>
      </c>
      <c r="BE13" s="134">
        <v>0</v>
      </c>
      <c r="BF13" s="134">
        <v>1100</v>
      </c>
      <c r="BG13" s="134">
        <f t="shared" si="16"/>
        <v>181223</v>
      </c>
      <c r="BH13" s="134">
        <f t="shared" si="17"/>
        <v>1217</v>
      </c>
      <c r="BI13" s="134">
        <f t="shared" si="17"/>
        <v>1217</v>
      </c>
      <c r="BJ13" s="134">
        <f t="shared" si="17"/>
        <v>0</v>
      </c>
      <c r="BK13" s="134">
        <f t="shared" si="17"/>
        <v>1217</v>
      </c>
      <c r="BL13" s="134">
        <f t="shared" si="17"/>
        <v>0</v>
      </c>
      <c r="BM13" s="134">
        <f t="shared" si="17"/>
        <v>0</v>
      </c>
      <c r="BN13" s="134">
        <f t="shared" si="17"/>
        <v>0</v>
      </c>
      <c r="BO13" s="135">
        <f t="shared" si="17"/>
        <v>0</v>
      </c>
      <c r="BP13" s="134">
        <f t="shared" si="17"/>
        <v>664224</v>
      </c>
      <c r="BQ13" s="134">
        <f t="shared" si="17"/>
        <v>52586</v>
      </c>
      <c r="BR13" s="134">
        <f t="shared" si="17"/>
        <v>52586</v>
      </c>
      <c r="BS13" s="134">
        <f t="shared" si="17"/>
        <v>0</v>
      </c>
      <c r="BT13" s="134">
        <f t="shared" si="17"/>
        <v>0</v>
      </c>
      <c r="BU13" s="134">
        <f t="shared" si="17"/>
        <v>0</v>
      </c>
      <c r="BV13" s="134">
        <f t="shared" si="17"/>
        <v>119839</v>
      </c>
      <c r="BW13" s="134">
        <f t="shared" si="17"/>
        <v>2021</v>
      </c>
      <c r="BX13" s="134">
        <f t="shared" si="18"/>
        <v>109004</v>
      </c>
      <c r="BY13" s="134">
        <f t="shared" si="18"/>
        <v>8814</v>
      </c>
      <c r="BZ13" s="134">
        <f t="shared" si="18"/>
        <v>0</v>
      </c>
      <c r="CA13" s="134">
        <f t="shared" si="18"/>
        <v>491799</v>
      </c>
      <c r="CB13" s="134">
        <f t="shared" si="18"/>
        <v>243971</v>
      </c>
      <c r="CC13" s="134">
        <f t="shared" si="18"/>
        <v>233514</v>
      </c>
      <c r="CD13" s="134">
        <f t="shared" si="18"/>
        <v>14314</v>
      </c>
      <c r="CE13" s="134">
        <f t="shared" si="18"/>
        <v>0</v>
      </c>
      <c r="CF13" s="135">
        <f t="shared" si="18"/>
        <v>26691</v>
      </c>
      <c r="CG13" s="134">
        <f t="shared" si="18"/>
        <v>0</v>
      </c>
      <c r="CH13" s="134">
        <f t="shared" si="18"/>
        <v>7386</v>
      </c>
      <c r="CI13" s="134">
        <f t="shared" si="18"/>
        <v>672827</v>
      </c>
    </row>
    <row r="14" spans="1:87" s="129" customFormat="1" ht="12" customHeight="1">
      <c r="A14" s="125" t="s">
        <v>335</v>
      </c>
      <c r="B14" s="126" t="s">
        <v>348</v>
      </c>
      <c r="C14" s="125" t="s">
        <v>349</v>
      </c>
      <c r="D14" s="134">
        <f t="shared" si="3"/>
        <v>698985</v>
      </c>
      <c r="E14" s="134">
        <f t="shared" si="4"/>
        <v>698985</v>
      </c>
      <c r="F14" s="134">
        <v>0</v>
      </c>
      <c r="G14" s="134">
        <v>698985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929976</v>
      </c>
      <c r="M14" s="134">
        <f t="shared" si="6"/>
        <v>123237</v>
      </c>
      <c r="N14" s="134">
        <v>104882</v>
      </c>
      <c r="O14" s="134">
        <v>5862</v>
      </c>
      <c r="P14" s="134">
        <v>7514</v>
      </c>
      <c r="Q14" s="134">
        <v>4979</v>
      </c>
      <c r="R14" s="134">
        <f t="shared" si="7"/>
        <v>220941</v>
      </c>
      <c r="S14" s="134">
        <v>0</v>
      </c>
      <c r="T14" s="134">
        <v>203610</v>
      </c>
      <c r="U14" s="134">
        <v>17331</v>
      </c>
      <c r="V14" s="134">
        <v>22418</v>
      </c>
      <c r="W14" s="134">
        <f t="shared" si="8"/>
        <v>563380</v>
      </c>
      <c r="X14" s="134">
        <v>394321</v>
      </c>
      <c r="Y14" s="134">
        <v>123047</v>
      </c>
      <c r="Z14" s="134">
        <v>46012</v>
      </c>
      <c r="AA14" s="134">
        <v>0</v>
      </c>
      <c r="AB14" s="135">
        <v>0</v>
      </c>
      <c r="AC14" s="134">
        <v>0</v>
      </c>
      <c r="AD14" s="134">
        <v>154052</v>
      </c>
      <c r="AE14" s="134">
        <f t="shared" si="9"/>
        <v>1783013</v>
      </c>
      <c r="AF14" s="134">
        <f t="shared" si="10"/>
        <v>51240</v>
      </c>
      <c r="AG14" s="134">
        <f t="shared" si="11"/>
        <v>51240</v>
      </c>
      <c r="AH14" s="134">
        <v>0</v>
      </c>
      <c r="AI14" s="134">
        <v>51240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287013</v>
      </c>
      <c r="AO14" s="134">
        <f t="shared" si="13"/>
        <v>27448</v>
      </c>
      <c r="AP14" s="134">
        <v>27448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259565</v>
      </c>
      <c r="AZ14" s="134">
        <v>112217</v>
      </c>
      <c r="BA14" s="134">
        <v>146750</v>
      </c>
      <c r="BB14" s="134">
        <v>598</v>
      </c>
      <c r="BC14" s="134">
        <v>0</v>
      </c>
      <c r="BD14" s="135">
        <v>0</v>
      </c>
      <c r="BE14" s="134">
        <v>0</v>
      </c>
      <c r="BF14" s="134">
        <v>13545</v>
      </c>
      <c r="BG14" s="134">
        <f t="shared" si="16"/>
        <v>351798</v>
      </c>
      <c r="BH14" s="134">
        <f t="shared" si="17"/>
        <v>750225</v>
      </c>
      <c r="BI14" s="134">
        <f t="shared" si="17"/>
        <v>750225</v>
      </c>
      <c r="BJ14" s="134">
        <f t="shared" si="17"/>
        <v>0</v>
      </c>
      <c r="BK14" s="134">
        <f t="shared" si="17"/>
        <v>750225</v>
      </c>
      <c r="BL14" s="134">
        <f t="shared" si="17"/>
        <v>0</v>
      </c>
      <c r="BM14" s="134">
        <f t="shared" si="17"/>
        <v>0</v>
      </c>
      <c r="BN14" s="134">
        <f t="shared" si="17"/>
        <v>0</v>
      </c>
      <c r="BO14" s="135">
        <f t="shared" si="17"/>
        <v>0</v>
      </c>
      <c r="BP14" s="134">
        <f t="shared" si="17"/>
        <v>1216989</v>
      </c>
      <c r="BQ14" s="134">
        <f t="shared" si="17"/>
        <v>150685</v>
      </c>
      <c r="BR14" s="134">
        <f t="shared" si="17"/>
        <v>132330</v>
      </c>
      <c r="BS14" s="134">
        <f t="shared" si="17"/>
        <v>5862</v>
      </c>
      <c r="BT14" s="134">
        <f t="shared" si="17"/>
        <v>7514</v>
      </c>
      <c r="BU14" s="134">
        <f t="shared" si="17"/>
        <v>4979</v>
      </c>
      <c r="BV14" s="134">
        <f t="shared" si="17"/>
        <v>220941</v>
      </c>
      <c r="BW14" s="134">
        <f t="shared" si="17"/>
        <v>0</v>
      </c>
      <c r="BX14" s="134">
        <f t="shared" si="18"/>
        <v>203610</v>
      </c>
      <c r="BY14" s="134">
        <f t="shared" si="18"/>
        <v>17331</v>
      </c>
      <c r="BZ14" s="134">
        <f t="shared" si="18"/>
        <v>22418</v>
      </c>
      <c r="CA14" s="134">
        <f t="shared" si="18"/>
        <v>822945</v>
      </c>
      <c r="CB14" s="134">
        <f t="shared" si="18"/>
        <v>506538</v>
      </c>
      <c r="CC14" s="134">
        <f t="shared" si="18"/>
        <v>269797</v>
      </c>
      <c r="CD14" s="134">
        <f t="shared" si="18"/>
        <v>46610</v>
      </c>
      <c r="CE14" s="134">
        <f t="shared" si="18"/>
        <v>0</v>
      </c>
      <c r="CF14" s="135">
        <f t="shared" si="18"/>
        <v>0</v>
      </c>
      <c r="CG14" s="134">
        <f t="shared" si="18"/>
        <v>0</v>
      </c>
      <c r="CH14" s="134">
        <f t="shared" si="18"/>
        <v>167597</v>
      </c>
      <c r="CI14" s="134">
        <f t="shared" si="18"/>
        <v>2134811</v>
      </c>
    </row>
    <row r="15" spans="1:87" s="129" customFormat="1" ht="12" customHeight="1">
      <c r="A15" s="125" t="s">
        <v>335</v>
      </c>
      <c r="B15" s="126" t="s">
        <v>350</v>
      </c>
      <c r="C15" s="125" t="s">
        <v>351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112449</v>
      </c>
      <c r="L15" s="134">
        <f t="shared" si="5"/>
        <v>325646</v>
      </c>
      <c r="M15" s="134">
        <f t="shared" si="6"/>
        <v>100232</v>
      </c>
      <c r="N15" s="134">
        <v>100232</v>
      </c>
      <c r="O15" s="134">
        <v>0</v>
      </c>
      <c r="P15" s="134">
        <v>0</v>
      </c>
      <c r="Q15" s="134">
        <v>0</v>
      </c>
      <c r="R15" s="134">
        <f t="shared" si="7"/>
        <v>3747</v>
      </c>
      <c r="S15" s="134">
        <v>3747</v>
      </c>
      <c r="T15" s="134">
        <v>0</v>
      </c>
      <c r="U15" s="134">
        <v>0</v>
      </c>
      <c r="V15" s="134">
        <v>0</v>
      </c>
      <c r="W15" s="134">
        <f t="shared" si="8"/>
        <v>221667</v>
      </c>
      <c r="X15" s="134">
        <v>221340</v>
      </c>
      <c r="Y15" s="134">
        <v>0</v>
      </c>
      <c r="Z15" s="134">
        <v>0</v>
      </c>
      <c r="AA15" s="134">
        <v>327</v>
      </c>
      <c r="AB15" s="135">
        <v>297205</v>
      </c>
      <c r="AC15" s="134">
        <v>0</v>
      </c>
      <c r="AD15" s="134">
        <v>0</v>
      </c>
      <c r="AE15" s="134">
        <f t="shared" si="9"/>
        <v>325646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36333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134351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7"/>
        <v>0</v>
      </c>
      <c r="BJ15" s="134">
        <f t="shared" si="17"/>
        <v>0</v>
      </c>
      <c r="BK15" s="134">
        <f t="shared" si="17"/>
        <v>0</v>
      </c>
      <c r="BL15" s="134">
        <f t="shared" si="17"/>
        <v>0</v>
      </c>
      <c r="BM15" s="134">
        <f t="shared" si="17"/>
        <v>0</v>
      </c>
      <c r="BN15" s="134">
        <f t="shared" si="17"/>
        <v>0</v>
      </c>
      <c r="BO15" s="135">
        <f t="shared" si="17"/>
        <v>148782</v>
      </c>
      <c r="BP15" s="134">
        <f t="shared" si="17"/>
        <v>325646</v>
      </c>
      <c r="BQ15" s="134">
        <f t="shared" si="17"/>
        <v>100232</v>
      </c>
      <c r="BR15" s="134">
        <f t="shared" si="17"/>
        <v>100232</v>
      </c>
      <c r="BS15" s="134">
        <f t="shared" si="17"/>
        <v>0</v>
      </c>
      <c r="BT15" s="134">
        <f t="shared" si="17"/>
        <v>0</v>
      </c>
      <c r="BU15" s="134">
        <f t="shared" si="17"/>
        <v>0</v>
      </c>
      <c r="BV15" s="134">
        <f t="shared" si="17"/>
        <v>3747</v>
      </c>
      <c r="BW15" s="134">
        <f t="shared" si="17"/>
        <v>3747</v>
      </c>
      <c r="BX15" s="134">
        <f t="shared" si="18"/>
        <v>0</v>
      </c>
      <c r="BY15" s="134">
        <f t="shared" si="18"/>
        <v>0</v>
      </c>
      <c r="BZ15" s="134">
        <f t="shared" si="18"/>
        <v>0</v>
      </c>
      <c r="CA15" s="134">
        <f t="shared" si="18"/>
        <v>221667</v>
      </c>
      <c r="CB15" s="134">
        <f t="shared" si="18"/>
        <v>221340</v>
      </c>
      <c r="CC15" s="134">
        <f t="shared" si="18"/>
        <v>0</v>
      </c>
      <c r="CD15" s="134">
        <f t="shared" si="18"/>
        <v>0</v>
      </c>
      <c r="CE15" s="134">
        <f t="shared" si="18"/>
        <v>327</v>
      </c>
      <c r="CF15" s="135">
        <f t="shared" si="18"/>
        <v>431556</v>
      </c>
      <c r="CG15" s="134">
        <f t="shared" si="18"/>
        <v>0</v>
      </c>
      <c r="CH15" s="134">
        <f t="shared" si="18"/>
        <v>0</v>
      </c>
      <c r="CI15" s="134">
        <f t="shared" si="18"/>
        <v>325646</v>
      </c>
    </row>
    <row r="16" spans="1:87" s="129" customFormat="1" ht="12" customHeight="1">
      <c r="A16" s="125" t="s">
        <v>335</v>
      </c>
      <c r="B16" s="126" t="s">
        <v>352</v>
      </c>
      <c r="C16" s="125" t="s">
        <v>353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83773</v>
      </c>
      <c r="L16" s="134">
        <f t="shared" si="5"/>
        <v>447102</v>
      </c>
      <c r="M16" s="134">
        <f t="shared" si="6"/>
        <v>138351</v>
      </c>
      <c r="N16" s="134">
        <v>37020</v>
      </c>
      <c r="O16" s="134">
        <v>101331</v>
      </c>
      <c r="P16" s="134">
        <v>0</v>
      </c>
      <c r="Q16" s="134">
        <v>0</v>
      </c>
      <c r="R16" s="134">
        <f t="shared" si="7"/>
        <v>5487</v>
      </c>
      <c r="S16" s="134">
        <v>5487</v>
      </c>
      <c r="T16" s="134">
        <v>0</v>
      </c>
      <c r="U16" s="134">
        <v>0</v>
      </c>
      <c r="V16" s="134">
        <v>0</v>
      </c>
      <c r="W16" s="134">
        <f t="shared" si="8"/>
        <v>303264</v>
      </c>
      <c r="X16" s="134">
        <v>303264</v>
      </c>
      <c r="Y16" s="134">
        <v>0</v>
      </c>
      <c r="Z16" s="134">
        <v>0</v>
      </c>
      <c r="AA16" s="134">
        <v>0</v>
      </c>
      <c r="AB16" s="135">
        <v>256690</v>
      </c>
      <c r="AC16" s="134">
        <v>0</v>
      </c>
      <c r="AD16" s="134">
        <v>0</v>
      </c>
      <c r="AE16" s="134">
        <f t="shared" si="9"/>
        <v>447102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37567</v>
      </c>
      <c r="AO16" s="134">
        <f t="shared" si="13"/>
        <v>12340</v>
      </c>
      <c r="AP16" s="134">
        <v>12340</v>
      </c>
      <c r="AQ16" s="134">
        <v>0</v>
      </c>
      <c r="AR16" s="134">
        <v>0</v>
      </c>
      <c r="AS16" s="134">
        <v>0</v>
      </c>
      <c r="AT16" s="134">
        <f t="shared" si="14"/>
        <v>27</v>
      </c>
      <c r="AU16" s="134">
        <v>27</v>
      </c>
      <c r="AV16" s="134">
        <v>0</v>
      </c>
      <c r="AW16" s="134">
        <v>0</v>
      </c>
      <c r="AX16" s="134">
        <v>0</v>
      </c>
      <c r="AY16" s="134">
        <f t="shared" si="15"/>
        <v>25200</v>
      </c>
      <c r="AZ16" s="134">
        <v>25200</v>
      </c>
      <c r="BA16" s="134">
        <v>0</v>
      </c>
      <c r="BB16" s="134">
        <v>0</v>
      </c>
      <c r="BC16" s="134">
        <v>0</v>
      </c>
      <c r="BD16" s="135">
        <v>17741</v>
      </c>
      <c r="BE16" s="134">
        <v>0</v>
      </c>
      <c r="BF16" s="134">
        <v>0</v>
      </c>
      <c r="BG16" s="134">
        <f t="shared" si="16"/>
        <v>37567</v>
      </c>
      <c r="BH16" s="134">
        <f t="shared" si="17"/>
        <v>0</v>
      </c>
      <c r="BI16" s="134">
        <f t="shared" si="17"/>
        <v>0</v>
      </c>
      <c r="BJ16" s="134">
        <f t="shared" si="17"/>
        <v>0</v>
      </c>
      <c r="BK16" s="134">
        <f t="shared" si="17"/>
        <v>0</v>
      </c>
      <c r="BL16" s="134">
        <f t="shared" si="17"/>
        <v>0</v>
      </c>
      <c r="BM16" s="134">
        <f t="shared" si="17"/>
        <v>0</v>
      </c>
      <c r="BN16" s="134">
        <f t="shared" si="17"/>
        <v>0</v>
      </c>
      <c r="BO16" s="135">
        <f t="shared" si="17"/>
        <v>83773</v>
      </c>
      <c r="BP16" s="134">
        <f t="shared" si="17"/>
        <v>484669</v>
      </c>
      <c r="BQ16" s="134">
        <f t="shared" si="17"/>
        <v>150691</v>
      </c>
      <c r="BR16" s="134">
        <f t="shared" si="17"/>
        <v>49360</v>
      </c>
      <c r="BS16" s="134">
        <f t="shared" si="17"/>
        <v>101331</v>
      </c>
      <c r="BT16" s="134">
        <f t="shared" si="17"/>
        <v>0</v>
      </c>
      <c r="BU16" s="134">
        <f t="shared" si="17"/>
        <v>0</v>
      </c>
      <c r="BV16" s="134">
        <f t="shared" si="17"/>
        <v>5514</v>
      </c>
      <c r="BW16" s="134">
        <f t="shared" si="17"/>
        <v>5514</v>
      </c>
      <c r="BX16" s="134">
        <f t="shared" si="18"/>
        <v>0</v>
      </c>
      <c r="BY16" s="134">
        <f t="shared" si="18"/>
        <v>0</v>
      </c>
      <c r="BZ16" s="134">
        <f t="shared" si="18"/>
        <v>0</v>
      </c>
      <c r="CA16" s="134">
        <f t="shared" si="18"/>
        <v>328464</v>
      </c>
      <c r="CB16" s="134">
        <f t="shared" si="18"/>
        <v>328464</v>
      </c>
      <c r="CC16" s="134">
        <f t="shared" si="18"/>
        <v>0</v>
      </c>
      <c r="CD16" s="134">
        <f t="shared" si="18"/>
        <v>0</v>
      </c>
      <c r="CE16" s="134">
        <f t="shared" si="18"/>
        <v>0</v>
      </c>
      <c r="CF16" s="135">
        <f t="shared" si="18"/>
        <v>274431</v>
      </c>
      <c r="CG16" s="134">
        <f t="shared" si="18"/>
        <v>0</v>
      </c>
      <c r="CH16" s="134">
        <f t="shared" si="18"/>
        <v>0</v>
      </c>
      <c r="CI16" s="134">
        <f t="shared" si="18"/>
        <v>484669</v>
      </c>
    </row>
    <row r="17" spans="1:87" s="129" customFormat="1" ht="12" customHeight="1">
      <c r="A17" s="125" t="s">
        <v>335</v>
      </c>
      <c r="B17" s="126" t="s">
        <v>354</v>
      </c>
      <c r="C17" s="125" t="s">
        <v>355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122951</v>
      </c>
      <c r="L17" s="134">
        <f t="shared" si="5"/>
        <v>624365</v>
      </c>
      <c r="M17" s="134">
        <f t="shared" si="6"/>
        <v>244336</v>
      </c>
      <c r="N17" s="134">
        <v>54877</v>
      </c>
      <c r="O17" s="134">
        <v>189459</v>
      </c>
      <c r="P17" s="134">
        <v>0</v>
      </c>
      <c r="Q17" s="134">
        <v>0</v>
      </c>
      <c r="R17" s="134">
        <f t="shared" si="7"/>
        <v>4918</v>
      </c>
      <c r="S17" s="134">
        <v>4918</v>
      </c>
      <c r="T17" s="134">
        <v>0</v>
      </c>
      <c r="U17" s="134">
        <v>0</v>
      </c>
      <c r="V17" s="134">
        <v>7297</v>
      </c>
      <c r="W17" s="134">
        <f t="shared" si="8"/>
        <v>367814</v>
      </c>
      <c r="X17" s="134">
        <v>367814</v>
      </c>
      <c r="Y17" s="134">
        <v>0</v>
      </c>
      <c r="Z17" s="134">
        <v>0</v>
      </c>
      <c r="AA17" s="134">
        <v>0</v>
      </c>
      <c r="AB17" s="135">
        <v>376738</v>
      </c>
      <c r="AC17" s="134">
        <v>0</v>
      </c>
      <c r="AD17" s="134">
        <v>0</v>
      </c>
      <c r="AE17" s="134">
        <f t="shared" si="9"/>
        <v>624365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42369</v>
      </c>
      <c r="AO17" s="134">
        <f t="shared" si="13"/>
        <v>41739</v>
      </c>
      <c r="AP17" s="134">
        <v>11708</v>
      </c>
      <c r="AQ17" s="134">
        <v>30031</v>
      </c>
      <c r="AR17" s="134">
        <v>0</v>
      </c>
      <c r="AS17" s="134">
        <v>0</v>
      </c>
      <c r="AT17" s="134">
        <f t="shared" si="14"/>
        <v>630</v>
      </c>
      <c r="AU17" s="134">
        <v>630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26039</v>
      </c>
      <c r="BE17" s="134">
        <v>0</v>
      </c>
      <c r="BF17" s="134">
        <v>0</v>
      </c>
      <c r="BG17" s="134">
        <f t="shared" si="16"/>
        <v>42369</v>
      </c>
      <c r="BH17" s="134">
        <f t="shared" si="17"/>
        <v>0</v>
      </c>
      <c r="BI17" s="134">
        <f t="shared" si="17"/>
        <v>0</v>
      </c>
      <c r="BJ17" s="134">
        <f t="shared" si="17"/>
        <v>0</v>
      </c>
      <c r="BK17" s="134">
        <f t="shared" si="17"/>
        <v>0</v>
      </c>
      <c r="BL17" s="134">
        <f t="shared" si="17"/>
        <v>0</v>
      </c>
      <c r="BM17" s="134">
        <f t="shared" si="17"/>
        <v>0</v>
      </c>
      <c r="BN17" s="134">
        <f t="shared" si="17"/>
        <v>0</v>
      </c>
      <c r="BO17" s="135">
        <f t="shared" si="17"/>
        <v>122951</v>
      </c>
      <c r="BP17" s="134">
        <f t="shared" si="17"/>
        <v>666734</v>
      </c>
      <c r="BQ17" s="134">
        <f t="shared" si="17"/>
        <v>286075</v>
      </c>
      <c r="BR17" s="134">
        <f t="shared" si="17"/>
        <v>66585</v>
      </c>
      <c r="BS17" s="134">
        <f t="shared" si="17"/>
        <v>219490</v>
      </c>
      <c r="BT17" s="134">
        <f t="shared" si="17"/>
        <v>0</v>
      </c>
      <c r="BU17" s="134">
        <f t="shared" si="17"/>
        <v>0</v>
      </c>
      <c r="BV17" s="134">
        <f t="shared" si="17"/>
        <v>5548</v>
      </c>
      <c r="BW17" s="134">
        <f t="shared" si="17"/>
        <v>5548</v>
      </c>
      <c r="BX17" s="134">
        <f t="shared" si="18"/>
        <v>0</v>
      </c>
      <c r="BY17" s="134">
        <f t="shared" si="18"/>
        <v>0</v>
      </c>
      <c r="BZ17" s="134">
        <f t="shared" si="18"/>
        <v>7297</v>
      </c>
      <c r="CA17" s="134">
        <f t="shared" si="18"/>
        <v>367814</v>
      </c>
      <c r="CB17" s="134">
        <f t="shared" si="18"/>
        <v>367814</v>
      </c>
      <c r="CC17" s="134">
        <f t="shared" si="18"/>
        <v>0</v>
      </c>
      <c r="CD17" s="134">
        <f t="shared" si="18"/>
        <v>0</v>
      </c>
      <c r="CE17" s="134">
        <f t="shared" si="18"/>
        <v>0</v>
      </c>
      <c r="CF17" s="135">
        <f t="shared" si="18"/>
        <v>402777</v>
      </c>
      <c r="CG17" s="134">
        <f t="shared" si="18"/>
        <v>0</v>
      </c>
      <c r="CH17" s="134">
        <f t="shared" si="18"/>
        <v>0</v>
      </c>
      <c r="CI17" s="134">
        <f t="shared" si="18"/>
        <v>666734</v>
      </c>
    </row>
    <row r="18" spans="1:87" s="129" customFormat="1" ht="12" customHeight="1">
      <c r="A18" s="125" t="s">
        <v>335</v>
      </c>
      <c r="B18" s="126" t="s">
        <v>356</v>
      </c>
      <c r="C18" s="125" t="s">
        <v>357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95858</v>
      </c>
      <c r="L18" s="134">
        <f t="shared" si="5"/>
        <v>512268</v>
      </c>
      <c r="M18" s="134">
        <f t="shared" si="6"/>
        <v>341905</v>
      </c>
      <c r="N18" s="134">
        <v>51043</v>
      </c>
      <c r="O18" s="134">
        <v>290862</v>
      </c>
      <c r="P18" s="134">
        <v>0</v>
      </c>
      <c r="Q18" s="134">
        <v>0</v>
      </c>
      <c r="R18" s="134">
        <f t="shared" si="7"/>
        <v>50511</v>
      </c>
      <c r="S18" s="134">
        <v>50511</v>
      </c>
      <c r="T18" s="134">
        <v>0</v>
      </c>
      <c r="U18" s="134">
        <v>0</v>
      </c>
      <c r="V18" s="134">
        <v>16076</v>
      </c>
      <c r="W18" s="134">
        <f t="shared" si="8"/>
        <v>103776</v>
      </c>
      <c r="X18" s="134">
        <v>103776</v>
      </c>
      <c r="Y18" s="134">
        <v>0</v>
      </c>
      <c r="Z18" s="134">
        <v>0</v>
      </c>
      <c r="AA18" s="134">
        <v>0</v>
      </c>
      <c r="AB18" s="135">
        <v>253355</v>
      </c>
      <c r="AC18" s="134">
        <v>0</v>
      </c>
      <c r="AD18" s="134">
        <v>0</v>
      </c>
      <c r="AE18" s="134">
        <f t="shared" si="9"/>
        <v>512268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17507</v>
      </c>
      <c r="AN18" s="134">
        <f t="shared" si="12"/>
        <v>0</v>
      </c>
      <c r="AO18" s="134">
        <f t="shared" si="13"/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64736</v>
      </c>
      <c r="BE18" s="134">
        <v>0</v>
      </c>
      <c r="BF18" s="134">
        <v>0</v>
      </c>
      <c r="BG18" s="134">
        <f t="shared" si="16"/>
        <v>0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113365</v>
      </c>
      <c r="BP18" s="134">
        <f t="shared" si="17"/>
        <v>512268</v>
      </c>
      <c r="BQ18" s="134">
        <f t="shared" si="17"/>
        <v>341905</v>
      </c>
      <c r="BR18" s="134">
        <f t="shared" si="17"/>
        <v>51043</v>
      </c>
      <c r="BS18" s="134">
        <f t="shared" si="17"/>
        <v>290862</v>
      </c>
      <c r="BT18" s="134">
        <f t="shared" si="17"/>
        <v>0</v>
      </c>
      <c r="BU18" s="134">
        <f t="shared" si="17"/>
        <v>0</v>
      </c>
      <c r="BV18" s="134">
        <f t="shared" si="17"/>
        <v>50511</v>
      </c>
      <c r="BW18" s="134">
        <f t="shared" si="17"/>
        <v>50511</v>
      </c>
      <c r="BX18" s="134">
        <f t="shared" si="18"/>
        <v>0</v>
      </c>
      <c r="BY18" s="134">
        <f t="shared" si="18"/>
        <v>0</v>
      </c>
      <c r="BZ18" s="134">
        <f t="shared" si="18"/>
        <v>16076</v>
      </c>
      <c r="CA18" s="134">
        <f t="shared" si="18"/>
        <v>103776</v>
      </c>
      <c r="CB18" s="134">
        <f t="shared" si="18"/>
        <v>103776</v>
      </c>
      <c r="CC18" s="134">
        <f t="shared" si="18"/>
        <v>0</v>
      </c>
      <c r="CD18" s="134">
        <f t="shared" si="18"/>
        <v>0</v>
      </c>
      <c r="CE18" s="134">
        <f t="shared" si="18"/>
        <v>0</v>
      </c>
      <c r="CF18" s="135">
        <f t="shared" si="18"/>
        <v>318091</v>
      </c>
      <c r="CG18" s="134">
        <f t="shared" si="18"/>
        <v>0</v>
      </c>
      <c r="CH18" s="134">
        <f t="shared" si="18"/>
        <v>0</v>
      </c>
      <c r="CI18" s="134">
        <f t="shared" si="18"/>
        <v>512268</v>
      </c>
    </row>
    <row r="19" spans="1:87" s="129" customFormat="1" ht="12" customHeight="1">
      <c r="A19" s="125" t="s">
        <v>335</v>
      </c>
      <c r="B19" s="126" t="s">
        <v>358</v>
      </c>
      <c r="C19" s="125" t="s">
        <v>359</v>
      </c>
      <c r="D19" s="134">
        <f t="shared" si="3"/>
        <v>5174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5174</v>
      </c>
      <c r="K19" s="135">
        <v>0</v>
      </c>
      <c r="L19" s="134">
        <f t="shared" si="5"/>
        <v>726081</v>
      </c>
      <c r="M19" s="134">
        <f t="shared" si="6"/>
        <v>334123</v>
      </c>
      <c r="N19" s="134">
        <v>29866</v>
      </c>
      <c r="O19" s="134">
        <v>214511</v>
      </c>
      <c r="P19" s="134">
        <v>80111</v>
      </c>
      <c r="Q19" s="134">
        <v>9635</v>
      </c>
      <c r="R19" s="134">
        <f t="shared" si="7"/>
        <v>201541</v>
      </c>
      <c r="S19" s="134">
        <v>13817</v>
      </c>
      <c r="T19" s="134">
        <v>183338</v>
      </c>
      <c r="U19" s="134">
        <v>4386</v>
      </c>
      <c r="V19" s="134">
        <v>4305</v>
      </c>
      <c r="W19" s="134">
        <f t="shared" si="8"/>
        <v>181171</v>
      </c>
      <c r="X19" s="134">
        <v>144778</v>
      </c>
      <c r="Y19" s="134">
        <v>19008</v>
      </c>
      <c r="Z19" s="134">
        <v>15148</v>
      </c>
      <c r="AA19" s="134">
        <v>2237</v>
      </c>
      <c r="AB19" s="135">
        <v>0</v>
      </c>
      <c r="AC19" s="134">
        <v>4941</v>
      </c>
      <c r="AD19" s="134">
        <v>51160</v>
      </c>
      <c r="AE19" s="134">
        <f t="shared" si="9"/>
        <v>782415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64487</v>
      </c>
      <c r="AO19" s="134">
        <f t="shared" si="13"/>
        <v>22457</v>
      </c>
      <c r="AP19" s="134">
        <v>5845</v>
      </c>
      <c r="AQ19" s="134">
        <v>0</v>
      </c>
      <c r="AR19" s="134">
        <v>16612</v>
      </c>
      <c r="AS19" s="134">
        <v>0</v>
      </c>
      <c r="AT19" s="134">
        <f t="shared" si="14"/>
        <v>17564</v>
      </c>
      <c r="AU19" s="134">
        <v>0</v>
      </c>
      <c r="AV19" s="134">
        <v>17564</v>
      </c>
      <c r="AW19" s="134">
        <v>0</v>
      </c>
      <c r="AX19" s="134">
        <v>0</v>
      </c>
      <c r="AY19" s="134">
        <f t="shared" si="15"/>
        <v>24374</v>
      </c>
      <c r="AZ19" s="134">
        <v>18835</v>
      </c>
      <c r="BA19" s="134">
        <v>5180</v>
      </c>
      <c r="BB19" s="134">
        <v>0</v>
      </c>
      <c r="BC19" s="134">
        <v>359</v>
      </c>
      <c r="BD19" s="135">
        <v>0</v>
      </c>
      <c r="BE19" s="134">
        <v>92</v>
      </c>
      <c r="BF19" s="134">
        <v>12077</v>
      </c>
      <c r="BG19" s="134">
        <f t="shared" si="16"/>
        <v>76564</v>
      </c>
      <c r="BH19" s="134">
        <f t="shared" si="17"/>
        <v>5174</v>
      </c>
      <c r="BI19" s="134">
        <f t="shared" si="17"/>
        <v>0</v>
      </c>
      <c r="BJ19" s="134">
        <f t="shared" si="17"/>
        <v>0</v>
      </c>
      <c r="BK19" s="134">
        <f t="shared" si="17"/>
        <v>0</v>
      </c>
      <c r="BL19" s="134">
        <f t="shared" si="17"/>
        <v>0</v>
      </c>
      <c r="BM19" s="134">
        <f t="shared" si="17"/>
        <v>0</v>
      </c>
      <c r="BN19" s="134">
        <f t="shared" si="17"/>
        <v>5174</v>
      </c>
      <c r="BO19" s="135">
        <f t="shared" si="17"/>
        <v>0</v>
      </c>
      <c r="BP19" s="134">
        <f t="shared" si="17"/>
        <v>790568</v>
      </c>
      <c r="BQ19" s="134">
        <f t="shared" si="17"/>
        <v>356580</v>
      </c>
      <c r="BR19" s="134">
        <f t="shared" si="17"/>
        <v>35711</v>
      </c>
      <c r="BS19" s="134">
        <f t="shared" si="17"/>
        <v>214511</v>
      </c>
      <c r="BT19" s="134">
        <f t="shared" si="17"/>
        <v>96723</v>
      </c>
      <c r="BU19" s="134">
        <f t="shared" si="17"/>
        <v>9635</v>
      </c>
      <c r="BV19" s="134">
        <f t="shared" si="17"/>
        <v>219105</v>
      </c>
      <c r="BW19" s="134">
        <f t="shared" si="17"/>
        <v>13817</v>
      </c>
      <c r="BX19" s="134">
        <f t="shared" si="18"/>
        <v>200902</v>
      </c>
      <c r="BY19" s="134">
        <f t="shared" si="18"/>
        <v>4386</v>
      </c>
      <c r="BZ19" s="134">
        <f t="shared" si="18"/>
        <v>4305</v>
      </c>
      <c r="CA19" s="134">
        <f t="shared" si="18"/>
        <v>205545</v>
      </c>
      <c r="CB19" s="134">
        <f t="shared" si="18"/>
        <v>163613</v>
      </c>
      <c r="CC19" s="134">
        <f t="shared" si="18"/>
        <v>24188</v>
      </c>
      <c r="CD19" s="134">
        <f t="shared" si="18"/>
        <v>15148</v>
      </c>
      <c r="CE19" s="134">
        <f t="shared" si="18"/>
        <v>2596</v>
      </c>
      <c r="CF19" s="135">
        <f t="shared" si="18"/>
        <v>0</v>
      </c>
      <c r="CG19" s="134">
        <f t="shared" si="18"/>
        <v>5033</v>
      </c>
      <c r="CH19" s="134">
        <f t="shared" si="18"/>
        <v>63237</v>
      </c>
      <c r="CI19" s="134">
        <f t="shared" si="18"/>
        <v>858979</v>
      </c>
    </row>
    <row r="20" spans="1:87" s="129" customFormat="1" ht="12" customHeight="1">
      <c r="A20" s="125" t="s">
        <v>335</v>
      </c>
      <c r="B20" s="126" t="s">
        <v>360</v>
      </c>
      <c r="C20" s="125" t="s">
        <v>361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828006</v>
      </c>
      <c r="M20" s="134">
        <f t="shared" si="6"/>
        <v>20518</v>
      </c>
      <c r="N20" s="134">
        <v>20518</v>
      </c>
      <c r="O20" s="134">
        <v>0</v>
      </c>
      <c r="P20" s="134">
        <v>0</v>
      </c>
      <c r="Q20" s="134">
        <v>0</v>
      </c>
      <c r="R20" s="134">
        <f t="shared" si="7"/>
        <v>305401</v>
      </c>
      <c r="S20" s="134">
        <v>0</v>
      </c>
      <c r="T20" s="134">
        <v>239466</v>
      </c>
      <c r="U20" s="134">
        <v>65935</v>
      </c>
      <c r="V20" s="134">
        <v>0</v>
      </c>
      <c r="W20" s="134">
        <f t="shared" si="8"/>
        <v>502087</v>
      </c>
      <c r="X20" s="134">
        <v>183410</v>
      </c>
      <c r="Y20" s="134">
        <v>249686</v>
      </c>
      <c r="Z20" s="134">
        <v>67336</v>
      </c>
      <c r="AA20" s="134">
        <v>1655</v>
      </c>
      <c r="AB20" s="135">
        <v>0</v>
      </c>
      <c r="AC20" s="134">
        <v>0</v>
      </c>
      <c r="AD20" s="134">
        <v>47959</v>
      </c>
      <c r="AE20" s="134">
        <f t="shared" si="9"/>
        <v>875965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531656</v>
      </c>
      <c r="AO20" s="134">
        <f t="shared" si="13"/>
        <v>62294</v>
      </c>
      <c r="AP20" s="134">
        <v>62294</v>
      </c>
      <c r="AQ20" s="134">
        <v>0</v>
      </c>
      <c r="AR20" s="134">
        <v>0</v>
      </c>
      <c r="AS20" s="134">
        <v>0</v>
      </c>
      <c r="AT20" s="134">
        <f t="shared" si="14"/>
        <v>223579</v>
      </c>
      <c r="AU20" s="134">
        <v>0</v>
      </c>
      <c r="AV20" s="134">
        <v>223579</v>
      </c>
      <c r="AW20" s="134">
        <v>0</v>
      </c>
      <c r="AX20" s="134">
        <v>0</v>
      </c>
      <c r="AY20" s="134">
        <f t="shared" si="15"/>
        <v>245783</v>
      </c>
      <c r="AZ20" s="134">
        <v>159148</v>
      </c>
      <c r="BA20" s="134">
        <v>86635</v>
      </c>
      <c r="BB20" s="134">
        <v>0</v>
      </c>
      <c r="BC20" s="134">
        <v>0</v>
      </c>
      <c r="BD20" s="135">
        <v>0</v>
      </c>
      <c r="BE20" s="134">
        <v>0</v>
      </c>
      <c r="BF20" s="134">
        <v>16126</v>
      </c>
      <c r="BG20" s="134">
        <f t="shared" si="16"/>
        <v>547782</v>
      </c>
      <c r="BH20" s="134">
        <f t="shared" si="17"/>
        <v>0</v>
      </c>
      <c r="BI20" s="134">
        <f t="shared" si="17"/>
        <v>0</v>
      </c>
      <c r="BJ20" s="134">
        <f t="shared" si="17"/>
        <v>0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0</v>
      </c>
      <c r="BP20" s="134">
        <f t="shared" si="17"/>
        <v>1359662</v>
      </c>
      <c r="BQ20" s="134">
        <f t="shared" si="17"/>
        <v>82812</v>
      </c>
      <c r="BR20" s="134">
        <f t="shared" si="17"/>
        <v>82812</v>
      </c>
      <c r="BS20" s="134">
        <f t="shared" si="17"/>
        <v>0</v>
      </c>
      <c r="BT20" s="134">
        <f t="shared" si="17"/>
        <v>0</v>
      </c>
      <c r="BU20" s="134">
        <f t="shared" si="17"/>
        <v>0</v>
      </c>
      <c r="BV20" s="134">
        <f t="shared" si="17"/>
        <v>528980</v>
      </c>
      <c r="BW20" s="134">
        <f t="shared" si="17"/>
        <v>0</v>
      </c>
      <c r="BX20" s="134">
        <f t="shared" si="18"/>
        <v>463045</v>
      </c>
      <c r="BY20" s="134">
        <f t="shared" si="18"/>
        <v>65935</v>
      </c>
      <c r="BZ20" s="134">
        <f t="shared" si="18"/>
        <v>0</v>
      </c>
      <c r="CA20" s="134">
        <f t="shared" si="18"/>
        <v>747870</v>
      </c>
      <c r="CB20" s="134">
        <f t="shared" si="18"/>
        <v>342558</v>
      </c>
      <c r="CC20" s="134">
        <f t="shared" si="18"/>
        <v>336321</v>
      </c>
      <c r="CD20" s="134">
        <f t="shared" si="18"/>
        <v>67336</v>
      </c>
      <c r="CE20" s="134">
        <f t="shared" si="18"/>
        <v>1655</v>
      </c>
      <c r="CF20" s="135">
        <f t="shared" si="18"/>
        <v>0</v>
      </c>
      <c r="CG20" s="134">
        <f t="shared" si="18"/>
        <v>0</v>
      </c>
      <c r="CH20" s="134">
        <f t="shared" si="18"/>
        <v>64085</v>
      </c>
      <c r="CI20" s="134">
        <f t="shared" si="18"/>
        <v>1423747</v>
      </c>
    </row>
    <row r="21" spans="1:87" s="129" customFormat="1" ht="12" customHeight="1">
      <c r="A21" s="125" t="s">
        <v>335</v>
      </c>
      <c r="B21" s="126" t="s">
        <v>362</v>
      </c>
      <c r="C21" s="125" t="s">
        <v>363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557</v>
      </c>
      <c r="M21" s="134">
        <f t="shared" si="6"/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f t="shared" si="7"/>
        <v>557</v>
      </c>
      <c r="S21" s="134">
        <v>557</v>
      </c>
      <c r="T21" s="134">
        <v>0</v>
      </c>
      <c r="U21" s="134">
        <v>0</v>
      </c>
      <c r="V21" s="134">
        <v>0</v>
      </c>
      <c r="W21" s="134">
        <f t="shared" si="8"/>
        <v>0</v>
      </c>
      <c r="X21" s="134">
        <v>0</v>
      </c>
      <c r="Y21" s="134">
        <v>0</v>
      </c>
      <c r="Z21" s="134">
        <v>0</v>
      </c>
      <c r="AA21" s="134">
        <v>0</v>
      </c>
      <c r="AB21" s="135">
        <v>248243</v>
      </c>
      <c r="AC21" s="134">
        <v>0</v>
      </c>
      <c r="AD21" s="134">
        <v>0</v>
      </c>
      <c r="AE21" s="134">
        <f t="shared" si="9"/>
        <v>557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111286</v>
      </c>
      <c r="BE21" s="134">
        <v>0</v>
      </c>
      <c r="BF21" s="134">
        <v>0</v>
      </c>
      <c r="BG21" s="134">
        <f t="shared" si="16"/>
        <v>0</v>
      </c>
      <c r="BH21" s="134">
        <f t="shared" si="17"/>
        <v>0</v>
      </c>
      <c r="BI21" s="134">
        <f t="shared" si="17"/>
        <v>0</v>
      </c>
      <c r="BJ21" s="134">
        <f t="shared" si="17"/>
        <v>0</v>
      </c>
      <c r="BK21" s="134">
        <f t="shared" si="17"/>
        <v>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0</v>
      </c>
      <c r="BP21" s="134">
        <f t="shared" si="17"/>
        <v>557</v>
      </c>
      <c r="BQ21" s="134">
        <f t="shared" si="17"/>
        <v>0</v>
      </c>
      <c r="BR21" s="134">
        <f t="shared" si="17"/>
        <v>0</v>
      </c>
      <c r="BS21" s="134">
        <f t="shared" si="17"/>
        <v>0</v>
      </c>
      <c r="BT21" s="134">
        <f t="shared" si="17"/>
        <v>0</v>
      </c>
      <c r="BU21" s="134">
        <f t="shared" si="17"/>
        <v>0</v>
      </c>
      <c r="BV21" s="134">
        <f t="shared" si="17"/>
        <v>557</v>
      </c>
      <c r="BW21" s="134">
        <f t="shared" si="17"/>
        <v>557</v>
      </c>
      <c r="BX21" s="134">
        <f t="shared" si="18"/>
        <v>0</v>
      </c>
      <c r="BY21" s="134">
        <f t="shared" si="18"/>
        <v>0</v>
      </c>
      <c r="BZ21" s="134">
        <f t="shared" si="18"/>
        <v>0</v>
      </c>
      <c r="CA21" s="134">
        <f t="shared" si="18"/>
        <v>0</v>
      </c>
      <c r="CB21" s="134">
        <f t="shared" si="18"/>
        <v>0</v>
      </c>
      <c r="CC21" s="134">
        <f t="shared" si="18"/>
        <v>0</v>
      </c>
      <c r="CD21" s="134">
        <f t="shared" si="18"/>
        <v>0</v>
      </c>
      <c r="CE21" s="134">
        <f t="shared" si="18"/>
        <v>0</v>
      </c>
      <c r="CF21" s="135">
        <f t="shared" si="18"/>
        <v>359529</v>
      </c>
      <c r="CG21" s="134">
        <f t="shared" si="18"/>
        <v>0</v>
      </c>
      <c r="CH21" s="134">
        <f t="shared" si="18"/>
        <v>0</v>
      </c>
      <c r="CI21" s="134">
        <f t="shared" si="18"/>
        <v>557</v>
      </c>
    </row>
    <row r="22" spans="1:87" s="129" customFormat="1" ht="12" customHeight="1">
      <c r="A22" s="125" t="s">
        <v>335</v>
      </c>
      <c r="B22" s="126" t="s">
        <v>364</v>
      </c>
      <c r="C22" s="125" t="s">
        <v>365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762</v>
      </c>
      <c r="L22" s="134">
        <f t="shared" si="5"/>
        <v>740310</v>
      </c>
      <c r="M22" s="134">
        <f t="shared" si="6"/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f t="shared" si="7"/>
        <v>2359</v>
      </c>
      <c r="S22" s="134">
        <v>0</v>
      </c>
      <c r="T22" s="134">
        <v>0</v>
      </c>
      <c r="U22" s="134">
        <v>2359</v>
      </c>
      <c r="V22" s="134">
        <v>0</v>
      </c>
      <c r="W22" s="134">
        <f t="shared" si="8"/>
        <v>737951</v>
      </c>
      <c r="X22" s="134">
        <v>413471</v>
      </c>
      <c r="Y22" s="134">
        <v>320306</v>
      </c>
      <c r="Z22" s="134">
        <v>1906</v>
      </c>
      <c r="AA22" s="134">
        <v>2268</v>
      </c>
      <c r="AB22" s="135">
        <v>110762</v>
      </c>
      <c r="AC22" s="134">
        <v>0</v>
      </c>
      <c r="AD22" s="134">
        <v>0</v>
      </c>
      <c r="AE22" s="134">
        <f t="shared" si="9"/>
        <v>740310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159264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762</v>
      </c>
      <c r="BP22" s="134">
        <f t="shared" si="17"/>
        <v>740310</v>
      </c>
      <c r="BQ22" s="134">
        <f t="shared" si="17"/>
        <v>0</v>
      </c>
      <c r="BR22" s="134">
        <f t="shared" si="17"/>
        <v>0</v>
      </c>
      <c r="BS22" s="134">
        <f t="shared" si="17"/>
        <v>0</v>
      </c>
      <c r="BT22" s="134">
        <f t="shared" si="17"/>
        <v>0</v>
      </c>
      <c r="BU22" s="134">
        <f t="shared" si="17"/>
        <v>0</v>
      </c>
      <c r="BV22" s="134">
        <f t="shared" si="17"/>
        <v>2359</v>
      </c>
      <c r="BW22" s="134">
        <f t="shared" si="17"/>
        <v>0</v>
      </c>
      <c r="BX22" s="134">
        <f t="shared" si="18"/>
        <v>0</v>
      </c>
      <c r="BY22" s="134">
        <f t="shared" si="18"/>
        <v>2359</v>
      </c>
      <c r="BZ22" s="134">
        <f t="shared" si="18"/>
        <v>0</v>
      </c>
      <c r="CA22" s="134">
        <f t="shared" si="18"/>
        <v>737951</v>
      </c>
      <c r="CB22" s="134">
        <f t="shared" si="18"/>
        <v>413471</v>
      </c>
      <c r="CC22" s="134">
        <f t="shared" si="18"/>
        <v>320306</v>
      </c>
      <c r="CD22" s="134">
        <f t="shared" si="18"/>
        <v>1906</v>
      </c>
      <c r="CE22" s="134">
        <f t="shared" si="18"/>
        <v>2268</v>
      </c>
      <c r="CF22" s="135">
        <f t="shared" si="18"/>
        <v>270026</v>
      </c>
      <c r="CG22" s="134">
        <f t="shared" si="18"/>
        <v>0</v>
      </c>
      <c r="CH22" s="134">
        <f t="shared" si="18"/>
        <v>0</v>
      </c>
      <c r="CI22" s="134">
        <f t="shared" si="18"/>
        <v>740310</v>
      </c>
    </row>
    <row r="23" spans="1:87" s="129" customFormat="1" ht="12" customHeight="1">
      <c r="A23" s="125" t="s">
        <v>335</v>
      </c>
      <c r="B23" s="126" t="s">
        <v>366</v>
      </c>
      <c r="C23" s="125" t="s">
        <v>367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23738</v>
      </c>
      <c r="L23" s="134">
        <f t="shared" si="5"/>
        <v>114420</v>
      </c>
      <c r="M23" s="134">
        <f t="shared" si="6"/>
        <v>40319</v>
      </c>
      <c r="N23" s="134">
        <v>0</v>
      </c>
      <c r="O23" s="134">
        <v>40319</v>
      </c>
      <c r="P23" s="134">
        <v>0</v>
      </c>
      <c r="Q23" s="134">
        <v>0</v>
      </c>
      <c r="R23" s="134">
        <f t="shared" si="7"/>
        <v>5132</v>
      </c>
      <c r="S23" s="134">
        <v>5132</v>
      </c>
      <c r="T23" s="134">
        <v>0</v>
      </c>
      <c r="U23" s="134">
        <v>0</v>
      </c>
      <c r="V23" s="134">
        <v>0</v>
      </c>
      <c r="W23" s="134">
        <f t="shared" si="8"/>
        <v>68969</v>
      </c>
      <c r="X23" s="134">
        <v>68969</v>
      </c>
      <c r="Y23" s="134">
        <v>0</v>
      </c>
      <c r="Z23" s="134">
        <v>0</v>
      </c>
      <c r="AA23" s="134">
        <v>0</v>
      </c>
      <c r="AB23" s="135">
        <v>72735</v>
      </c>
      <c r="AC23" s="134">
        <v>0</v>
      </c>
      <c r="AD23" s="134">
        <v>0</v>
      </c>
      <c r="AE23" s="134">
        <f t="shared" si="9"/>
        <v>114420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2201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2201</v>
      </c>
      <c r="AZ23" s="134">
        <v>2201</v>
      </c>
      <c r="BA23" s="134">
        <v>0</v>
      </c>
      <c r="BB23" s="134">
        <v>0</v>
      </c>
      <c r="BC23" s="134">
        <v>0</v>
      </c>
      <c r="BD23" s="135">
        <v>5027</v>
      </c>
      <c r="BE23" s="134">
        <v>0</v>
      </c>
      <c r="BF23" s="134">
        <v>0</v>
      </c>
      <c r="BG23" s="134">
        <f t="shared" si="16"/>
        <v>2201</v>
      </c>
      <c r="BH23" s="134">
        <f t="shared" si="17"/>
        <v>0</v>
      </c>
      <c r="BI23" s="134">
        <f t="shared" si="17"/>
        <v>0</v>
      </c>
      <c r="BJ23" s="134">
        <f t="shared" si="17"/>
        <v>0</v>
      </c>
      <c r="BK23" s="134">
        <f t="shared" si="17"/>
        <v>0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f t="shared" si="17"/>
        <v>23738</v>
      </c>
      <c r="BP23" s="134">
        <f t="shared" si="17"/>
        <v>116621</v>
      </c>
      <c r="BQ23" s="134">
        <f t="shared" si="17"/>
        <v>40319</v>
      </c>
      <c r="BR23" s="134">
        <f t="shared" si="17"/>
        <v>0</v>
      </c>
      <c r="BS23" s="134">
        <f t="shared" si="17"/>
        <v>40319</v>
      </c>
      <c r="BT23" s="134">
        <f t="shared" si="17"/>
        <v>0</v>
      </c>
      <c r="BU23" s="134">
        <f t="shared" si="17"/>
        <v>0</v>
      </c>
      <c r="BV23" s="134">
        <f t="shared" si="17"/>
        <v>5132</v>
      </c>
      <c r="BW23" s="134">
        <f aca="true" t="shared" si="19" ref="BW23:BW40">SUM(S23,AU23)</f>
        <v>5132</v>
      </c>
      <c r="BX23" s="134">
        <f t="shared" si="18"/>
        <v>0</v>
      </c>
      <c r="BY23" s="134">
        <f t="shared" si="18"/>
        <v>0</v>
      </c>
      <c r="BZ23" s="134">
        <f t="shared" si="18"/>
        <v>0</v>
      </c>
      <c r="CA23" s="134">
        <f t="shared" si="18"/>
        <v>71170</v>
      </c>
      <c r="CB23" s="134">
        <f t="shared" si="18"/>
        <v>71170</v>
      </c>
      <c r="CC23" s="134">
        <f t="shared" si="18"/>
        <v>0</v>
      </c>
      <c r="CD23" s="134">
        <f t="shared" si="18"/>
        <v>0</v>
      </c>
      <c r="CE23" s="134">
        <f t="shared" si="18"/>
        <v>0</v>
      </c>
      <c r="CF23" s="135">
        <f t="shared" si="18"/>
        <v>77762</v>
      </c>
      <c r="CG23" s="134">
        <f t="shared" si="18"/>
        <v>0</v>
      </c>
      <c r="CH23" s="134">
        <f t="shared" si="18"/>
        <v>0</v>
      </c>
      <c r="CI23" s="134">
        <f t="shared" si="18"/>
        <v>116621</v>
      </c>
    </row>
    <row r="24" spans="1:87" s="129" customFormat="1" ht="12" customHeight="1">
      <c r="A24" s="125" t="s">
        <v>335</v>
      </c>
      <c r="B24" s="126" t="s">
        <v>368</v>
      </c>
      <c r="C24" s="125" t="s">
        <v>369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26206</v>
      </c>
      <c r="L24" s="134">
        <f t="shared" si="5"/>
        <v>126017</v>
      </c>
      <c r="M24" s="134">
        <f t="shared" si="6"/>
        <v>70118</v>
      </c>
      <c r="N24" s="134">
        <v>0</v>
      </c>
      <c r="O24" s="134">
        <v>70118</v>
      </c>
      <c r="P24" s="134">
        <v>0</v>
      </c>
      <c r="Q24" s="134">
        <v>0</v>
      </c>
      <c r="R24" s="134">
        <f t="shared" si="7"/>
        <v>6812</v>
      </c>
      <c r="S24" s="134">
        <v>6812</v>
      </c>
      <c r="T24" s="134">
        <v>0</v>
      </c>
      <c r="U24" s="134">
        <v>0</v>
      </c>
      <c r="V24" s="134">
        <v>0</v>
      </c>
      <c r="W24" s="134">
        <f t="shared" si="8"/>
        <v>49087</v>
      </c>
      <c r="X24" s="134">
        <v>48877</v>
      </c>
      <c r="Y24" s="134">
        <v>0</v>
      </c>
      <c r="Z24" s="134">
        <v>0</v>
      </c>
      <c r="AA24" s="134">
        <v>210</v>
      </c>
      <c r="AB24" s="135">
        <v>69264</v>
      </c>
      <c r="AC24" s="134">
        <v>0</v>
      </c>
      <c r="AD24" s="134">
        <v>0</v>
      </c>
      <c r="AE24" s="134">
        <f t="shared" si="9"/>
        <v>126017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8924</v>
      </c>
      <c r="AN24" s="134">
        <f t="shared" si="12"/>
        <v>0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0</v>
      </c>
      <c r="AZ24" s="134">
        <v>0</v>
      </c>
      <c r="BA24" s="134">
        <v>0</v>
      </c>
      <c r="BB24" s="134">
        <v>0</v>
      </c>
      <c r="BC24" s="134">
        <v>0</v>
      </c>
      <c r="BD24" s="135">
        <v>33001</v>
      </c>
      <c r="BE24" s="134">
        <v>0</v>
      </c>
      <c r="BF24" s="134">
        <v>0</v>
      </c>
      <c r="BG24" s="134">
        <f t="shared" si="16"/>
        <v>0</v>
      </c>
      <c r="BH24" s="134">
        <f aca="true" t="shared" si="20" ref="BH24:BH40">SUM(D24,AF24)</f>
        <v>0</v>
      </c>
      <c r="BI24" s="134">
        <f aca="true" t="shared" si="21" ref="BI24:BI40">SUM(E24,AG24)</f>
        <v>0</v>
      </c>
      <c r="BJ24" s="134">
        <f aca="true" t="shared" si="22" ref="BJ24:BJ40">SUM(F24,AH24)</f>
        <v>0</v>
      </c>
      <c r="BK24" s="134">
        <f aca="true" t="shared" si="23" ref="BK24:BK40">SUM(G24,AI24)</f>
        <v>0</v>
      </c>
      <c r="BL24" s="134">
        <f aca="true" t="shared" si="24" ref="BL24:BL40">SUM(H24,AJ24)</f>
        <v>0</v>
      </c>
      <c r="BM24" s="134">
        <f aca="true" t="shared" si="25" ref="BM24:BM40">SUM(I24,AK24)</f>
        <v>0</v>
      </c>
      <c r="BN24" s="134">
        <f aca="true" t="shared" si="26" ref="BN24:BN40">SUM(J24,AL24)</f>
        <v>0</v>
      </c>
      <c r="BO24" s="135">
        <f aca="true" t="shared" si="27" ref="BO24:BO33">SUM(K24,AM24)</f>
        <v>35130</v>
      </c>
      <c r="BP24" s="134">
        <f aca="true" t="shared" si="28" ref="BP24:BP40">SUM(L24,AN24)</f>
        <v>126017</v>
      </c>
      <c r="BQ24" s="134">
        <f aca="true" t="shared" si="29" ref="BQ24:BQ40">SUM(M24,AO24)</f>
        <v>70118</v>
      </c>
      <c r="BR24" s="134">
        <f aca="true" t="shared" si="30" ref="BR24:BR40">SUM(N24,AP24)</f>
        <v>0</v>
      </c>
      <c r="BS24" s="134">
        <f aca="true" t="shared" si="31" ref="BS24:BS40">SUM(O24,AQ24)</f>
        <v>70118</v>
      </c>
      <c r="BT24" s="134">
        <f aca="true" t="shared" si="32" ref="BT24:BT40">SUM(P24,AR24)</f>
        <v>0</v>
      </c>
      <c r="BU24" s="134">
        <f aca="true" t="shared" si="33" ref="BU24:BU40">SUM(Q24,AS24)</f>
        <v>0</v>
      </c>
      <c r="BV24" s="134">
        <f aca="true" t="shared" si="34" ref="BV24:BV40">SUM(R24,AT24)</f>
        <v>6812</v>
      </c>
      <c r="BW24" s="134">
        <f t="shared" si="19"/>
        <v>6812</v>
      </c>
      <c r="BX24" s="134">
        <f t="shared" si="18"/>
        <v>0</v>
      </c>
      <c r="BY24" s="134">
        <f t="shared" si="18"/>
        <v>0</v>
      </c>
      <c r="BZ24" s="134">
        <f t="shared" si="18"/>
        <v>0</v>
      </c>
      <c r="CA24" s="134">
        <f t="shared" si="18"/>
        <v>49087</v>
      </c>
      <c r="CB24" s="134">
        <f t="shared" si="18"/>
        <v>48877</v>
      </c>
      <c r="CC24" s="134">
        <f t="shared" si="18"/>
        <v>0</v>
      </c>
      <c r="CD24" s="134">
        <f t="shared" si="18"/>
        <v>0</v>
      </c>
      <c r="CE24" s="134">
        <f t="shared" si="18"/>
        <v>210</v>
      </c>
      <c r="CF24" s="135">
        <f t="shared" si="18"/>
        <v>102265</v>
      </c>
      <c r="CG24" s="134">
        <f t="shared" si="18"/>
        <v>0</v>
      </c>
      <c r="CH24" s="134">
        <f t="shared" si="18"/>
        <v>0</v>
      </c>
      <c r="CI24" s="134">
        <f t="shared" si="18"/>
        <v>126017</v>
      </c>
    </row>
    <row r="25" spans="1:87" s="129" customFormat="1" ht="12" customHeight="1">
      <c r="A25" s="125" t="s">
        <v>335</v>
      </c>
      <c r="B25" s="126" t="s">
        <v>370</v>
      </c>
      <c r="C25" s="125" t="s">
        <v>371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12904</v>
      </c>
      <c r="L25" s="134">
        <f t="shared" si="5"/>
        <v>49596</v>
      </c>
      <c r="M25" s="134">
        <f t="shared" si="6"/>
        <v>19243</v>
      </c>
      <c r="N25" s="134">
        <v>1</v>
      </c>
      <c r="O25" s="134">
        <v>19242</v>
      </c>
      <c r="P25" s="134">
        <v>0</v>
      </c>
      <c r="Q25" s="134">
        <v>0</v>
      </c>
      <c r="R25" s="134">
        <f t="shared" si="7"/>
        <v>923</v>
      </c>
      <c r="S25" s="134">
        <v>923</v>
      </c>
      <c r="T25" s="134">
        <v>0</v>
      </c>
      <c r="U25" s="134">
        <v>0</v>
      </c>
      <c r="V25" s="134">
        <v>0</v>
      </c>
      <c r="W25" s="134">
        <f t="shared" si="8"/>
        <v>29430</v>
      </c>
      <c r="X25" s="134">
        <v>29430</v>
      </c>
      <c r="Y25" s="134">
        <v>0</v>
      </c>
      <c r="Z25" s="134">
        <v>0</v>
      </c>
      <c r="AA25" s="134">
        <v>0</v>
      </c>
      <c r="AB25" s="135">
        <v>34106</v>
      </c>
      <c r="AC25" s="134">
        <v>0</v>
      </c>
      <c r="AD25" s="134">
        <v>2176</v>
      </c>
      <c r="AE25" s="134">
        <f t="shared" si="9"/>
        <v>51772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5602</v>
      </c>
      <c r="AN25" s="134">
        <f t="shared" si="12"/>
        <v>0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20716</v>
      </c>
      <c r="BE25" s="134">
        <v>0</v>
      </c>
      <c r="BF25" s="134">
        <v>0</v>
      </c>
      <c r="BG25" s="134">
        <f t="shared" si="16"/>
        <v>0</v>
      </c>
      <c r="BH25" s="134">
        <f t="shared" si="20"/>
        <v>0</v>
      </c>
      <c r="BI25" s="134">
        <f t="shared" si="21"/>
        <v>0</v>
      </c>
      <c r="BJ25" s="134">
        <f t="shared" si="22"/>
        <v>0</v>
      </c>
      <c r="BK25" s="134">
        <f t="shared" si="23"/>
        <v>0</v>
      </c>
      <c r="BL25" s="134">
        <f t="shared" si="24"/>
        <v>0</v>
      </c>
      <c r="BM25" s="134">
        <f t="shared" si="25"/>
        <v>0</v>
      </c>
      <c r="BN25" s="134">
        <f t="shared" si="26"/>
        <v>0</v>
      </c>
      <c r="BO25" s="135">
        <f t="shared" si="27"/>
        <v>18506</v>
      </c>
      <c r="BP25" s="134">
        <f t="shared" si="28"/>
        <v>49596</v>
      </c>
      <c r="BQ25" s="134">
        <f t="shared" si="29"/>
        <v>19243</v>
      </c>
      <c r="BR25" s="134">
        <f t="shared" si="30"/>
        <v>1</v>
      </c>
      <c r="BS25" s="134">
        <f t="shared" si="31"/>
        <v>19242</v>
      </c>
      <c r="BT25" s="134">
        <f t="shared" si="32"/>
        <v>0</v>
      </c>
      <c r="BU25" s="134">
        <f t="shared" si="33"/>
        <v>0</v>
      </c>
      <c r="BV25" s="134">
        <f t="shared" si="34"/>
        <v>923</v>
      </c>
      <c r="BW25" s="134">
        <f t="shared" si="19"/>
        <v>923</v>
      </c>
      <c r="BX25" s="134">
        <f t="shared" si="18"/>
        <v>0</v>
      </c>
      <c r="BY25" s="134">
        <f t="shared" si="18"/>
        <v>0</v>
      </c>
      <c r="BZ25" s="134">
        <f t="shared" si="18"/>
        <v>0</v>
      </c>
      <c r="CA25" s="134">
        <f t="shared" si="18"/>
        <v>29430</v>
      </c>
      <c r="CB25" s="134">
        <f t="shared" si="18"/>
        <v>29430</v>
      </c>
      <c r="CC25" s="134">
        <f t="shared" si="18"/>
        <v>0</v>
      </c>
      <c r="CD25" s="134">
        <f t="shared" si="18"/>
        <v>0</v>
      </c>
      <c r="CE25" s="134">
        <f t="shared" si="18"/>
        <v>0</v>
      </c>
      <c r="CF25" s="135">
        <f t="shared" si="18"/>
        <v>54822</v>
      </c>
      <c r="CG25" s="134">
        <f t="shared" si="18"/>
        <v>0</v>
      </c>
      <c r="CH25" s="134">
        <f t="shared" si="18"/>
        <v>2176</v>
      </c>
      <c r="CI25" s="134">
        <f t="shared" si="18"/>
        <v>51772</v>
      </c>
    </row>
    <row r="26" spans="1:87" s="129" customFormat="1" ht="12" customHeight="1">
      <c r="A26" s="125" t="s">
        <v>335</v>
      </c>
      <c r="B26" s="126" t="s">
        <v>372</v>
      </c>
      <c r="C26" s="125" t="s">
        <v>373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14000</v>
      </c>
      <c r="L26" s="134">
        <f t="shared" si="5"/>
        <v>62358</v>
      </c>
      <c r="M26" s="134">
        <f t="shared" si="6"/>
        <v>34110</v>
      </c>
      <c r="N26" s="134">
        <v>0</v>
      </c>
      <c r="O26" s="134">
        <v>34110</v>
      </c>
      <c r="P26" s="134">
        <v>0</v>
      </c>
      <c r="Q26" s="134">
        <v>0</v>
      </c>
      <c r="R26" s="134">
        <f t="shared" si="7"/>
        <v>2694</v>
      </c>
      <c r="S26" s="134">
        <v>2694</v>
      </c>
      <c r="T26" s="134">
        <v>0</v>
      </c>
      <c r="U26" s="134">
        <v>0</v>
      </c>
      <c r="V26" s="134">
        <v>0</v>
      </c>
      <c r="W26" s="134">
        <f t="shared" si="8"/>
        <v>25554</v>
      </c>
      <c r="X26" s="134">
        <v>25554</v>
      </c>
      <c r="Y26" s="134">
        <v>0</v>
      </c>
      <c r="Z26" s="134">
        <v>0</v>
      </c>
      <c r="AA26" s="134">
        <v>0</v>
      </c>
      <c r="AB26" s="135">
        <v>37002</v>
      </c>
      <c r="AC26" s="134">
        <v>0</v>
      </c>
      <c r="AD26" s="134">
        <v>0</v>
      </c>
      <c r="AE26" s="134">
        <f t="shared" si="9"/>
        <v>62358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11351</v>
      </c>
      <c r="AN26" s="134">
        <f t="shared" si="12"/>
        <v>0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41973</v>
      </c>
      <c r="BE26" s="134">
        <v>0</v>
      </c>
      <c r="BF26" s="134">
        <v>0</v>
      </c>
      <c r="BG26" s="134">
        <f t="shared" si="16"/>
        <v>0</v>
      </c>
      <c r="BH26" s="134">
        <f t="shared" si="20"/>
        <v>0</v>
      </c>
      <c r="BI26" s="134">
        <f t="shared" si="21"/>
        <v>0</v>
      </c>
      <c r="BJ26" s="134">
        <f t="shared" si="22"/>
        <v>0</v>
      </c>
      <c r="BK26" s="134">
        <f t="shared" si="23"/>
        <v>0</v>
      </c>
      <c r="BL26" s="134">
        <f t="shared" si="24"/>
        <v>0</v>
      </c>
      <c r="BM26" s="134">
        <f t="shared" si="25"/>
        <v>0</v>
      </c>
      <c r="BN26" s="134">
        <f t="shared" si="26"/>
        <v>0</v>
      </c>
      <c r="BO26" s="135">
        <f t="shared" si="27"/>
        <v>25351</v>
      </c>
      <c r="BP26" s="134">
        <f t="shared" si="28"/>
        <v>62358</v>
      </c>
      <c r="BQ26" s="134">
        <f t="shared" si="29"/>
        <v>34110</v>
      </c>
      <c r="BR26" s="134">
        <f t="shared" si="30"/>
        <v>0</v>
      </c>
      <c r="BS26" s="134">
        <f t="shared" si="31"/>
        <v>34110</v>
      </c>
      <c r="BT26" s="134">
        <f t="shared" si="32"/>
        <v>0</v>
      </c>
      <c r="BU26" s="134">
        <f t="shared" si="33"/>
        <v>0</v>
      </c>
      <c r="BV26" s="134">
        <f t="shared" si="34"/>
        <v>2694</v>
      </c>
      <c r="BW26" s="134">
        <f t="shared" si="19"/>
        <v>2694</v>
      </c>
      <c r="BX26" s="134">
        <f t="shared" si="18"/>
        <v>0</v>
      </c>
      <c r="BY26" s="134">
        <f t="shared" si="18"/>
        <v>0</v>
      </c>
      <c r="BZ26" s="134">
        <f t="shared" si="18"/>
        <v>0</v>
      </c>
      <c r="CA26" s="134">
        <f t="shared" si="18"/>
        <v>25554</v>
      </c>
      <c r="CB26" s="134">
        <f t="shared" si="18"/>
        <v>25554</v>
      </c>
      <c r="CC26" s="134">
        <f t="shared" si="18"/>
        <v>0</v>
      </c>
      <c r="CD26" s="134">
        <f t="shared" si="18"/>
        <v>0</v>
      </c>
      <c r="CE26" s="134">
        <f t="shared" si="18"/>
        <v>0</v>
      </c>
      <c r="CF26" s="135">
        <f t="shared" si="18"/>
        <v>78975</v>
      </c>
      <c r="CG26" s="134">
        <f t="shared" si="18"/>
        <v>0</v>
      </c>
      <c r="CH26" s="134">
        <f t="shared" si="18"/>
        <v>0</v>
      </c>
      <c r="CI26" s="134">
        <f t="shared" si="18"/>
        <v>62358</v>
      </c>
    </row>
    <row r="27" spans="1:87" s="129" customFormat="1" ht="12" customHeight="1">
      <c r="A27" s="125" t="s">
        <v>335</v>
      </c>
      <c r="B27" s="126" t="s">
        <v>374</v>
      </c>
      <c r="C27" s="125" t="s">
        <v>375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438</v>
      </c>
      <c r="M27" s="134">
        <f t="shared" si="6"/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438</v>
      </c>
      <c r="X27" s="134">
        <v>0</v>
      </c>
      <c r="Y27" s="134">
        <v>0</v>
      </c>
      <c r="Z27" s="134">
        <v>0</v>
      </c>
      <c r="AA27" s="134">
        <v>438</v>
      </c>
      <c r="AB27" s="135">
        <v>68676</v>
      </c>
      <c r="AC27" s="134">
        <v>0</v>
      </c>
      <c r="AD27" s="134">
        <v>1084</v>
      </c>
      <c r="AE27" s="134">
        <f t="shared" si="9"/>
        <v>1522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0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24070</v>
      </c>
      <c r="BE27" s="134">
        <v>0</v>
      </c>
      <c r="BF27" s="134">
        <v>10522</v>
      </c>
      <c r="BG27" s="134">
        <f t="shared" si="16"/>
        <v>10522</v>
      </c>
      <c r="BH27" s="134">
        <f t="shared" si="20"/>
        <v>0</v>
      </c>
      <c r="BI27" s="134">
        <f t="shared" si="21"/>
        <v>0</v>
      </c>
      <c r="BJ27" s="134">
        <f t="shared" si="22"/>
        <v>0</v>
      </c>
      <c r="BK27" s="134">
        <f t="shared" si="23"/>
        <v>0</v>
      </c>
      <c r="BL27" s="134">
        <f t="shared" si="24"/>
        <v>0</v>
      </c>
      <c r="BM27" s="134">
        <f t="shared" si="25"/>
        <v>0</v>
      </c>
      <c r="BN27" s="134">
        <f t="shared" si="26"/>
        <v>0</v>
      </c>
      <c r="BO27" s="135">
        <f t="shared" si="27"/>
        <v>0</v>
      </c>
      <c r="BP27" s="134">
        <f t="shared" si="28"/>
        <v>438</v>
      </c>
      <c r="BQ27" s="134">
        <f t="shared" si="29"/>
        <v>0</v>
      </c>
      <c r="BR27" s="134">
        <f t="shared" si="30"/>
        <v>0</v>
      </c>
      <c r="BS27" s="134">
        <f t="shared" si="31"/>
        <v>0</v>
      </c>
      <c r="BT27" s="134">
        <f t="shared" si="32"/>
        <v>0</v>
      </c>
      <c r="BU27" s="134">
        <f t="shared" si="33"/>
        <v>0</v>
      </c>
      <c r="BV27" s="134">
        <f t="shared" si="34"/>
        <v>0</v>
      </c>
      <c r="BW27" s="134">
        <f t="shared" si="19"/>
        <v>0</v>
      </c>
      <c r="BX27" s="134">
        <f t="shared" si="18"/>
        <v>0</v>
      </c>
      <c r="BY27" s="134">
        <f t="shared" si="18"/>
        <v>0</v>
      </c>
      <c r="BZ27" s="134">
        <f t="shared" si="18"/>
        <v>0</v>
      </c>
      <c r="CA27" s="134">
        <f t="shared" si="18"/>
        <v>438</v>
      </c>
      <c r="CB27" s="134">
        <f t="shared" si="18"/>
        <v>0</v>
      </c>
      <c r="CC27" s="134">
        <f t="shared" si="18"/>
        <v>0</v>
      </c>
      <c r="CD27" s="134">
        <f t="shared" si="18"/>
        <v>0</v>
      </c>
      <c r="CE27" s="134">
        <f t="shared" si="18"/>
        <v>438</v>
      </c>
      <c r="CF27" s="135">
        <f t="shared" si="18"/>
        <v>92746</v>
      </c>
      <c r="CG27" s="134">
        <f t="shared" si="18"/>
        <v>0</v>
      </c>
      <c r="CH27" s="134">
        <f t="shared" si="18"/>
        <v>11606</v>
      </c>
      <c r="CI27" s="134">
        <f t="shared" si="18"/>
        <v>12044</v>
      </c>
    </row>
    <row r="28" spans="1:87" s="129" customFormat="1" ht="12" customHeight="1">
      <c r="A28" s="125" t="s">
        <v>335</v>
      </c>
      <c r="B28" s="126" t="s">
        <v>376</v>
      </c>
      <c r="C28" s="125" t="s">
        <v>377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0</v>
      </c>
      <c r="M28" s="134">
        <f t="shared" si="6"/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0</v>
      </c>
      <c r="X28" s="134">
        <v>0</v>
      </c>
      <c r="Y28" s="134">
        <v>0</v>
      </c>
      <c r="Z28" s="134">
        <v>0</v>
      </c>
      <c r="AA28" s="134">
        <v>0</v>
      </c>
      <c r="AB28" s="135">
        <v>150994</v>
      </c>
      <c r="AC28" s="134">
        <v>0</v>
      </c>
      <c r="AD28" s="134">
        <v>1024</v>
      </c>
      <c r="AE28" s="134">
        <f t="shared" si="9"/>
        <v>1024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34128</v>
      </c>
      <c r="BE28" s="134">
        <v>0</v>
      </c>
      <c r="BF28" s="134">
        <v>26357</v>
      </c>
      <c r="BG28" s="134">
        <f t="shared" si="16"/>
        <v>26357</v>
      </c>
      <c r="BH28" s="134">
        <f t="shared" si="20"/>
        <v>0</v>
      </c>
      <c r="BI28" s="134">
        <f t="shared" si="21"/>
        <v>0</v>
      </c>
      <c r="BJ28" s="134">
        <f t="shared" si="22"/>
        <v>0</v>
      </c>
      <c r="BK28" s="134">
        <f t="shared" si="23"/>
        <v>0</v>
      </c>
      <c r="BL28" s="134">
        <f t="shared" si="24"/>
        <v>0</v>
      </c>
      <c r="BM28" s="134">
        <f t="shared" si="25"/>
        <v>0</v>
      </c>
      <c r="BN28" s="134">
        <f t="shared" si="26"/>
        <v>0</v>
      </c>
      <c r="BO28" s="135">
        <f t="shared" si="27"/>
        <v>0</v>
      </c>
      <c r="BP28" s="134">
        <f t="shared" si="28"/>
        <v>0</v>
      </c>
      <c r="BQ28" s="134">
        <f t="shared" si="29"/>
        <v>0</v>
      </c>
      <c r="BR28" s="134">
        <f t="shared" si="30"/>
        <v>0</v>
      </c>
      <c r="BS28" s="134">
        <f t="shared" si="31"/>
        <v>0</v>
      </c>
      <c r="BT28" s="134">
        <f t="shared" si="32"/>
        <v>0</v>
      </c>
      <c r="BU28" s="134">
        <f t="shared" si="33"/>
        <v>0</v>
      </c>
      <c r="BV28" s="134">
        <f t="shared" si="34"/>
        <v>0</v>
      </c>
      <c r="BW28" s="134">
        <f t="shared" si="19"/>
        <v>0</v>
      </c>
      <c r="BX28" s="134">
        <f t="shared" si="18"/>
        <v>0</v>
      </c>
      <c r="BY28" s="134">
        <f t="shared" si="18"/>
        <v>0</v>
      </c>
      <c r="BZ28" s="134">
        <f t="shared" si="18"/>
        <v>0</v>
      </c>
      <c r="CA28" s="134">
        <f t="shared" si="18"/>
        <v>0</v>
      </c>
      <c r="CB28" s="134">
        <f t="shared" si="18"/>
        <v>0</v>
      </c>
      <c r="CC28" s="134">
        <f t="shared" si="18"/>
        <v>0</v>
      </c>
      <c r="CD28" s="134">
        <f t="shared" si="18"/>
        <v>0</v>
      </c>
      <c r="CE28" s="134">
        <f t="shared" si="18"/>
        <v>0</v>
      </c>
      <c r="CF28" s="135">
        <f t="shared" si="18"/>
        <v>185122</v>
      </c>
      <c r="CG28" s="134">
        <f t="shared" si="18"/>
        <v>0</v>
      </c>
      <c r="CH28" s="134">
        <f t="shared" si="18"/>
        <v>27381</v>
      </c>
      <c r="CI28" s="134">
        <f t="shared" si="18"/>
        <v>27381</v>
      </c>
    </row>
    <row r="29" spans="1:87" s="129" customFormat="1" ht="12" customHeight="1">
      <c r="A29" s="125" t="s">
        <v>335</v>
      </c>
      <c r="B29" s="126" t="s">
        <v>378</v>
      </c>
      <c r="C29" s="125" t="s">
        <v>379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27466</v>
      </c>
      <c r="L29" s="134">
        <f t="shared" si="5"/>
        <v>171755</v>
      </c>
      <c r="M29" s="134">
        <f t="shared" si="6"/>
        <v>19610</v>
      </c>
      <c r="N29" s="134">
        <v>4032</v>
      </c>
      <c r="O29" s="134">
        <v>15578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151116</v>
      </c>
      <c r="X29" s="134">
        <v>82015</v>
      </c>
      <c r="Y29" s="134">
        <v>52532</v>
      </c>
      <c r="Z29" s="134">
        <v>16569</v>
      </c>
      <c r="AA29" s="134">
        <v>0</v>
      </c>
      <c r="AB29" s="135">
        <v>45679</v>
      </c>
      <c r="AC29" s="134">
        <v>1029</v>
      </c>
      <c r="AD29" s="134">
        <v>0</v>
      </c>
      <c r="AE29" s="134">
        <f t="shared" si="9"/>
        <v>171755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14442</v>
      </c>
      <c r="AO29" s="134">
        <f t="shared" si="13"/>
        <v>4032</v>
      </c>
      <c r="AP29" s="134">
        <v>4032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10410</v>
      </c>
      <c r="AZ29" s="134">
        <v>0</v>
      </c>
      <c r="BA29" s="134">
        <v>10410</v>
      </c>
      <c r="BB29" s="134">
        <v>0</v>
      </c>
      <c r="BC29" s="134">
        <v>0</v>
      </c>
      <c r="BD29" s="135">
        <v>42654</v>
      </c>
      <c r="BE29" s="134">
        <v>0</v>
      </c>
      <c r="BF29" s="134">
        <v>0</v>
      </c>
      <c r="BG29" s="134">
        <f t="shared" si="16"/>
        <v>14442</v>
      </c>
      <c r="BH29" s="134">
        <f t="shared" si="20"/>
        <v>0</v>
      </c>
      <c r="BI29" s="134">
        <f t="shared" si="21"/>
        <v>0</v>
      </c>
      <c r="BJ29" s="134">
        <f t="shared" si="22"/>
        <v>0</v>
      </c>
      <c r="BK29" s="134">
        <f t="shared" si="23"/>
        <v>0</v>
      </c>
      <c r="BL29" s="134">
        <f t="shared" si="24"/>
        <v>0</v>
      </c>
      <c r="BM29" s="134">
        <f t="shared" si="25"/>
        <v>0</v>
      </c>
      <c r="BN29" s="134">
        <f t="shared" si="26"/>
        <v>0</v>
      </c>
      <c r="BO29" s="135">
        <f t="shared" si="27"/>
        <v>27466</v>
      </c>
      <c r="BP29" s="134">
        <f t="shared" si="28"/>
        <v>186197</v>
      </c>
      <c r="BQ29" s="134">
        <f t="shared" si="29"/>
        <v>23642</v>
      </c>
      <c r="BR29" s="134">
        <f t="shared" si="30"/>
        <v>8064</v>
      </c>
      <c r="BS29" s="134">
        <f t="shared" si="31"/>
        <v>15578</v>
      </c>
      <c r="BT29" s="134">
        <f t="shared" si="32"/>
        <v>0</v>
      </c>
      <c r="BU29" s="134">
        <f t="shared" si="33"/>
        <v>0</v>
      </c>
      <c r="BV29" s="134">
        <f t="shared" si="34"/>
        <v>0</v>
      </c>
      <c r="BW29" s="134">
        <f t="shared" si="19"/>
        <v>0</v>
      </c>
      <c r="BX29" s="134">
        <f t="shared" si="18"/>
        <v>0</v>
      </c>
      <c r="BY29" s="134">
        <f t="shared" si="18"/>
        <v>0</v>
      </c>
      <c r="BZ29" s="134">
        <f t="shared" si="18"/>
        <v>0</v>
      </c>
      <c r="CA29" s="134">
        <f aca="true" t="shared" si="35" ref="CA29:CA40">SUM(W29,AY29)</f>
        <v>161526</v>
      </c>
      <c r="CB29" s="134">
        <f aca="true" t="shared" si="36" ref="CB29:CB40">SUM(X29,AZ29)</f>
        <v>82015</v>
      </c>
      <c r="CC29" s="134">
        <f aca="true" t="shared" si="37" ref="CC29:CC40">SUM(Y29,BA29)</f>
        <v>62942</v>
      </c>
      <c r="CD29" s="134">
        <f aca="true" t="shared" si="38" ref="CD29:CD40">SUM(Z29,BB29)</f>
        <v>16569</v>
      </c>
      <c r="CE29" s="134">
        <f aca="true" t="shared" si="39" ref="CE29:CE40">SUM(AA29,BC29)</f>
        <v>0</v>
      </c>
      <c r="CF29" s="135">
        <f>SUM(AB29,BD29)</f>
        <v>88333</v>
      </c>
      <c r="CG29" s="134">
        <f aca="true" t="shared" si="40" ref="CG29:CG40">SUM(AC29,BE29)</f>
        <v>1029</v>
      </c>
      <c r="CH29" s="134">
        <f aca="true" t="shared" si="41" ref="CH29:CH40">SUM(AD29,BF29)</f>
        <v>0</v>
      </c>
      <c r="CI29" s="134">
        <f aca="true" t="shared" si="42" ref="CI29:CI40">SUM(AE29,BG29)</f>
        <v>186197</v>
      </c>
    </row>
    <row r="30" spans="1:87" s="129" customFormat="1" ht="12" customHeight="1">
      <c r="A30" s="125" t="s">
        <v>335</v>
      </c>
      <c r="B30" s="126" t="s">
        <v>380</v>
      </c>
      <c r="C30" s="125" t="s">
        <v>381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24126</v>
      </c>
      <c r="M30" s="134">
        <f t="shared" si="6"/>
        <v>4609</v>
      </c>
      <c r="N30" s="134">
        <v>4609</v>
      </c>
      <c r="O30" s="134">
        <v>0</v>
      </c>
      <c r="P30" s="134">
        <v>0</v>
      </c>
      <c r="Q30" s="134">
        <v>0</v>
      </c>
      <c r="R30" s="134">
        <f t="shared" si="7"/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f t="shared" si="8"/>
        <v>19517</v>
      </c>
      <c r="X30" s="134">
        <v>16005</v>
      </c>
      <c r="Y30" s="134">
        <v>3512</v>
      </c>
      <c r="Z30" s="134">
        <v>0</v>
      </c>
      <c r="AA30" s="134">
        <v>0</v>
      </c>
      <c r="AB30" s="135">
        <v>91219</v>
      </c>
      <c r="AC30" s="134">
        <v>0</v>
      </c>
      <c r="AD30" s="134">
        <v>0</v>
      </c>
      <c r="AE30" s="134">
        <f t="shared" si="9"/>
        <v>24126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12324</v>
      </c>
      <c r="AO30" s="134">
        <f t="shared" si="13"/>
        <v>4609</v>
      </c>
      <c r="AP30" s="134">
        <v>4609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7715</v>
      </c>
      <c r="AZ30" s="134">
        <v>7715</v>
      </c>
      <c r="BA30" s="134">
        <v>0</v>
      </c>
      <c r="BB30" s="134">
        <v>0</v>
      </c>
      <c r="BC30" s="134">
        <v>0</v>
      </c>
      <c r="BD30" s="135">
        <v>26747</v>
      </c>
      <c r="BE30" s="134">
        <v>0</v>
      </c>
      <c r="BF30" s="134">
        <v>0</v>
      </c>
      <c r="BG30" s="134">
        <f t="shared" si="16"/>
        <v>12324</v>
      </c>
      <c r="BH30" s="134">
        <f t="shared" si="20"/>
        <v>0</v>
      </c>
      <c r="BI30" s="134">
        <f t="shared" si="21"/>
        <v>0</v>
      </c>
      <c r="BJ30" s="134">
        <f t="shared" si="22"/>
        <v>0</v>
      </c>
      <c r="BK30" s="134">
        <f t="shared" si="23"/>
        <v>0</v>
      </c>
      <c r="BL30" s="134">
        <f t="shared" si="24"/>
        <v>0</v>
      </c>
      <c r="BM30" s="134">
        <f t="shared" si="25"/>
        <v>0</v>
      </c>
      <c r="BN30" s="134">
        <f t="shared" si="26"/>
        <v>0</v>
      </c>
      <c r="BO30" s="135">
        <f t="shared" si="27"/>
        <v>0</v>
      </c>
      <c r="BP30" s="134">
        <f t="shared" si="28"/>
        <v>36450</v>
      </c>
      <c r="BQ30" s="134">
        <f t="shared" si="29"/>
        <v>9218</v>
      </c>
      <c r="BR30" s="134">
        <f t="shared" si="30"/>
        <v>9218</v>
      </c>
      <c r="BS30" s="134">
        <f t="shared" si="31"/>
        <v>0</v>
      </c>
      <c r="BT30" s="134">
        <f t="shared" si="32"/>
        <v>0</v>
      </c>
      <c r="BU30" s="134">
        <f t="shared" si="33"/>
        <v>0</v>
      </c>
      <c r="BV30" s="134">
        <f t="shared" si="34"/>
        <v>0</v>
      </c>
      <c r="BW30" s="134">
        <f t="shared" si="19"/>
        <v>0</v>
      </c>
      <c r="BX30" s="134">
        <f aca="true" t="shared" si="43" ref="BX30:BX40">SUM(T30,AV30)</f>
        <v>0</v>
      </c>
      <c r="BY30" s="134">
        <f aca="true" t="shared" si="44" ref="BY30:BY40">SUM(U30,AW30)</f>
        <v>0</v>
      </c>
      <c r="BZ30" s="134">
        <f aca="true" t="shared" si="45" ref="BZ30:BZ40">SUM(V30,AX30)</f>
        <v>0</v>
      </c>
      <c r="CA30" s="134">
        <f t="shared" si="35"/>
        <v>27232</v>
      </c>
      <c r="CB30" s="134">
        <f t="shared" si="36"/>
        <v>23720</v>
      </c>
      <c r="CC30" s="134">
        <f t="shared" si="37"/>
        <v>3512</v>
      </c>
      <c r="CD30" s="134">
        <f t="shared" si="38"/>
        <v>0</v>
      </c>
      <c r="CE30" s="134">
        <f t="shared" si="39"/>
        <v>0</v>
      </c>
      <c r="CF30" s="135">
        <f>SUM(AB30,BD30)</f>
        <v>117966</v>
      </c>
      <c r="CG30" s="134">
        <f t="shared" si="40"/>
        <v>0</v>
      </c>
      <c r="CH30" s="134">
        <f t="shared" si="41"/>
        <v>0</v>
      </c>
      <c r="CI30" s="134">
        <f t="shared" si="42"/>
        <v>36450</v>
      </c>
    </row>
    <row r="31" spans="1:87" s="129" customFormat="1" ht="12" customHeight="1">
      <c r="A31" s="125" t="s">
        <v>335</v>
      </c>
      <c r="B31" s="126" t="s">
        <v>382</v>
      </c>
      <c r="C31" s="125" t="s">
        <v>383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0</v>
      </c>
      <c r="L31" s="134">
        <f t="shared" si="5"/>
        <v>0</v>
      </c>
      <c r="M31" s="134">
        <f t="shared" si="6"/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f t="shared" si="7"/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f t="shared" si="8"/>
        <v>0</v>
      </c>
      <c r="X31" s="134">
        <v>0</v>
      </c>
      <c r="Y31" s="134">
        <v>0</v>
      </c>
      <c r="Z31" s="134">
        <v>0</v>
      </c>
      <c r="AA31" s="134">
        <v>0</v>
      </c>
      <c r="AB31" s="135">
        <v>118275</v>
      </c>
      <c r="AC31" s="134">
        <v>0</v>
      </c>
      <c r="AD31" s="134">
        <v>0</v>
      </c>
      <c r="AE31" s="134">
        <f t="shared" si="9"/>
        <v>0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0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109307</v>
      </c>
      <c r="BE31" s="134">
        <v>0</v>
      </c>
      <c r="BF31" s="134">
        <v>0</v>
      </c>
      <c r="BG31" s="134">
        <f t="shared" si="16"/>
        <v>0</v>
      </c>
      <c r="BH31" s="134">
        <f t="shared" si="20"/>
        <v>0</v>
      </c>
      <c r="BI31" s="134">
        <f t="shared" si="21"/>
        <v>0</v>
      </c>
      <c r="BJ31" s="134">
        <f t="shared" si="22"/>
        <v>0</v>
      </c>
      <c r="BK31" s="134">
        <f t="shared" si="23"/>
        <v>0</v>
      </c>
      <c r="BL31" s="134">
        <f t="shared" si="24"/>
        <v>0</v>
      </c>
      <c r="BM31" s="134">
        <f t="shared" si="25"/>
        <v>0</v>
      </c>
      <c r="BN31" s="134">
        <f t="shared" si="26"/>
        <v>0</v>
      </c>
      <c r="BO31" s="135">
        <f t="shared" si="27"/>
        <v>0</v>
      </c>
      <c r="BP31" s="134">
        <f t="shared" si="28"/>
        <v>0</v>
      </c>
      <c r="BQ31" s="134">
        <f t="shared" si="29"/>
        <v>0</v>
      </c>
      <c r="BR31" s="134">
        <f t="shared" si="30"/>
        <v>0</v>
      </c>
      <c r="BS31" s="134">
        <f t="shared" si="31"/>
        <v>0</v>
      </c>
      <c r="BT31" s="134">
        <f t="shared" si="32"/>
        <v>0</v>
      </c>
      <c r="BU31" s="134">
        <f t="shared" si="33"/>
        <v>0</v>
      </c>
      <c r="BV31" s="134">
        <f t="shared" si="34"/>
        <v>0</v>
      </c>
      <c r="BW31" s="134">
        <f t="shared" si="19"/>
        <v>0</v>
      </c>
      <c r="BX31" s="134">
        <f t="shared" si="43"/>
        <v>0</v>
      </c>
      <c r="BY31" s="134">
        <f t="shared" si="44"/>
        <v>0</v>
      </c>
      <c r="BZ31" s="134">
        <f t="shared" si="45"/>
        <v>0</v>
      </c>
      <c r="CA31" s="134">
        <f t="shared" si="35"/>
        <v>0</v>
      </c>
      <c r="CB31" s="134">
        <f t="shared" si="36"/>
        <v>0</v>
      </c>
      <c r="CC31" s="134">
        <f t="shared" si="37"/>
        <v>0</v>
      </c>
      <c r="CD31" s="134">
        <f t="shared" si="38"/>
        <v>0</v>
      </c>
      <c r="CE31" s="134">
        <f t="shared" si="39"/>
        <v>0</v>
      </c>
      <c r="CF31" s="135">
        <f>SUM(AB31,BD31)</f>
        <v>227582</v>
      </c>
      <c r="CG31" s="134">
        <f t="shared" si="40"/>
        <v>0</v>
      </c>
      <c r="CH31" s="134">
        <f t="shared" si="41"/>
        <v>0</v>
      </c>
      <c r="CI31" s="134">
        <f t="shared" si="42"/>
        <v>0</v>
      </c>
    </row>
    <row r="32" spans="1:87" s="129" customFormat="1" ht="12" customHeight="1">
      <c r="A32" s="125" t="s">
        <v>335</v>
      </c>
      <c r="B32" s="126" t="s">
        <v>384</v>
      </c>
      <c r="C32" s="125" t="s">
        <v>385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3252</v>
      </c>
      <c r="L32" s="134">
        <f t="shared" si="5"/>
        <v>78144</v>
      </c>
      <c r="M32" s="134">
        <f t="shared" si="6"/>
        <v>15743</v>
      </c>
      <c r="N32" s="134">
        <v>15743</v>
      </c>
      <c r="O32" s="134">
        <v>0</v>
      </c>
      <c r="P32" s="134">
        <v>0</v>
      </c>
      <c r="Q32" s="134">
        <v>0</v>
      </c>
      <c r="R32" s="134">
        <f t="shared" si="7"/>
        <v>14682</v>
      </c>
      <c r="S32" s="134">
        <v>2482</v>
      </c>
      <c r="T32" s="134">
        <v>3916</v>
      </c>
      <c r="U32" s="134">
        <v>8284</v>
      </c>
      <c r="V32" s="134">
        <v>0</v>
      </c>
      <c r="W32" s="134">
        <f t="shared" si="8"/>
        <v>47719</v>
      </c>
      <c r="X32" s="134">
        <v>32134</v>
      </c>
      <c r="Y32" s="134">
        <v>7985</v>
      </c>
      <c r="Z32" s="134">
        <v>7600</v>
      </c>
      <c r="AA32" s="134">
        <v>0</v>
      </c>
      <c r="AB32" s="135">
        <v>0</v>
      </c>
      <c r="AC32" s="134">
        <v>0</v>
      </c>
      <c r="AD32" s="134">
        <v>1249</v>
      </c>
      <c r="AE32" s="134">
        <f t="shared" si="9"/>
        <v>79393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32065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1498</v>
      </c>
      <c r="AU32" s="134">
        <v>1498</v>
      </c>
      <c r="AV32" s="134">
        <v>0</v>
      </c>
      <c r="AW32" s="134">
        <v>0</v>
      </c>
      <c r="AX32" s="134">
        <v>7749</v>
      </c>
      <c r="AY32" s="134">
        <f t="shared" si="15"/>
        <v>22818</v>
      </c>
      <c r="AZ32" s="134">
        <v>9903</v>
      </c>
      <c r="BA32" s="134">
        <v>12915</v>
      </c>
      <c r="BB32" s="134">
        <v>0</v>
      </c>
      <c r="BC32" s="134">
        <v>0</v>
      </c>
      <c r="BD32" s="135">
        <v>0</v>
      </c>
      <c r="BE32" s="134">
        <v>0</v>
      </c>
      <c r="BF32" s="134">
        <v>0</v>
      </c>
      <c r="BG32" s="134">
        <f t="shared" si="16"/>
        <v>32065</v>
      </c>
      <c r="BH32" s="134">
        <f t="shared" si="20"/>
        <v>0</v>
      </c>
      <c r="BI32" s="134">
        <f t="shared" si="21"/>
        <v>0</v>
      </c>
      <c r="BJ32" s="134">
        <f t="shared" si="22"/>
        <v>0</v>
      </c>
      <c r="BK32" s="134">
        <f t="shared" si="23"/>
        <v>0</v>
      </c>
      <c r="BL32" s="134">
        <f t="shared" si="24"/>
        <v>0</v>
      </c>
      <c r="BM32" s="134">
        <f t="shared" si="25"/>
        <v>0</v>
      </c>
      <c r="BN32" s="134">
        <f t="shared" si="26"/>
        <v>0</v>
      </c>
      <c r="BO32" s="135">
        <f t="shared" si="27"/>
        <v>3252</v>
      </c>
      <c r="BP32" s="134">
        <f t="shared" si="28"/>
        <v>110209</v>
      </c>
      <c r="BQ32" s="134">
        <f t="shared" si="29"/>
        <v>15743</v>
      </c>
      <c r="BR32" s="134">
        <f t="shared" si="30"/>
        <v>15743</v>
      </c>
      <c r="BS32" s="134">
        <f t="shared" si="31"/>
        <v>0</v>
      </c>
      <c r="BT32" s="134">
        <f t="shared" si="32"/>
        <v>0</v>
      </c>
      <c r="BU32" s="134">
        <f t="shared" si="33"/>
        <v>0</v>
      </c>
      <c r="BV32" s="134">
        <f t="shared" si="34"/>
        <v>16180</v>
      </c>
      <c r="BW32" s="134">
        <f t="shared" si="19"/>
        <v>3980</v>
      </c>
      <c r="BX32" s="134">
        <f t="shared" si="43"/>
        <v>3916</v>
      </c>
      <c r="BY32" s="134">
        <f t="shared" si="44"/>
        <v>8284</v>
      </c>
      <c r="BZ32" s="134">
        <f t="shared" si="45"/>
        <v>7749</v>
      </c>
      <c r="CA32" s="134">
        <f t="shared" si="35"/>
        <v>70537</v>
      </c>
      <c r="CB32" s="134">
        <f t="shared" si="36"/>
        <v>42037</v>
      </c>
      <c r="CC32" s="134">
        <f t="shared" si="37"/>
        <v>20900</v>
      </c>
      <c r="CD32" s="134">
        <f t="shared" si="38"/>
        <v>7600</v>
      </c>
      <c r="CE32" s="134">
        <f t="shared" si="39"/>
        <v>0</v>
      </c>
      <c r="CF32" s="135">
        <f>SUM(AB32,BD32)</f>
        <v>0</v>
      </c>
      <c r="CG32" s="134">
        <f t="shared" si="40"/>
        <v>0</v>
      </c>
      <c r="CH32" s="134">
        <f t="shared" si="41"/>
        <v>1249</v>
      </c>
      <c r="CI32" s="134">
        <f t="shared" si="42"/>
        <v>111458</v>
      </c>
    </row>
    <row r="33" spans="1:87" s="129" customFormat="1" ht="12" customHeight="1">
      <c r="A33" s="125" t="s">
        <v>335</v>
      </c>
      <c r="B33" s="126" t="s">
        <v>386</v>
      </c>
      <c r="C33" s="125" t="s">
        <v>387</v>
      </c>
      <c r="D33" s="134">
        <f t="shared" si="3"/>
        <v>33780</v>
      </c>
      <c r="E33" s="134">
        <f t="shared" si="4"/>
        <v>33780</v>
      </c>
      <c r="F33" s="134">
        <v>0</v>
      </c>
      <c r="G33" s="134">
        <v>26257</v>
      </c>
      <c r="H33" s="134">
        <v>7523</v>
      </c>
      <c r="I33" s="134">
        <v>0</v>
      </c>
      <c r="J33" s="134">
        <v>0</v>
      </c>
      <c r="K33" s="135">
        <v>31416</v>
      </c>
      <c r="L33" s="134">
        <f t="shared" si="5"/>
        <v>301180</v>
      </c>
      <c r="M33" s="134">
        <f t="shared" si="6"/>
        <v>9912</v>
      </c>
      <c r="N33" s="134">
        <v>5947</v>
      </c>
      <c r="O33" s="134">
        <v>0</v>
      </c>
      <c r="P33" s="134">
        <v>0</v>
      </c>
      <c r="Q33" s="134">
        <v>3965</v>
      </c>
      <c r="R33" s="134">
        <f t="shared" si="7"/>
        <v>20974</v>
      </c>
      <c r="S33" s="134">
        <v>0</v>
      </c>
      <c r="T33" s="134">
        <v>0</v>
      </c>
      <c r="U33" s="134">
        <v>20974</v>
      </c>
      <c r="V33" s="134">
        <v>0</v>
      </c>
      <c r="W33" s="134">
        <f t="shared" si="8"/>
        <v>266225</v>
      </c>
      <c r="X33" s="134">
        <v>101850</v>
      </c>
      <c r="Y33" s="134">
        <v>148419</v>
      </c>
      <c r="Z33" s="134">
        <v>15956</v>
      </c>
      <c r="AA33" s="134">
        <v>0</v>
      </c>
      <c r="AB33" s="135">
        <v>0</v>
      </c>
      <c r="AC33" s="134">
        <v>4069</v>
      </c>
      <c r="AD33" s="134">
        <v>11526</v>
      </c>
      <c r="AE33" s="134">
        <f t="shared" si="9"/>
        <v>346486</v>
      </c>
      <c r="AF33" s="134">
        <f t="shared" si="10"/>
        <v>10013</v>
      </c>
      <c r="AG33" s="134">
        <f t="shared" si="11"/>
        <v>10013</v>
      </c>
      <c r="AH33" s="134">
        <v>10013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100602</v>
      </c>
      <c r="AO33" s="134">
        <f t="shared" si="13"/>
        <v>68983</v>
      </c>
      <c r="AP33" s="134">
        <v>62660</v>
      </c>
      <c r="AQ33" s="134">
        <v>6323</v>
      </c>
      <c r="AR33" s="134">
        <v>0</v>
      </c>
      <c r="AS33" s="134">
        <v>0</v>
      </c>
      <c r="AT33" s="134">
        <f t="shared" si="14"/>
        <v>21771</v>
      </c>
      <c r="AU33" s="134">
        <v>2968</v>
      </c>
      <c r="AV33" s="134">
        <v>18803</v>
      </c>
      <c r="AW33" s="134">
        <v>0</v>
      </c>
      <c r="AX33" s="134">
        <v>6083</v>
      </c>
      <c r="AY33" s="134">
        <f t="shared" si="15"/>
        <v>3463</v>
      </c>
      <c r="AZ33" s="134">
        <v>0</v>
      </c>
      <c r="BA33" s="134">
        <v>2078</v>
      </c>
      <c r="BB33" s="134">
        <v>1385</v>
      </c>
      <c r="BC33" s="134">
        <v>0</v>
      </c>
      <c r="BD33" s="135">
        <v>0</v>
      </c>
      <c r="BE33" s="134">
        <v>302</v>
      </c>
      <c r="BF33" s="134">
        <v>2076</v>
      </c>
      <c r="BG33" s="134">
        <f t="shared" si="16"/>
        <v>112691</v>
      </c>
      <c r="BH33" s="134">
        <f t="shared" si="20"/>
        <v>43793</v>
      </c>
      <c r="BI33" s="134">
        <f t="shared" si="21"/>
        <v>43793</v>
      </c>
      <c r="BJ33" s="134">
        <f t="shared" si="22"/>
        <v>10013</v>
      </c>
      <c r="BK33" s="134">
        <f t="shared" si="23"/>
        <v>26257</v>
      </c>
      <c r="BL33" s="134">
        <f t="shared" si="24"/>
        <v>7523</v>
      </c>
      <c r="BM33" s="134">
        <f t="shared" si="25"/>
        <v>0</v>
      </c>
      <c r="BN33" s="134">
        <f t="shared" si="26"/>
        <v>0</v>
      </c>
      <c r="BO33" s="135">
        <f t="shared" si="27"/>
        <v>31416</v>
      </c>
      <c r="BP33" s="134">
        <f t="shared" si="28"/>
        <v>401782</v>
      </c>
      <c r="BQ33" s="134">
        <f t="shared" si="29"/>
        <v>78895</v>
      </c>
      <c r="BR33" s="134">
        <f t="shared" si="30"/>
        <v>68607</v>
      </c>
      <c r="BS33" s="134">
        <f t="shared" si="31"/>
        <v>6323</v>
      </c>
      <c r="BT33" s="134">
        <f t="shared" si="32"/>
        <v>0</v>
      </c>
      <c r="BU33" s="134">
        <f t="shared" si="33"/>
        <v>3965</v>
      </c>
      <c r="BV33" s="134">
        <f t="shared" si="34"/>
        <v>42745</v>
      </c>
      <c r="BW33" s="134">
        <f t="shared" si="19"/>
        <v>2968</v>
      </c>
      <c r="BX33" s="134">
        <f t="shared" si="43"/>
        <v>18803</v>
      </c>
      <c r="BY33" s="134">
        <f t="shared" si="44"/>
        <v>20974</v>
      </c>
      <c r="BZ33" s="134">
        <f t="shared" si="45"/>
        <v>6083</v>
      </c>
      <c r="CA33" s="134">
        <f t="shared" si="35"/>
        <v>269688</v>
      </c>
      <c r="CB33" s="134">
        <f t="shared" si="36"/>
        <v>101850</v>
      </c>
      <c r="CC33" s="134">
        <f t="shared" si="37"/>
        <v>150497</v>
      </c>
      <c r="CD33" s="134">
        <f t="shared" si="38"/>
        <v>17341</v>
      </c>
      <c r="CE33" s="134">
        <f t="shared" si="39"/>
        <v>0</v>
      </c>
      <c r="CF33" s="135">
        <f>SUM(AB33,BD33)</f>
        <v>0</v>
      </c>
      <c r="CG33" s="134">
        <f t="shared" si="40"/>
        <v>4371</v>
      </c>
      <c r="CH33" s="134">
        <f t="shared" si="41"/>
        <v>13602</v>
      </c>
      <c r="CI33" s="134">
        <f t="shared" si="42"/>
        <v>459177</v>
      </c>
    </row>
    <row r="34" spans="1:87" s="129" customFormat="1" ht="12" customHeight="1">
      <c r="A34" s="125" t="s">
        <v>335</v>
      </c>
      <c r="B34" s="126" t="s">
        <v>388</v>
      </c>
      <c r="C34" s="125" t="s">
        <v>389</v>
      </c>
      <c r="D34" s="134">
        <f t="shared" si="3"/>
        <v>2993</v>
      </c>
      <c r="E34" s="134">
        <f t="shared" si="4"/>
        <v>2993</v>
      </c>
      <c r="F34" s="134">
        <v>0</v>
      </c>
      <c r="G34" s="134">
        <v>2993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5"/>
        <v>631721</v>
      </c>
      <c r="M34" s="134">
        <f t="shared" si="6"/>
        <v>177890</v>
      </c>
      <c r="N34" s="134">
        <v>32483</v>
      </c>
      <c r="O34" s="134">
        <v>17013</v>
      </c>
      <c r="P34" s="134">
        <v>127812</v>
      </c>
      <c r="Q34" s="134">
        <v>582</v>
      </c>
      <c r="R34" s="134">
        <f t="shared" si="7"/>
        <v>50514</v>
      </c>
      <c r="S34" s="134">
        <v>46813</v>
      </c>
      <c r="T34" s="134">
        <v>3701</v>
      </c>
      <c r="U34" s="134">
        <v>0</v>
      </c>
      <c r="V34" s="134">
        <v>18887</v>
      </c>
      <c r="W34" s="134">
        <f t="shared" si="8"/>
        <v>384430</v>
      </c>
      <c r="X34" s="134">
        <v>4254</v>
      </c>
      <c r="Y34" s="134">
        <v>378429</v>
      </c>
      <c r="Z34" s="134">
        <v>1747</v>
      </c>
      <c r="AA34" s="134">
        <v>0</v>
      </c>
      <c r="AB34" s="135">
        <v>0</v>
      </c>
      <c r="AC34" s="134">
        <v>0</v>
      </c>
      <c r="AD34" s="134">
        <v>0</v>
      </c>
      <c r="AE34" s="134">
        <f t="shared" si="9"/>
        <v>634714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295788</v>
      </c>
      <c r="AO34" s="134">
        <f t="shared" si="13"/>
        <v>54124</v>
      </c>
      <c r="AP34" s="134">
        <v>15125</v>
      </c>
      <c r="AQ34" s="134">
        <v>14118</v>
      </c>
      <c r="AR34" s="134">
        <v>24608</v>
      </c>
      <c r="AS34" s="134">
        <v>273</v>
      </c>
      <c r="AT34" s="134">
        <f t="shared" si="14"/>
        <v>76153</v>
      </c>
      <c r="AU34" s="134">
        <v>2460</v>
      </c>
      <c r="AV34" s="134">
        <v>73693</v>
      </c>
      <c r="AW34" s="134">
        <v>0</v>
      </c>
      <c r="AX34" s="134">
        <v>0</v>
      </c>
      <c r="AY34" s="134">
        <f t="shared" si="15"/>
        <v>165511</v>
      </c>
      <c r="AZ34" s="134">
        <v>84957</v>
      </c>
      <c r="BA34" s="134">
        <v>78844</v>
      </c>
      <c r="BB34" s="134">
        <v>1710</v>
      </c>
      <c r="BC34" s="134">
        <v>0</v>
      </c>
      <c r="BD34" s="135">
        <v>0</v>
      </c>
      <c r="BE34" s="134">
        <v>0</v>
      </c>
      <c r="BF34" s="134">
        <v>0</v>
      </c>
      <c r="BG34" s="134">
        <f t="shared" si="16"/>
        <v>295788</v>
      </c>
      <c r="BH34" s="134">
        <f t="shared" si="20"/>
        <v>2993</v>
      </c>
      <c r="BI34" s="134">
        <f t="shared" si="21"/>
        <v>2993</v>
      </c>
      <c r="BJ34" s="134">
        <f t="shared" si="22"/>
        <v>0</v>
      </c>
      <c r="BK34" s="134">
        <f t="shared" si="23"/>
        <v>2993</v>
      </c>
      <c r="BL34" s="134">
        <f t="shared" si="24"/>
        <v>0</v>
      </c>
      <c r="BM34" s="134">
        <f t="shared" si="25"/>
        <v>0</v>
      </c>
      <c r="BN34" s="134">
        <f t="shared" si="26"/>
        <v>0</v>
      </c>
      <c r="BO34" s="135">
        <v>0</v>
      </c>
      <c r="BP34" s="134">
        <f t="shared" si="28"/>
        <v>927509</v>
      </c>
      <c r="BQ34" s="134">
        <f t="shared" si="29"/>
        <v>232014</v>
      </c>
      <c r="BR34" s="134">
        <f t="shared" si="30"/>
        <v>47608</v>
      </c>
      <c r="BS34" s="134">
        <f t="shared" si="31"/>
        <v>31131</v>
      </c>
      <c r="BT34" s="134">
        <f t="shared" si="32"/>
        <v>152420</v>
      </c>
      <c r="BU34" s="134">
        <f t="shared" si="33"/>
        <v>855</v>
      </c>
      <c r="BV34" s="134">
        <f t="shared" si="34"/>
        <v>126667</v>
      </c>
      <c r="BW34" s="134">
        <f t="shared" si="19"/>
        <v>49273</v>
      </c>
      <c r="BX34" s="134">
        <f t="shared" si="43"/>
        <v>77394</v>
      </c>
      <c r="BY34" s="134">
        <f t="shared" si="44"/>
        <v>0</v>
      </c>
      <c r="BZ34" s="134">
        <f t="shared" si="45"/>
        <v>18887</v>
      </c>
      <c r="CA34" s="134">
        <f t="shared" si="35"/>
        <v>549941</v>
      </c>
      <c r="CB34" s="134">
        <f t="shared" si="36"/>
        <v>89211</v>
      </c>
      <c r="CC34" s="134">
        <f t="shared" si="37"/>
        <v>457273</v>
      </c>
      <c r="CD34" s="134">
        <f t="shared" si="38"/>
        <v>3457</v>
      </c>
      <c r="CE34" s="134">
        <f t="shared" si="39"/>
        <v>0</v>
      </c>
      <c r="CF34" s="135">
        <v>0</v>
      </c>
      <c r="CG34" s="134">
        <f t="shared" si="40"/>
        <v>0</v>
      </c>
      <c r="CH34" s="134">
        <f t="shared" si="41"/>
        <v>0</v>
      </c>
      <c r="CI34" s="134">
        <f t="shared" si="42"/>
        <v>930502</v>
      </c>
    </row>
    <row r="35" spans="1:87" s="129" customFormat="1" ht="12" customHeight="1">
      <c r="A35" s="125" t="s">
        <v>335</v>
      </c>
      <c r="B35" s="126" t="s">
        <v>390</v>
      </c>
      <c r="C35" s="125" t="s">
        <v>391</v>
      </c>
      <c r="D35" s="134">
        <f t="shared" si="3"/>
        <v>817604</v>
      </c>
      <c r="E35" s="134">
        <f t="shared" si="4"/>
        <v>817604</v>
      </c>
      <c r="F35" s="134">
        <v>0</v>
      </c>
      <c r="G35" s="134">
        <v>738179</v>
      </c>
      <c r="H35" s="134">
        <v>79425</v>
      </c>
      <c r="I35" s="134">
        <v>0</v>
      </c>
      <c r="J35" s="134">
        <v>0</v>
      </c>
      <c r="K35" s="135">
        <v>0</v>
      </c>
      <c r="L35" s="134">
        <f t="shared" si="5"/>
        <v>1985558</v>
      </c>
      <c r="M35" s="134">
        <f t="shared" si="6"/>
        <v>734488</v>
      </c>
      <c r="N35" s="134">
        <v>215043</v>
      </c>
      <c r="O35" s="134">
        <v>25</v>
      </c>
      <c r="P35" s="134">
        <v>460552</v>
      </c>
      <c r="Q35" s="134">
        <v>58868</v>
      </c>
      <c r="R35" s="134">
        <f t="shared" si="7"/>
        <v>652499</v>
      </c>
      <c r="S35" s="134">
        <v>13730</v>
      </c>
      <c r="T35" s="134">
        <v>593890</v>
      </c>
      <c r="U35" s="134">
        <v>44879</v>
      </c>
      <c r="V35" s="134">
        <v>4200</v>
      </c>
      <c r="W35" s="134">
        <f t="shared" si="8"/>
        <v>594371</v>
      </c>
      <c r="X35" s="134">
        <v>86889</v>
      </c>
      <c r="Y35" s="134">
        <v>390577</v>
      </c>
      <c r="Z35" s="134">
        <v>116905</v>
      </c>
      <c r="AA35" s="134">
        <v>0</v>
      </c>
      <c r="AB35" s="135">
        <v>0</v>
      </c>
      <c r="AC35" s="134">
        <v>0</v>
      </c>
      <c r="AD35" s="134">
        <v>90106</v>
      </c>
      <c r="AE35" s="134">
        <f t="shared" si="9"/>
        <v>2893268</v>
      </c>
      <c r="AF35" s="134">
        <f t="shared" si="10"/>
        <v>162855</v>
      </c>
      <c r="AG35" s="134">
        <f t="shared" si="11"/>
        <v>162855</v>
      </c>
      <c r="AH35" s="134">
        <v>0</v>
      </c>
      <c r="AI35" s="134">
        <v>162855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757433</v>
      </c>
      <c r="AO35" s="134">
        <f t="shared" si="13"/>
        <v>305951</v>
      </c>
      <c r="AP35" s="134">
        <v>231726</v>
      </c>
      <c r="AQ35" s="134">
        <v>45989</v>
      </c>
      <c r="AR35" s="134">
        <v>28236</v>
      </c>
      <c r="AS35" s="134">
        <v>0</v>
      </c>
      <c r="AT35" s="134">
        <f t="shared" si="14"/>
        <v>126674</v>
      </c>
      <c r="AU35" s="134">
        <v>8485</v>
      </c>
      <c r="AV35" s="134">
        <v>118189</v>
      </c>
      <c r="AW35" s="134">
        <v>0</v>
      </c>
      <c r="AX35" s="134">
        <v>0</v>
      </c>
      <c r="AY35" s="134">
        <f t="shared" si="15"/>
        <v>324808</v>
      </c>
      <c r="AZ35" s="134">
        <v>296491</v>
      </c>
      <c r="BA35" s="134">
        <v>27720</v>
      </c>
      <c r="BB35" s="134">
        <v>597</v>
      </c>
      <c r="BC35" s="134">
        <v>0</v>
      </c>
      <c r="BD35" s="135">
        <v>0</v>
      </c>
      <c r="BE35" s="134">
        <v>0</v>
      </c>
      <c r="BF35" s="134">
        <v>121812</v>
      </c>
      <c r="BG35" s="134">
        <f t="shared" si="16"/>
        <v>1042100</v>
      </c>
      <c r="BH35" s="134">
        <f t="shared" si="20"/>
        <v>980459</v>
      </c>
      <c r="BI35" s="134">
        <f t="shared" si="21"/>
        <v>980459</v>
      </c>
      <c r="BJ35" s="134">
        <f t="shared" si="22"/>
        <v>0</v>
      </c>
      <c r="BK35" s="134">
        <f t="shared" si="23"/>
        <v>901034</v>
      </c>
      <c r="BL35" s="134">
        <f t="shared" si="24"/>
        <v>79425</v>
      </c>
      <c r="BM35" s="134">
        <f t="shared" si="25"/>
        <v>0</v>
      </c>
      <c r="BN35" s="134">
        <f t="shared" si="26"/>
        <v>0</v>
      </c>
      <c r="BO35" s="135">
        <v>0</v>
      </c>
      <c r="BP35" s="134">
        <f t="shared" si="28"/>
        <v>2742991</v>
      </c>
      <c r="BQ35" s="134">
        <f t="shared" si="29"/>
        <v>1040439</v>
      </c>
      <c r="BR35" s="134">
        <f t="shared" si="30"/>
        <v>446769</v>
      </c>
      <c r="BS35" s="134">
        <f t="shared" si="31"/>
        <v>46014</v>
      </c>
      <c r="BT35" s="134">
        <f t="shared" si="32"/>
        <v>488788</v>
      </c>
      <c r="BU35" s="134">
        <f t="shared" si="33"/>
        <v>58868</v>
      </c>
      <c r="BV35" s="134">
        <f t="shared" si="34"/>
        <v>779173</v>
      </c>
      <c r="BW35" s="134">
        <f t="shared" si="19"/>
        <v>22215</v>
      </c>
      <c r="BX35" s="134">
        <f t="shared" si="43"/>
        <v>712079</v>
      </c>
      <c r="BY35" s="134">
        <f t="shared" si="44"/>
        <v>44879</v>
      </c>
      <c r="BZ35" s="134">
        <f t="shared" si="45"/>
        <v>4200</v>
      </c>
      <c r="CA35" s="134">
        <f t="shared" si="35"/>
        <v>919179</v>
      </c>
      <c r="CB35" s="134">
        <f t="shared" si="36"/>
        <v>383380</v>
      </c>
      <c r="CC35" s="134">
        <f t="shared" si="37"/>
        <v>418297</v>
      </c>
      <c r="CD35" s="134">
        <f t="shared" si="38"/>
        <v>117502</v>
      </c>
      <c r="CE35" s="134">
        <f t="shared" si="39"/>
        <v>0</v>
      </c>
      <c r="CF35" s="135">
        <v>0</v>
      </c>
      <c r="CG35" s="134">
        <f t="shared" si="40"/>
        <v>0</v>
      </c>
      <c r="CH35" s="134">
        <f t="shared" si="41"/>
        <v>211918</v>
      </c>
      <c r="CI35" s="134">
        <f t="shared" si="42"/>
        <v>3935368</v>
      </c>
    </row>
    <row r="36" spans="1:87" s="129" customFormat="1" ht="12" customHeight="1">
      <c r="A36" s="125" t="s">
        <v>335</v>
      </c>
      <c r="B36" s="126" t="s">
        <v>392</v>
      </c>
      <c r="C36" s="125" t="s">
        <v>393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0</v>
      </c>
      <c r="L36" s="134">
        <f t="shared" si="5"/>
        <v>288017</v>
      </c>
      <c r="M36" s="134">
        <f t="shared" si="6"/>
        <v>114984</v>
      </c>
      <c r="N36" s="134">
        <v>21796</v>
      </c>
      <c r="O36" s="134">
        <v>0</v>
      </c>
      <c r="P36" s="134">
        <v>93188</v>
      </c>
      <c r="Q36" s="134">
        <v>0</v>
      </c>
      <c r="R36" s="134">
        <f t="shared" si="7"/>
        <v>120094</v>
      </c>
      <c r="S36" s="134">
        <v>0</v>
      </c>
      <c r="T36" s="134">
        <v>120094</v>
      </c>
      <c r="U36" s="134">
        <v>0</v>
      </c>
      <c r="V36" s="134">
        <v>0</v>
      </c>
      <c r="W36" s="134">
        <f t="shared" si="8"/>
        <v>51451</v>
      </c>
      <c r="X36" s="134">
        <v>0</v>
      </c>
      <c r="Y36" s="134">
        <v>32231</v>
      </c>
      <c r="Z36" s="134">
        <v>19146</v>
      </c>
      <c r="AA36" s="134">
        <v>74</v>
      </c>
      <c r="AB36" s="135">
        <v>0</v>
      </c>
      <c r="AC36" s="134">
        <v>1488</v>
      </c>
      <c r="AD36" s="134">
        <v>22729</v>
      </c>
      <c r="AE36" s="134">
        <f t="shared" si="9"/>
        <v>310746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0</v>
      </c>
      <c r="AO36" s="134">
        <f t="shared" si="13"/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0</v>
      </c>
      <c r="AZ36" s="134">
        <v>0</v>
      </c>
      <c r="BA36" s="134">
        <v>0</v>
      </c>
      <c r="BB36" s="134">
        <v>0</v>
      </c>
      <c r="BC36" s="134">
        <v>0</v>
      </c>
      <c r="BD36" s="135">
        <v>0</v>
      </c>
      <c r="BE36" s="134">
        <v>0</v>
      </c>
      <c r="BF36" s="134">
        <v>0</v>
      </c>
      <c r="BG36" s="134">
        <f t="shared" si="16"/>
        <v>0</v>
      </c>
      <c r="BH36" s="134">
        <f t="shared" si="20"/>
        <v>0</v>
      </c>
      <c r="BI36" s="134">
        <f t="shared" si="21"/>
        <v>0</v>
      </c>
      <c r="BJ36" s="134">
        <f t="shared" si="22"/>
        <v>0</v>
      </c>
      <c r="BK36" s="134">
        <f t="shared" si="23"/>
        <v>0</v>
      </c>
      <c r="BL36" s="134">
        <f t="shared" si="24"/>
        <v>0</v>
      </c>
      <c r="BM36" s="134">
        <f t="shared" si="25"/>
        <v>0</v>
      </c>
      <c r="BN36" s="134">
        <f t="shared" si="26"/>
        <v>0</v>
      </c>
      <c r="BO36" s="135">
        <v>0</v>
      </c>
      <c r="BP36" s="134">
        <f t="shared" si="28"/>
        <v>288017</v>
      </c>
      <c r="BQ36" s="134">
        <f t="shared" si="29"/>
        <v>114984</v>
      </c>
      <c r="BR36" s="134">
        <f t="shared" si="30"/>
        <v>21796</v>
      </c>
      <c r="BS36" s="134">
        <f t="shared" si="31"/>
        <v>0</v>
      </c>
      <c r="BT36" s="134">
        <f t="shared" si="32"/>
        <v>93188</v>
      </c>
      <c r="BU36" s="134">
        <f t="shared" si="33"/>
        <v>0</v>
      </c>
      <c r="BV36" s="134">
        <f t="shared" si="34"/>
        <v>120094</v>
      </c>
      <c r="BW36" s="134">
        <f t="shared" si="19"/>
        <v>0</v>
      </c>
      <c r="BX36" s="134">
        <f t="shared" si="43"/>
        <v>120094</v>
      </c>
      <c r="BY36" s="134">
        <f t="shared" si="44"/>
        <v>0</v>
      </c>
      <c r="BZ36" s="134">
        <f t="shared" si="45"/>
        <v>0</v>
      </c>
      <c r="CA36" s="134">
        <f t="shared" si="35"/>
        <v>51451</v>
      </c>
      <c r="CB36" s="134">
        <f t="shared" si="36"/>
        <v>0</v>
      </c>
      <c r="CC36" s="134">
        <f t="shared" si="37"/>
        <v>32231</v>
      </c>
      <c r="CD36" s="134">
        <f t="shared" si="38"/>
        <v>19146</v>
      </c>
      <c r="CE36" s="134">
        <f t="shared" si="39"/>
        <v>74</v>
      </c>
      <c r="CF36" s="135">
        <v>0</v>
      </c>
      <c r="CG36" s="134">
        <f t="shared" si="40"/>
        <v>1488</v>
      </c>
      <c r="CH36" s="134">
        <f t="shared" si="41"/>
        <v>22729</v>
      </c>
      <c r="CI36" s="134">
        <f t="shared" si="42"/>
        <v>310746</v>
      </c>
    </row>
    <row r="37" spans="1:87" s="129" customFormat="1" ht="12" customHeight="1">
      <c r="A37" s="125" t="s">
        <v>335</v>
      </c>
      <c r="B37" s="126" t="s">
        <v>394</v>
      </c>
      <c r="C37" s="125" t="s">
        <v>395</v>
      </c>
      <c r="D37" s="134">
        <f t="shared" si="3"/>
        <v>230959</v>
      </c>
      <c r="E37" s="134">
        <f t="shared" si="4"/>
        <v>230959</v>
      </c>
      <c r="F37" s="134">
        <v>0</v>
      </c>
      <c r="G37" s="134">
        <v>168471</v>
      </c>
      <c r="H37" s="134">
        <v>62488</v>
      </c>
      <c r="I37" s="134">
        <v>0</v>
      </c>
      <c r="J37" s="134">
        <v>0</v>
      </c>
      <c r="K37" s="135">
        <v>0</v>
      </c>
      <c r="L37" s="134">
        <f t="shared" si="5"/>
        <v>804048</v>
      </c>
      <c r="M37" s="134">
        <f t="shared" si="6"/>
        <v>310190</v>
      </c>
      <c r="N37" s="134">
        <v>310190</v>
      </c>
      <c r="O37" s="134">
        <v>0</v>
      </c>
      <c r="P37" s="134">
        <v>0</v>
      </c>
      <c r="Q37" s="134">
        <v>0</v>
      </c>
      <c r="R37" s="134">
        <f t="shared" si="7"/>
        <v>229012</v>
      </c>
      <c r="S37" s="134">
        <v>0</v>
      </c>
      <c r="T37" s="134">
        <v>214314</v>
      </c>
      <c r="U37" s="134">
        <v>14698</v>
      </c>
      <c r="V37" s="134">
        <v>0</v>
      </c>
      <c r="W37" s="134">
        <f t="shared" si="8"/>
        <v>264846</v>
      </c>
      <c r="X37" s="134">
        <v>0</v>
      </c>
      <c r="Y37" s="134">
        <v>264846</v>
      </c>
      <c r="Z37" s="134">
        <v>0</v>
      </c>
      <c r="AA37" s="134">
        <v>0</v>
      </c>
      <c r="AB37" s="135">
        <v>0</v>
      </c>
      <c r="AC37" s="134">
        <v>0</v>
      </c>
      <c r="AD37" s="134">
        <v>0</v>
      </c>
      <c r="AE37" s="134">
        <f t="shared" si="9"/>
        <v>1035007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48807</v>
      </c>
      <c r="AO37" s="134">
        <f t="shared" si="13"/>
        <v>15794</v>
      </c>
      <c r="AP37" s="134">
        <v>15794</v>
      </c>
      <c r="AQ37" s="134">
        <v>0</v>
      </c>
      <c r="AR37" s="134">
        <v>0</v>
      </c>
      <c r="AS37" s="134">
        <v>0</v>
      </c>
      <c r="AT37" s="134">
        <f t="shared" si="14"/>
        <v>20964</v>
      </c>
      <c r="AU37" s="134">
        <v>0</v>
      </c>
      <c r="AV37" s="134">
        <v>20964</v>
      </c>
      <c r="AW37" s="134">
        <v>0</v>
      </c>
      <c r="AX37" s="134">
        <v>0</v>
      </c>
      <c r="AY37" s="134">
        <f t="shared" si="15"/>
        <v>12049</v>
      </c>
      <c r="AZ37" s="134">
        <v>0</v>
      </c>
      <c r="BA37" s="134">
        <v>12049</v>
      </c>
      <c r="BB37" s="134">
        <v>0</v>
      </c>
      <c r="BC37" s="134">
        <v>0</v>
      </c>
      <c r="BD37" s="135">
        <v>0</v>
      </c>
      <c r="BE37" s="134">
        <v>0</v>
      </c>
      <c r="BF37" s="134">
        <v>0</v>
      </c>
      <c r="BG37" s="134">
        <f t="shared" si="16"/>
        <v>48807</v>
      </c>
      <c r="BH37" s="134">
        <f t="shared" si="20"/>
        <v>230959</v>
      </c>
      <c r="BI37" s="134">
        <f t="shared" si="21"/>
        <v>230959</v>
      </c>
      <c r="BJ37" s="134">
        <f t="shared" si="22"/>
        <v>0</v>
      </c>
      <c r="BK37" s="134">
        <f t="shared" si="23"/>
        <v>168471</v>
      </c>
      <c r="BL37" s="134">
        <f t="shared" si="24"/>
        <v>62488</v>
      </c>
      <c r="BM37" s="134">
        <f t="shared" si="25"/>
        <v>0</v>
      </c>
      <c r="BN37" s="134">
        <f t="shared" si="26"/>
        <v>0</v>
      </c>
      <c r="BO37" s="135">
        <v>0</v>
      </c>
      <c r="BP37" s="134">
        <f t="shared" si="28"/>
        <v>852855</v>
      </c>
      <c r="BQ37" s="134">
        <f t="shared" si="29"/>
        <v>325984</v>
      </c>
      <c r="BR37" s="134">
        <f t="shared" si="30"/>
        <v>325984</v>
      </c>
      <c r="BS37" s="134">
        <f t="shared" si="31"/>
        <v>0</v>
      </c>
      <c r="BT37" s="134">
        <f t="shared" si="32"/>
        <v>0</v>
      </c>
      <c r="BU37" s="134">
        <f t="shared" si="33"/>
        <v>0</v>
      </c>
      <c r="BV37" s="134">
        <f t="shared" si="34"/>
        <v>249976</v>
      </c>
      <c r="BW37" s="134">
        <f t="shared" si="19"/>
        <v>0</v>
      </c>
      <c r="BX37" s="134">
        <f t="shared" si="43"/>
        <v>235278</v>
      </c>
      <c r="BY37" s="134">
        <f t="shared" si="44"/>
        <v>14698</v>
      </c>
      <c r="BZ37" s="134">
        <f t="shared" si="45"/>
        <v>0</v>
      </c>
      <c r="CA37" s="134">
        <f t="shared" si="35"/>
        <v>276895</v>
      </c>
      <c r="CB37" s="134">
        <f t="shared" si="36"/>
        <v>0</v>
      </c>
      <c r="CC37" s="134">
        <f t="shared" si="37"/>
        <v>276895</v>
      </c>
      <c r="CD37" s="134">
        <f t="shared" si="38"/>
        <v>0</v>
      </c>
      <c r="CE37" s="134">
        <f t="shared" si="39"/>
        <v>0</v>
      </c>
      <c r="CF37" s="135">
        <v>0</v>
      </c>
      <c r="CG37" s="134">
        <f t="shared" si="40"/>
        <v>0</v>
      </c>
      <c r="CH37" s="134">
        <f t="shared" si="41"/>
        <v>0</v>
      </c>
      <c r="CI37" s="134">
        <f t="shared" si="42"/>
        <v>1083814</v>
      </c>
    </row>
    <row r="38" spans="1:87" s="129" customFormat="1" ht="12" customHeight="1">
      <c r="A38" s="125" t="s">
        <v>335</v>
      </c>
      <c r="B38" s="126" t="s">
        <v>396</v>
      </c>
      <c r="C38" s="125" t="s">
        <v>397</v>
      </c>
      <c r="D38" s="134">
        <f t="shared" si="3"/>
        <v>16818</v>
      </c>
      <c r="E38" s="134">
        <f t="shared" si="4"/>
        <v>16818</v>
      </c>
      <c r="F38" s="134">
        <v>0</v>
      </c>
      <c r="G38" s="134">
        <v>16818</v>
      </c>
      <c r="H38" s="134">
        <v>0</v>
      </c>
      <c r="I38" s="134">
        <v>0</v>
      </c>
      <c r="J38" s="134">
        <v>0</v>
      </c>
      <c r="K38" s="135">
        <v>0</v>
      </c>
      <c r="L38" s="134">
        <f t="shared" si="5"/>
        <v>174863</v>
      </c>
      <c r="M38" s="134">
        <f t="shared" si="6"/>
        <v>3819</v>
      </c>
      <c r="N38" s="134">
        <v>3819</v>
      </c>
      <c r="O38" s="134">
        <v>0</v>
      </c>
      <c r="P38" s="134">
        <v>0</v>
      </c>
      <c r="Q38" s="134">
        <v>0</v>
      </c>
      <c r="R38" s="134">
        <f t="shared" si="7"/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f t="shared" si="8"/>
        <v>166245</v>
      </c>
      <c r="X38" s="134">
        <v>66713</v>
      </c>
      <c r="Y38" s="134">
        <v>10657</v>
      </c>
      <c r="Z38" s="134">
        <v>32411</v>
      </c>
      <c r="AA38" s="134">
        <v>56464</v>
      </c>
      <c r="AB38" s="135">
        <v>0</v>
      </c>
      <c r="AC38" s="134">
        <v>4799</v>
      </c>
      <c r="AD38" s="134">
        <v>158860</v>
      </c>
      <c r="AE38" s="134">
        <f t="shared" si="9"/>
        <v>350541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12"/>
        <v>0</v>
      </c>
      <c r="AO38" s="134">
        <f t="shared" si="13"/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f t="shared" si="14"/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f t="shared" si="15"/>
        <v>0</v>
      </c>
      <c r="AZ38" s="134">
        <v>0</v>
      </c>
      <c r="BA38" s="134">
        <v>0</v>
      </c>
      <c r="BB38" s="134">
        <v>0</v>
      </c>
      <c r="BC38" s="134">
        <v>0</v>
      </c>
      <c r="BD38" s="135">
        <v>0</v>
      </c>
      <c r="BE38" s="134">
        <v>0</v>
      </c>
      <c r="BF38" s="134">
        <v>0</v>
      </c>
      <c r="BG38" s="134">
        <f t="shared" si="16"/>
        <v>0</v>
      </c>
      <c r="BH38" s="134">
        <f t="shared" si="20"/>
        <v>16818</v>
      </c>
      <c r="BI38" s="134">
        <f t="shared" si="21"/>
        <v>16818</v>
      </c>
      <c r="BJ38" s="134">
        <f t="shared" si="22"/>
        <v>0</v>
      </c>
      <c r="BK38" s="134">
        <f t="shared" si="23"/>
        <v>16818</v>
      </c>
      <c r="BL38" s="134">
        <f t="shared" si="24"/>
        <v>0</v>
      </c>
      <c r="BM38" s="134">
        <f t="shared" si="25"/>
        <v>0</v>
      </c>
      <c r="BN38" s="134">
        <f t="shared" si="26"/>
        <v>0</v>
      </c>
      <c r="BO38" s="135">
        <v>0</v>
      </c>
      <c r="BP38" s="134">
        <f t="shared" si="28"/>
        <v>174863</v>
      </c>
      <c r="BQ38" s="134">
        <f t="shared" si="29"/>
        <v>3819</v>
      </c>
      <c r="BR38" s="134">
        <f t="shared" si="30"/>
        <v>3819</v>
      </c>
      <c r="BS38" s="134">
        <f t="shared" si="31"/>
        <v>0</v>
      </c>
      <c r="BT38" s="134">
        <f t="shared" si="32"/>
        <v>0</v>
      </c>
      <c r="BU38" s="134">
        <f t="shared" si="33"/>
        <v>0</v>
      </c>
      <c r="BV38" s="134">
        <f t="shared" si="34"/>
        <v>0</v>
      </c>
      <c r="BW38" s="134">
        <f t="shared" si="19"/>
        <v>0</v>
      </c>
      <c r="BX38" s="134">
        <f t="shared" si="43"/>
        <v>0</v>
      </c>
      <c r="BY38" s="134">
        <f t="shared" si="44"/>
        <v>0</v>
      </c>
      <c r="BZ38" s="134">
        <f t="shared" si="45"/>
        <v>0</v>
      </c>
      <c r="CA38" s="134">
        <f t="shared" si="35"/>
        <v>166245</v>
      </c>
      <c r="CB38" s="134">
        <f t="shared" si="36"/>
        <v>66713</v>
      </c>
      <c r="CC38" s="134">
        <f t="shared" si="37"/>
        <v>10657</v>
      </c>
      <c r="CD38" s="134">
        <f t="shared" si="38"/>
        <v>32411</v>
      </c>
      <c r="CE38" s="134">
        <f t="shared" si="39"/>
        <v>56464</v>
      </c>
      <c r="CF38" s="135">
        <v>0</v>
      </c>
      <c r="CG38" s="134">
        <f t="shared" si="40"/>
        <v>4799</v>
      </c>
      <c r="CH38" s="134">
        <f t="shared" si="41"/>
        <v>158860</v>
      </c>
      <c r="CI38" s="134">
        <f t="shared" si="42"/>
        <v>350541</v>
      </c>
    </row>
    <row r="39" spans="1:87" s="129" customFormat="1" ht="12" customHeight="1">
      <c r="A39" s="125" t="s">
        <v>335</v>
      </c>
      <c r="B39" s="126" t="s">
        <v>398</v>
      </c>
      <c r="C39" s="125" t="s">
        <v>399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0</v>
      </c>
      <c r="L39" s="134">
        <f t="shared" si="5"/>
        <v>0</v>
      </c>
      <c r="M39" s="134">
        <f t="shared" si="6"/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f t="shared" si="7"/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f t="shared" si="8"/>
        <v>0</v>
      </c>
      <c r="X39" s="134">
        <v>0</v>
      </c>
      <c r="Y39" s="134">
        <v>0</v>
      </c>
      <c r="Z39" s="134">
        <v>0</v>
      </c>
      <c r="AA39" s="134">
        <v>0</v>
      </c>
      <c r="AB39" s="135">
        <v>0</v>
      </c>
      <c r="AC39" s="134">
        <v>0</v>
      </c>
      <c r="AD39" s="134">
        <v>0</v>
      </c>
      <c r="AE39" s="134">
        <f t="shared" si="9"/>
        <v>0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0</v>
      </c>
      <c r="AN39" s="134">
        <f t="shared" si="12"/>
        <v>279556</v>
      </c>
      <c r="AO39" s="134">
        <f t="shared" si="13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279556</v>
      </c>
      <c r="AZ39" s="134">
        <v>86364</v>
      </c>
      <c r="BA39" s="134">
        <v>193192</v>
      </c>
      <c r="BB39" s="134">
        <v>0</v>
      </c>
      <c r="BC39" s="134">
        <v>0</v>
      </c>
      <c r="BD39" s="135">
        <v>0</v>
      </c>
      <c r="BE39" s="134">
        <v>0</v>
      </c>
      <c r="BF39" s="134">
        <v>24829</v>
      </c>
      <c r="BG39" s="134">
        <f t="shared" si="16"/>
        <v>304385</v>
      </c>
      <c r="BH39" s="134">
        <f t="shared" si="20"/>
        <v>0</v>
      </c>
      <c r="BI39" s="134">
        <f t="shared" si="21"/>
        <v>0</v>
      </c>
      <c r="BJ39" s="134">
        <f t="shared" si="22"/>
        <v>0</v>
      </c>
      <c r="BK39" s="134">
        <f t="shared" si="23"/>
        <v>0</v>
      </c>
      <c r="BL39" s="134">
        <f t="shared" si="24"/>
        <v>0</v>
      </c>
      <c r="BM39" s="134">
        <f t="shared" si="25"/>
        <v>0</v>
      </c>
      <c r="BN39" s="134">
        <f t="shared" si="26"/>
        <v>0</v>
      </c>
      <c r="BO39" s="135">
        <v>0</v>
      </c>
      <c r="BP39" s="134">
        <f t="shared" si="28"/>
        <v>279556</v>
      </c>
      <c r="BQ39" s="134">
        <f t="shared" si="29"/>
        <v>0</v>
      </c>
      <c r="BR39" s="134">
        <f t="shared" si="30"/>
        <v>0</v>
      </c>
      <c r="BS39" s="134">
        <f t="shared" si="31"/>
        <v>0</v>
      </c>
      <c r="BT39" s="134">
        <f t="shared" si="32"/>
        <v>0</v>
      </c>
      <c r="BU39" s="134">
        <f t="shared" si="33"/>
        <v>0</v>
      </c>
      <c r="BV39" s="134">
        <f t="shared" si="34"/>
        <v>0</v>
      </c>
      <c r="BW39" s="134">
        <f t="shared" si="19"/>
        <v>0</v>
      </c>
      <c r="BX39" s="134">
        <f t="shared" si="43"/>
        <v>0</v>
      </c>
      <c r="BY39" s="134">
        <f t="shared" si="44"/>
        <v>0</v>
      </c>
      <c r="BZ39" s="134">
        <f t="shared" si="45"/>
        <v>0</v>
      </c>
      <c r="CA39" s="134">
        <f t="shared" si="35"/>
        <v>279556</v>
      </c>
      <c r="CB39" s="134">
        <f t="shared" si="36"/>
        <v>86364</v>
      </c>
      <c r="CC39" s="134">
        <f t="shared" si="37"/>
        <v>193192</v>
      </c>
      <c r="CD39" s="134">
        <f t="shared" si="38"/>
        <v>0</v>
      </c>
      <c r="CE39" s="134">
        <f t="shared" si="39"/>
        <v>0</v>
      </c>
      <c r="CF39" s="135">
        <v>0</v>
      </c>
      <c r="CG39" s="134">
        <f t="shared" si="40"/>
        <v>0</v>
      </c>
      <c r="CH39" s="134">
        <f t="shared" si="41"/>
        <v>24829</v>
      </c>
      <c r="CI39" s="134">
        <f t="shared" si="42"/>
        <v>304385</v>
      </c>
    </row>
    <row r="40" spans="1:87" s="129" customFormat="1" ht="12" customHeight="1">
      <c r="A40" s="125" t="s">
        <v>335</v>
      </c>
      <c r="B40" s="126" t="s">
        <v>400</v>
      </c>
      <c r="C40" s="125" t="s">
        <v>401</v>
      </c>
      <c r="D40" s="134">
        <f t="shared" si="3"/>
        <v>52685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52685</v>
      </c>
      <c r="K40" s="135">
        <v>0</v>
      </c>
      <c r="L40" s="134">
        <f t="shared" si="5"/>
        <v>0</v>
      </c>
      <c r="M40" s="134">
        <f t="shared" si="6"/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f t="shared" si="7"/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f t="shared" si="8"/>
        <v>0</v>
      </c>
      <c r="X40" s="134">
        <v>0</v>
      </c>
      <c r="Y40" s="134">
        <v>0</v>
      </c>
      <c r="Z40" s="134">
        <v>0</v>
      </c>
      <c r="AA40" s="134">
        <v>0</v>
      </c>
      <c r="AB40" s="135">
        <v>0</v>
      </c>
      <c r="AC40" s="134">
        <v>0</v>
      </c>
      <c r="AD40" s="134">
        <v>41539</v>
      </c>
      <c r="AE40" s="134">
        <f t="shared" si="9"/>
        <v>94224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0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0</v>
      </c>
      <c r="AZ40" s="134">
        <v>0</v>
      </c>
      <c r="BA40" s="134">
        <v>0</v>
      </c>
      <c r="BB40" s="134">
        <v>0</v>
      </c>
      <c r="BC40" s="134">
        <v>0</v>
      </c>
      <c r="BD40" s="135">
        <v>0</v>
      </c>
      <c r="BE40" s="134">
        <v>0</v>
      </c>
      <c r="BF40" s="134">
        <v>0</v>
      </c>
      <c r="BG40" s="134">
        <f t="shared" si="16"/>
        <v>0</v>
      </c>
      <c r="BH40" s="134">
        <f t="shared" si="20"/>
        <v>52685</v>
      </c>
      <c r="BI40" s="134">
        <f t="shared" si="21"/>
        <v>0</v>
      </c>
      <c r="BJ40" s="134">
        <f t="shared" si="22"/>
        <v>0</v>
      </c>
      <c r="BK40" s="134">
        <f t="shared" si="23"/>
        <v>0</v>
      </c>
      <c r="BL40" s="134">
        <f t="shared" si="24"/>
        <v>0</v>
      </c>
      <c r="BM40" s="134">
        <f t="shared" si="25"/>
        <v>0</v>
      </c>
      <c r="BN40" s="134">
        <f t="shared" si="26"/>
        <v>52685</v>
      </c>
      <c r="BO40" s="135">
        <v>0</v>
      </c>
      <c r="BP40" s="134">
        <f t="shared" si="28"/>
        <v>0</v>
      </c>
      <c r="BQ40" s="134">
        <f t="shared" si="29"/>
        <v>0</v>
      </c>
      <c r="BR40" s="134">
        <f t="shared" si="30"/>
        <v>0</v>
      </c>
      <c r="BS40" s="134">
        <f t="shared" si="31"/>
        <v>0</v>
      </c>
      <c r="BT40" s="134">
        <f t="shared" si="32"/>
        <v>0</v>
      </c>
      <c r="BU40" s="134">
        <f t="shared" si="33"/>
        <v>0</v>
      </c>
      <c r="BV40" s="134">
        <f t="shared" si="34"/>
        <v>0</v>
      </c>
      <c r="BW40" s="134">
        <f t="shared" si="19"/>
        <v>0</v>
      </c>
      <c r="BX40" s="134">
        <f t="shared" si="43"/>
        <v>0</v>
      </c>
      <c r="BY40" s="134">
        <f t="shared" si="44"/>
        <v>0</v>
      </c>
      <c r="BZ40" s="134">
        <f t="shared" si="45"/>
        <v>0</v>
      </c>
      <c r="CA40" s="134">
        <f t="shared" si="35"/>
        <v>0</v>
      </c>
      <c r="CB40" s="134">
        <f t="shared" si="36"/>
        <v>0</v>
      </c>
      <c r="CC40" s="134">
        <f t="shared" si="37"/>
        <v>0</v>
      </c>
      <c r="CD40" s="134">
        <f t="shared" si="38"/>
        <v>0</v>
      </c>
      <c r="CE40" s="134">
        <f t="shared" si="39"/>
        <v>0</v>
      </c>
      <c r="CF40" s="135">
        <v>0</v>
      </c>
      <c r="CG40" s="134">
        <f t="shared" si="40"/>
        <v>0</v>
      </c>
      <c r="CH40" s="134">
        <f t="shared" si="41"/>
        <v>41539</v>
      </c>
      <c r="CI40" s="134">
        <f t="shared" si="42"/>
        <v>94224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402</v>
      </c>
      <c r="B7" s="122">
        <v>26000</v>
      </c>
      <c r="C7" s="121" t="s">
        <v>333</v>
      </c>
      <c r="D7" s="123">
        <f aca="true" t="shared" si="0" ref="D7:I7">SUM(D8:D33)</f>
        <v>791580</v>
      </c>
      <c r="E7" s="123">
        <f t="shared" si="0"/>
        <v>2883515</v>
      </c>
      <c r="F7" s="123">
        <f t="shared" si="0"/>
        <v>3675095</v>
      </c>
      <c r="G7" s="123">
        <f t="shared" si="0"/>
        <v>162855</v>
      </c>
      <c r="H7" s="123">
        <f t="shared" si="0"/>
        <v>1158463</v>
      </c>
      <c r="I7" s="123">
        <f t="shared" si="0"/>
        <v>1321318</v>
      </c>
      <c r="J7" s="147">
        <f>COUNTIF(J8:J33,"&lt;&gt;")</f>
        <v>19</v>
      </c>
      <c r="K7" s="147">
        <f>COUNTIF(K8:K33,"&lt;&gt;")</f>
        <v>19</v>
      </c>
      <c r="L7" s="123">
        <f aca="true" t="shared" si="1" ref="L7:Q7">SUM(L8:L33)</f>
        <v>791580</v>
      </c>
      <c r="M7" s="123">
        <f t="shared" si="1"/>
        <v>2883515</v>
      </c>
      <c r="N7" s="123">
        <f t="shared" si="1"/>
        <v>3675095</v>
      </c>
      <c r="O7" s="123">
        <f t="shared" si="1"/>
        <v>162855</v>
      </c>
      <c r="P7" s="123">
        <f t="shared" si="1"/>
        <v>871600</v>
      </c>
      <c r="Q7" s="123">
        <f t="shared" si="1"/>
        <v>1034455</v>
      </c>
      <c r="R7" s="147">
        <f>COUNTIF(R8:R33,"&lt;&gt;")</f>
        <v>5</v>
      </c>
      <c r="S7" s="147">
        <f>COUNTIF(S8:S33,"&lt;&gt;")</f>
        <v>5</v>
      </c>
      <c r="T7" s="123">
        <f aca="true" t="shared" si="2" ref="T7:Y7">SUM(T8:T33)</f>
        <v>0</v>
      </c>
      <c r="U7" s="123">
        <f t="shared" si="2"/>
        <v>0</v>
      </c>
      <c r="V7" s="123">
        <f t="shared" si="2"/>
        <v>0</v>
      </c>
      <c r="W7" s="123">
        <f t="shared" si="2"/>
        <v>0</v>
      </c>
      <c r="X7" s="123">
        <f t="shared" si="2"/>
        <v>286863</v>
      </c>
      <c r="Y7" s="123">
        <f t="shared" si="2"/>
        <v>286863</v>
      </c>
      <c r="Z7" s="147">
        <f>COUNTIF(Z8:Z33,"&lt;&gt;")</f>
        <v>0</v>
      </c>
      <c r="AA7" s="147">
        <f>COUNTIF(AA8:AA33,"&lt;&gt;")</f>
        <v>0</v>
      </c>
      <c r="AB7" s="123">
        <f aca="true" t="shared" si="3" ref="AB7:AG7">SUM(AB8:AB33)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COUNTIF(AH8:AH33,"&lt;&gt;")</f>
        <v>0</v>
      </c>
      <c r="AI7" s="147">
        <f>COUNTIF(AI8:AI33,"&lt;&gt;")</f>
        <v>0</v>
      </c>
      <c r="AJ7" s="123">
        <f aca="true" t="shared" si="4" ref="AJ7:AO7">SUM(AJ8:AJ33)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COUNTIF(AP8:AP33,"&lt;&gt;")</f>
        <v>0</v>
      </c>
      <c r="AQ7" s="147">
        <f>COUNTIF(AQ8:AQ33,"&lt;&gt;")</f>
        <v>0</v>
      </c>
      <c r="AR7" s="123">
        <f aca="true" t="shared" si="5" ref="AR7:AW7">SUM(AR8:AR33)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COUNTIF(AX8:AX33,"&lt;&gt;")</f>
        <v>0</v>
      </c>
      <c r="AY7" s="147">
        <f>COUNTIF(AY8:AY33,"&lt;&gt;")</f>
        <v>0</v>
      </c>
      <c r="AZ7" s="123">
        <f aca="true" t="shared" si="6" ref="AZ7:BE7">SUM(AZ8:AZ33)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402</v>
      </c>
      <c r="B8" s="126" t="s">
        <v>463</v>
      </c>
      <c r="C8" s="125" t="s">
        <v>403</v>
      </c>
      <c r="D8" s="127">
        <f aca="true" t="shared" si="7" ref="D8:D33">SUM(L8,T8,AB8,AJ8,AR8,AZ8)</f>
        <v>0</v>
      </c>
      <c r="E8" s="127">
        <f aca="true" t="shared" si="8" ref="E8:E33">SUM(M8,U8,AC8,AK8,AS8,BA8)</f>
        <v>0</v>
      </c>
      <c r="F8" s="127">
        <f aca="true" t="shared" si="9" ref="F8:F33">SUM(D8:E8)</f>
        <v>0</v>
      </c>
      <c r="G8" s="127">
        <f aca="true" t="shared" si="10" ref="G8:G33">SUM(O8,W8,AE8,AM8,AU8,BC8)</f>
        <v>0</v>
      </c>
      <c r="H8" s="127">
        <f aca="true" t="shared" si="11" ref="H8:H33">SUM(P8,X8,AF8,AN8,AV8,BD8)</f>
        <v>0</v>
      </c>
      <c r="I8" s="127">
        <f aca="true" t="shared" si="12" ref="I8:I33">SUM(G8:H8)</f>
        <v>0</v>
      </c>
      <c r="J8" s="130"/>
      <c r="K8" s="131"/>
      <c r="L8" s="127">
        <v>0</v>
      </c>
      <c r="M8" s="127">
        <v>0</v>
      </c>
      <c r="N8" s="127">
        <f aca="true" t="shared" si="13" ref="N8:N33">SUM(L8,+M8)</f>
        <v>0</v>
      </c>
      <c r="O8" s="127">
        <v>0</v>
      </c>
      <c r="P8" s="127">
        <v>0</v>
      </c>
      <c r="Q8" s="127">
        <f aca="true" t="shared" si="14" ref="Q8:Q33">SUM(O8,+P8)</f>
        <v>0</v>
      </c>
      <c r="R8" s="130"/>
      <c r="S8" s="131"/>
      <c r="T8" s="127">
        <v>0</v>
      </c>
      <c r="U8" s="127">
        <v>0</v>
      </c>
      <c r="V8" s="127">
        <f aca="true" t="shared" si="15" ref="V8:V33">+SUM(T8,U8)</f>
        <v>0</v>
      </c>
      <c r="W8" s="127">
        <v>0</v>
      </c>
      <c r="X8" s="127">
        <v>0</v>
      </c>
      <c r="Y8" s="127">
        <f aca="true" t="shared" si="16" ref="Y8:Y33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3">+SUM(AB8,AC8)</f>
        <v>0</v>
      </c>
      <c r="AE8" s="127">
        <v>0</v>
      </c>
      <c r="AF8" s="127">
        <v>0</v>
      </c>
      <c r="AG8" s="127">
        <f aca="true" t="shared" si="18" ref="AG8:AG33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3">SUM(AJ8,+AK8)</f>
        <v>0</v>
      </c>
      <c r="AM8" s="127">
        <v>0</v>
      </c>
      <c r="AN8" s="127">
        <v>0</v>
      </c>
      <c r="AO8" s="127">
        <f aca="true" t="shared" si="20" ref="AO8:AO33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3">SUM(AR8,+AS8)</f>
        <v>0</v>
      </c>
      <c r="AU8" s="127">
        <v>0</v>
      </c>
      <c r="AV8" s="127">
        <v>0</v>
      </c>
      <c r="AW8" s="127">
        <f aca="true" t="shared" si="22" ref="AW8:AW33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3">SUM(AZ8,BA8)</f>
        <v>0</v>
      </c>
      <c r="BC8" s="127">
        <v>0</v>
      </c>
      <c r="BD8" s="127">
        <v>0</v>
      </c>
      <c r="BE8" s="127">
        <f aca="true" t="shared" si="24" ref="BE8:BE33">SUM(BC8,+BD8)</f>
        <v>0</v>
      </c>
    </row>
    <row r="9" spans="1:57" s="129" customFormat="1" ht="12" customHeight="1">
      <c r="A9" s="125" t="s">
        <v>402</v>
      </c>
      <c r="B9" s="126" t="s">
        <v>464</v>
      </c>
      <c r="C9" s="125" t="s">
        <v>404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402</v>
      </c>
      <c r="B10" s="126" t="s">
        <v>465</v>
      </c>
      <c r="C10" s="125" t="s">
        <v>405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402</v>
      </c>
      <c r="B11" s="126" t="s">
        <v>466</v>
      </c>
      <c r="C11" s="125" t="s">
        <v>334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402</v>
      </c>
      <c r="B12" s="126" t="s">
        <v>406</v>
      </c>
      <c r="C12" s="125" t="s">
        <v>407</v>
      </c>
      <c r="D12" s="134">
        <f t="shared" si="7"/>
        <v>236805</v>
      </c>
      <c r="E12" s="134">
        <f t="shared" si="8"/>
        <v>625881</v>
      </c>
      <c r="F12" s="134">
        <f t="shared" si="9"/>
        <v>862686</v>
      </c>
      <c r="G12" s="134">
        <f t="shared" si="10"/>
        <v>83138</v>
      </c>
      <c r="H12" s="134">
        <f t="shared" si="11"/>
        <v>307423</v>
      </c>
      <c r="I12" s="134">
        <f t="shared" si="12"/>
        <v>390561</v>
      </c>
      <c r="J12" s="126" t="s">
        <v>408</v>
      </c>
      <c r="K12" s="125" t="s">
        <v>409</v>
      </c>
      <c r="L12" s="134">
        <v>236805</v>
      </c>
      <c r="M12" s="134">
        <v>625881</v>
      </c>
      <c r="N12" s="134">
        <f t="shared" si="13"/>
        <v>862686</v>
      </c>
      <c r="O12" s="134">
        <v>83138</v>
      </c>
      <c r="P12" s="134">
        <v>307423</v>
      </c>
      <c r="Q12" s="134">
        <f t="shared" si="14"/>
        <v>390561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402</v>
      </c>
      <c r="B13" s="126" t="s">
        <v>410</v>
      </c>
      <c r="C13" s="125" t="s">
        <v>411</v>
      </c>
      <c r="D13" s="134">
        <f t="shared" si="7"/>
        <v>0</v>
      </c>
      <c r="E13" s="134">
        <f t="shared" si="8"/>
        <v>26691</v>
      </c>
      <c r="F13" s="134">
        <f t="shared" si="9"/>
        <v>26691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 t="s">
        <v>412</v>
      </c>
      <c r="K13" s="125" t="s">
        <v>413</v>
      </c>
      <c r="L13" s="134">
        <v>0</v>
      </c>
      <c r="M13" s="134">
        <v>26691</v>
      </c>
      <c r="N13" s="134">
        <f t="shared" si="13"/>
        <v>26691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402</v>
      </c>
      <c r="B14" s="126" t="s">
        <v>467</v>
      </c>
      <c r="C14" s="125" t="s">
        <v>414</v>
      </c>
      <c r="D14" s="134">
        <f t="shared" si="7"/>
        <v>0</v>
      </c>
      <c r="E14" s="134">
        <f t="shared" si="8"/>
        <v>0</v>
      </c>
      <c r="F14" s="134">
        <f t="shared" si="9"/>
        <v>0</v>
      </c>
      <c r="G14" s="134">
        <f t="shared" si="10"/>
        <v>0</v>
      </c>
      <c r="H14" s="134">
        <f t="shared" si="11"/>
        <v>0</v>
      </c>
      <c r="I14" s="134">
        <f t="shared" si="12"/>
        <v>0</v>
      </c>
      <c r="J14" s="126"/>
      <c r="K14" s="125"/>
      <c r="L14" s="134">
        <v>0</v>
      </c>
      <c r="M14" s="134">
        <v>0</v>
      </c>
      <c r="N14" s="134">
        <f t="shared" si="13"/>
        <v>0</v>
      </c>
      <c r="O14" s="134">
        <v>0</v>
      </c>
      <c r="P14" s="134">
        <v>0</v>
      </c>
      <c r="Q14" s="134">
        <f t="shared" si="14"/>
        <v>0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402</v>
      </c>
      <c r="B15" s="126" t="s">
        <v>415</v>
      </c>
      <c r="C15" s="125" t="s">
        <v>416</v>
      </c>
      <c r="D15" s="134">
        <f t="shared" si="7"/>
        <v>112449</v>
      </c>
      <c r="E15" s="134">
        <f t="shared" si="8"/>
        <v>297205</v>
      </c>
      <c r="F15" s="134">
        <f t="shared" si="9"/>
        <v>409654</v>
      </c>
      <c r="G15" s="134">
        <f t="shared" si="10"/>
        <v>36333</v>
      </c>
      <c r="H15" s="134">
        <f t="shared" si="11"/>
        <v>134351</v>
      </c>
      <c r="I15" s="134">
        <f t="shared" si="12"/>
        <v>170684</v>
      </c>
      <c r="J15" s="126" t="s">
        <v>408</v>
      </c>
      <c r="K15" s="125" t="s">
        <v>409</v>
      </c>
      <c r="L15" s="134">
        <v>112449</v>
      </c>
      <c r="M15" s="134">
        <v>297205</v>
      </c>
      <c r="N15" s="134">
        <f t="shared" si="13"/>
        <v>409654</v>
      </c>
      <c r="O15" s="134">
        <v>36333</v>
      </c>
      <c r="P15" s="134">
        <v>134351</v>
      </c>
      <c r="Q15" s="134">
        <f t="shared" si="14"/>
        <v>170684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402</v>
      </c>
      <c r="B16" s="126" t="s">
        <v>417</v>
      </c>
      <c r="C16" s="125" t="s">
        <v>418</v>
      </c>
      <c r="D16" s="134">
        <f t="shared" si="7"/>
        <v>83773</v>
      </c>
      <c r="E16" s="134">
        <f t="shared" si="8"/>
        <v>256690</v>
      </c>
      <c r="F16" s="134">
        <f t="shared" si="9"/>
        <v>340463</v>
      </c>
      <c r="G16" s="134">
        <f t="shared" si="10"/>
        <v>0</v>
      </c>
      <c r="H16" s="134">
        <f t="shared" si="11"/>
        <v>17741</v>
      </c>
      <c r="I16" s="134">
        <f t="shared" si="12"/>
        <v>17741</v>
      </c>
      <c r="J16" s="126" t="s">
        <v>419</v>
      </c>
      <c r="K16" s="125" t="s">
        <v>420</v>
      </c>
      <c r="L16" s="134">
        <v>83773</v>
      </c>
      <c r="M16" s="134">
        <v>256690</v>
      </c>
      <c r="N16" s="134">
        <f t="shared" si="13"/>
        <v>340463</v>
      </c>
      <c r="O16" s="134">
        <v>0</v>
      </c>
      <c r="P16" s="134">
        <v>17741</v>
      </c>
      <c r="Q16" s="134">
        <f t="shared" si="14"/>
        <v>17741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402</v>
      </c>
      <c r="B17" s="126" t="s">
        <v>421</v>
      </c>
      <c r="C17" s="125" t="s">
        <v>422</v>
      </c>
      <c r="D17" s="134">
        <f t="shared" si="7"/>
        <v>122951</v>
      </c>
      <c r="E17" s="134">
        <f t="shared" si="8"/>
        <v>376738</v>
      </c>
      <c r="F17" s="134">
        <f t="shared" si="9"/>
        <v>499689</v>
      </c>
      <c r="G17" s="134">
        <f t="shared" si="10"/>
        <v>0</v>
      </c>
      <c r="H17" s="134">
        <f t="shared" si="11"/>
        <v>26039</v>
      </c>
      <c r="I17" s="134">
        <f t="shared" si="12"/>
        <v>26039</v>
      </c>
      <c r="J17" s="126" t="s">
        <v>419</v>
      </c>
      <c r="K17" s="125" t="s">
        <v>420</v>
      </c>
      <c r="L17" s="134">
        <v>122951</v>
      </c>
      <c r="M17" s="134">
        <v>376738</v>
      </c>
      <c r="N17" s="134">
        <f t="shared" si="13"/>
        <v>499689</v>
      </c>
      <c r="O17" s="134">
        <v>0</v>
      </c>
      <c r="P17" s="134">
        <v>26039</v>
      </c>
      <c r="Q17" s="134">
        <f t="shared" si="14"/>
        <v>26039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402</v>
      </c>
      <c r="B18" s="126" t="s">
        <v>423</v>
      </c>
      <c r="C18" s="125" t="s">
        <v>424</v>
      </c>
      <c r="D18" s="134">
        <f t="shared" si="7"/>
        <v>95858</v>
      </c>
      <c r="E18" s="134">
        <f t="shared" si="8"/>
        <v>253355</v>
      </c>
      <c r="F18" s="134">
        <f t="shared" si="9"/>
        <v>349213</v>
      </c>
      <c r="G18" s="134">
        <f t="shared" si="10"/>
        <v>17507</v>
      </c>
      <c r="H18" s="134">
        <f t="shared" si="11"/>
        <v>64736</v>
      </c>
      <c r="I18" s="134">
        <f t="shared" si="12"/>
        <v>82243</v>
      </c>
      <c r="J18" s="126" t="s">
        <v>408</v>
      </c>
      <c r="K18" s="125" t="s">
        <v>409</v>
      </c>
      <c r="L18" s="134">
        <v>95858</v>
      </c>
      <c r="M18" s="134">
        <v>253355</v>
      </c>
      <c r="N18" s="134">
        <f t="shared" si="13"/>
        <v>349213</v>
      </c>
      <c r="O18" s="134">
        <v>17507</v>
      </c>
      <c r="P18" s="134">
        <v>64736</v>
      </c>
      <c r="Q18" s="134">
        <f t="shared" si="14"/>
        <v>82243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402</v>
      </c>
      <c r="B19" s="126" t="s">
        <v>468</v>
      </c>
      <c r="C19" s="125" t="s">
        <v>425</v>
      </c>
      <c r="D19" s="134">
        <f t="shared" si="7"/>
        <v>0</v>
      </c>
      <c r="E19" s="134">
        <f t="shared" si="8"/>
        <v>0</v>
      </c>
      <c r="F19" s="134">
        <f t="shared" si="9"/>
        <v>0</v>
      </c>
      <c r="G19" s="134">
        <f t="shared" si="10"/>
        <v>0</v>
      </c>
      <c r="H19" s="134">
        <f t="shared" si="11"/>
        <v>0</v>
      </c>
      <c r="I19" s="134">
        <f t="shared" si="12"/>
        <v>0</v>
      </c>
      <c r="J19" s="126"/>
      <c r="K19" s="125"/>
      <c r="L19" s="134">
        <v>0</v>
      </c>
      <c r="M19" s="134">
        <v>0</v>
      </c>
      <c r="N19" s="134">
        <f t="shared" si="13"/>
        <v>0</v>
      </c>
      <c r="O19" s="134">
        <v>0</v>
      </c>
      <c r="P19" s="134">
        <v>0</v>
      </c>
      <c r="Q19" s="134">
        <f t="shared" si="14"/>
        <v>0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402</v>
      </c>
      <c r="B20" s="126" t="s">
        <v>469</v>
      </c>
      <c r="C20" s="125" t="s">
        <v>426</v>
      </c>
      <c r="D20" s="134">
        <f t="shared" si="7"/>
        <v>0</v>
      </c>
      <c r="E20" s="134">
        <f t="shared" si="8"/>
        <v>0</v>
      </c>
      <c r="F20" s="134">
        <f t="shared" si="9"/>
        <v>0</v>
      </c>
      <c r="G20" s="134">
        <f t="shared" si="10"/>
        <v>0</v>
      </c>
      <c r="H20" s="134">
        <f t="shared" si="11"/>
        <v>0</v>
      </c>
      <c r="I20" s="134">
        <f t="shared" si="12"/>
        <v>0</v>
      </c>
      <c r="J20" s="126"/>
      <c r="K20" s="125"/>
      <c r="L20" s="134">
        <v>0</v>
      </c>
      <c r="M20" s="134">
        <v>0</v>
      </c>
      <c r="N20" s="134">
        <f t="shared" si="13"/>
        <v>0</v>
      </c>
      <c r="O20" s="134">
        <v>0</v>
      </c>
      <c r="P20" s="134">
        <v>0</v>
      </c>
      <c r="Q20" s="134">
        <f t="shared" si="14"/>
        <v>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402</v>
      </c>
      <c r="B21" s="126" t="s">
        <v>427</v>
      </c>
      <c r="C21" s="125" t="s">
        <v>428</v>
      </c>
      <c r="D21" s="134">
        <f t="shared" si="7"/>
        <v>0</v>
      </c>
      <c r="E21" s="134">
        <f t="shared" si="8"/>
        <v>248243</v>
      </c>
      <c r="F21" s="134">
        <f t="shared" si="9"/>
        <v>248243</v>
      </c>
      <c r="G21" s="134">
        <f t="shared" si="10"/>
        <v>0</v>
      </c>
      <c r="H21" s="134">
        <f t="shared" si="11"/>
        <v>111286</v>
      </c>
      <c r="I21" s="134">
        <f t="shared" si="12"/>
        <v>111286</v>
      </c>
      <c r="J21" s="126" t="s">
        <v>429</v>
      </c>
      <c r="K21" s="125" t="s">
        <v>430</v>
      </c>
      <c r="L21" s="134">
        <v>0</v>
      </c>
      <c r="M21" s="134">
        <v>248243</v>
      </c>
      <c r="N21" s="134">
        <f t="shared" si="13"/>
        <v>248243</v>
      </c>
      <c r="O21" s="134">
        <v>0</v>
      </c>
      <c r="P21" s="134">
        <v>111286</v>
      </c>
      <c r="Q21" s="134">
        <f t="shared" si="14"/>
        <v>111286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402</v>
      </c>
      <c r="B22" s="126" t="s">
        <v>431</v>
      </c>
      <c r="C22" s="125" t="s">
        <v>432</v>
      </c>
      <c r="D22" s="134">
        <f t="shared" si="7"/>
        <v>762</v>
      </c>
      <c r="E22" s="134">
        <f t="shared" si="8"/>
        <v>110762</v>
      </c>
      <c r="F22" s="134">
        <f t="shared" si="9"/>
        <v>111524</v>
      </c>
      <c r="G22" s="134">
        <f t="shared" si="10"/>
        <v>0</v>
      </c>
      <c r="H22" s="134">
        <f t="shared" si="11"/>
        <v>159264</v>
      </c>
      <c r="I22" s="134">
        <f t="shared" si="12"/>
        <v>159264</v>
      </c>
      <c r="J22" s="126" t="s">
        <v>433</v>
      </c>
      <c r="K22" s="125" t="s">
        <v>434</v>
      </c>
      <c r="L22" s="134">
        <v>762</v>
      </c>
      <c r="M22" s="134">
        <v>110762</v>
      </c>
      <c r="N22" s="134">
        <f t="shared" si="13"/>
        <v>111524</v>
      </c>
      <c r="O22" s="134">
        <v>0</v>
      </c>
      <c r="P22" s="134">
        <v>0</v>
      </c>
      <c r="Q22" s="134">
        <f t="shared" si="14"/>
        <v>0</v>
      </c>
      <c r="R22" s="126" t="s">
        <v>435</v>
      </c>
      <c r="S22" s="125" t="s">
        <v>436</v>
      </c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159264</v>
      </c>
      <c r="Y22" s="134">
        <f t="shared" si="16"/>
        <v>159264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402</v>
      </c>
      <c r="B23" s="126" t="s">
        <v>437</v>
      </c>
      <c r="C23" s="125" t="s">
        <v>438</v>
      </c>
      <c r="D23" s="134">
        <f t="shared" si="7"/>
        <v>23738</v>
      </c>
      <c r="E23" s="134">
        <f t="shared" si="8"/>
        <v>72735</v>
      </c>
      <c r="F23" s="134">
        <f t="shared" si="9"/>
        <v>96473</v>
      </c>
      <c r="G23" s="134">
        <f t="shared" si="10"/>
        <v>0</v>
      </c>
      <c r="H23" s="134">
        <f t="shared" si="11"/>
        <v>5027</v>
      </c>
      <c r="I23" s="134">
        <f t="shared" si="12"/>
        <v>5027</v>
      </c>
      <c r="J23" s="126" t="s">
        <v>419</v>
      </c>
      <c r="K23" s="125" t="s">
        <v>420</v>
      </c>
      <c r="L23" s="134">
        <v>23738</v>
      </c>
      <c r="M23" s="134">
        <v>72735</v>
      </c>
      <c r="N23" s="134">
        <f t="shared" si="13"/>
        <v>96473</v>
      </c>
      <c r="O23" s="134">
        <v>0</v>
      </c>
      <c r="P23" s="134">
        <v>5027</v>
      </c>
      <c r="Q23" s="134">
        <f t="shared" si="14"/>
        <v>5027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402</v>
      </c>
      <c r="B24" s="126" t="s">
        <v>439</v>
      </c>
      <c r="C24" s="125" t="s">
        <v>440</v>
      </c>
      <c r="D24" s="134">
        <f t="shared" si="7"/>
        <v>26206</v>
      </c>
      <c r="E24" s="134">
        <f t="shared" si="8"/>
        <v>69264</v>
      </c>
      <c r="F24" s="134">
        <f t="shared" si="9"/>
        <v>95470</v>
      </c>
      <c r="G24" s="134">
        <f t="shared" si="10"/>
        <v>8924</v>
      </c>
      <c r="H24" s="134">
        <f t="shared" si="11"/>
        <v>33001</v>
      </c>
      <c r="I24" s="134">
        <f t="shared" si="12"/>
        <v>41925</v>
      </c>
      <c r="J24" s="126" t="s">
        <v>408</v>
      </c>
      <c r="K24" s="125" t="s">
        <v>409</v>
      </c>
      <c r="L24" s="134">
        <v>26206</v>
      </c>
      <c r="M24" s="134">
        <v>69264</v>
      </c>
      <c r="N24" s="134">
        <f t="shared" si="13"/>
        <v>95470</v>
      </c>
      <c r="O24" s="134">
        <v>8924</v>
      </c>
      <c r="P24" s="134">
        <v>33001</v>
      </c>
      <c r="Q24" s="134">
        <f t="shared" si="14"/>
        <v>41925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402</v>
      </c>
      <c r="B25" s="126" t="s">
        <v>441</v>
      </c>
      <c r="C25" s="125" t="s">
        <v>442</v>
      </c>
      <c r="D25" s="134">
        <f t="shared" si="7"/>
        <v>12904</v>
      </c>
      <c r="E25" s="134">
        <f t="shared" si="8"/>
        <v>34106</v>
      </c>
      <c r="F25" s="134">
        <f t="shared" si="9"/>
        <v>47010</v>
      </c>
      <c r="G25" s="134">
        <f t="shared" si="10"/>
        <v>5602</v>
      </c>
      <c r="H25" s="134">
        <f t="shared" si="11"/>
        <v>20716</v>
      </c>
      <c r="I25" s="134">
        <f t="shared" si="12"/>
        <v>26318</v>
      </c>
      <c r="J25" s="126" t="s">
        <v>408</v>
      </c>
      <c r="K25" s="125" t="s">
        <v>409</v>
      </c>
      <c r="L25" s="134">
        <v>12904</v>
      </c>
      <c r="M25" s="134">
        <v>34106</v>
      </c>
      <c r="N25" s="134">
        <f t="shared" si="13"/>
        <v>47010</v>
      </c>
      <c r="O25" s="134">
        <v>5602</v>
      </c>
      <c r="P25" s="134">
        <v>20716</v>
      </c>
      <c r="Q25" s="134">
        <f t="shared" si="14"/>
        <v>26318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402</v>
      </c>
      <c r="B26" s="126" t="s">
        <v>443</v>
      </c>
      <c r="C26" s="125" t="s">
        <v>444</v>
      </c>
      <c r="D26" s="134">
        <f t="shared" si="7"/>
        <v>14000</v>
      </c>
      <c r="E26" s="134">
        <f t="shared" si="8"/>
        <v>37002</v>
      </c>
      <c r="F26" s="134">
        <f t="shared" si="9"/>
        <v>51002</v>
      </c>
      <c r="G26" s="134">
        <f t="shared" si="10"/>
        <v>11351</v>
      </c>
      <c r="H26" s="134">
        <f t="shared" si="11"/>
        <v>41973</v>
      </c>
      <c r="I26" s="134">
        <f t="shared" si="12"/>
        <v>53324</v>
      </c>
      <c r="J26" s="126" t="s">
        <v>408</v>
      </c>
      <c r="K26" s="125" t="s">
        <v>409</v>
      </c>
      <c r="L26" s="134">
        <v>14000</v>
      </c>
      <c r="M26" s="134">
        <v>37002</v>
      </c>
      <c r="N26" s="134">
        <f t="shared" si="13"/>
        <v>51002</v>
      </c>
      <c r="O26" s="134">
        <v>11351</v>
      </c>
      <c r="P26" s="134">
        <v>41973</v>
      </c>
      <c r="Q26" s="134">
        <f t="shared" si="14"/>
        <v>53324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402</v>
      </c>
      <c r="B27" s="126" t="s">
        <v>445</v>
      </c>
      <c r="C27" s="125" t="s">
        <v>446</v>
      </c>
      <c r="D27" s="134">
        <f t="shared" si="7"/>
        <v>0</v>
      </c>
      <c r="E27" s="134">
        <f t="shared" si="8"/>
        <v>68676</v>
      </c>
      <c r="F27" s="134">
        <f t="shared" si="9"/>
        <v>68676</v>
      </c>
      <c r="G27" s="134">
        <f t="shared" si="10"/>
        <v>0</v>
      </c>
      <c r="H27" s="134">
        <f t="shared" si="11"/>
        <v>24070</v>
      </c>
      <c r="I27" s="134">
        <f t="shared" si="12"/>
        <v>24070</v>
      </c>
      <c r="J27" s="126" t="s">
        <v>447</v>
      </c>
      <c r="K27" s="125" t="s">
        <v>448</v>
      </c>
      <c r="L27" s="134">
        <v>0</v>
      </c>
      <c r="M27" s="134">
        <v>68676</v>
      </c>
      <c r="N27" s="134">
        <f t="shared" si="13"/>
        <v>68676</v>
      </c>
      <c r="O27" s="134">
        <v>0</v>
      </c>
      <c r="P27" s="134">
        <v>0</v>
      </c>
      <c r="Q27" s="134">
        <f t="shared" si="14"/>
        <v>0</v>
      </c>
      <c r="R27" s="126" t="s">
        <v>435</v>
      </c>
      <c r="S27" s="125" t="s">
        <v>449</v>
      </c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24070</v>
      </c>
      <c r="Y27" s="134">
        <f t="shared" si="16"/>
        <v>24070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402</v>
      </c>
      <c r="B28" s="126" t="s">
        <v>450</v>
      </c>
      <c r="C28" s="125" t="s">
        <v>451</v>
      </c>
      <c r="D28" s="134">
        <f t="shared" si="7"/>
        <v>0</v>
      </c>
      <c r="E28" s="134">
        <f t="shared" si="8"/>
        <v>150994</v>
      </c>
      <c r="F28" s="134">
        <f t="shared" si="9"/>
        <v>150994</v>
      </c>
      <c r="G28" s="134">
        <f t="shared" si="10"/>
        <v>0</v>
      </c>
      <c r="H28" s="134">
        <f t="shared" si="11"/>
        <v>34128</v>
      </c>
      <c r="I28" s="134">
        <f t="shared" si="12"/>
        <v>34128</v>
      </c>
      <c r="J28" s="126" t="s">
        <v>447</v>
      </c>
      <c r="K28" s="125" t="s">
        <v>452</v>
      </c>
      <c r="L28" s="134">
        <v>0</v>
      </c>
      <c r="M28" s="134">
        <v>150994</v>
      </c>
      <c r="N28" s="134">
        <f t="shared" si="13"/>
        <v>150994</v>
      </c>
      <c r="O28" s="134">
        <v>0</v>
      </c>
      <c r="P28" s="134">
        <v>0</v>
      </c>
      <c r="Q28" s="134">
        <f t="shared" si="14"/>
        <v>0</v>
      </c>
      <c r="R28" s="126" t="s">
        <v>435</v>
      </c>
      <c r="S28" s="125" t="s">
        <v>436</v>
      </c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34128</v>
      </c>
      <c r="Y28" s="134">
        <f t="shared" si="16"/>
        <v>34128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402</v>
      </c>
      <c r="B29" s="126" t="s">
        <v>453</v>
      </c>
      <c r="C29" s="125" t="s">
        <v>454</v>
      </c>
      <c r="D29" s="134">
        <f t="shared" si="7"/>
        <v>27466</v>
      </c>
      <c r="E29" s="134">
        <f t="shared" si="8"/>
        <v>45679</v>
      </c>
      <c r="F29" s="134">
        <f t="shared" si="9"/>
        <v>73145</v>
      </c>
      <c r="G29" s="134">
        <f t="shared" si="10"/>
        <v>0</v>
      </c>
      <c r="H29" s="134">
        <f t="shared" si="11"/>
        <v>42654</v>
      </c>
      <c r="I29" s="134">
        <f t="shared" si="12"/>
        <v>42654</v>
      </c>
      <c r="J29" s="126" t="s">
        <v>433</v>
      </c>
      <c r="K29" s="125" t="s">
        <v>434</v>
      </c>
      <c r="L29" s="134">
        <v>27466</v>
      </c>
      <c r="M29" s="134">
        <v>45679</v>
      </c>
      <c r="N29" s="134">
        <f t="shared" si="13"/>
        <v>73145</v>
      </c>
      <c r="O29" s="134">
        <v>0</v>
      </c>
      <c r="P29" s="134">
        <v>0</v>
      </c>
      <c r="Q29" s="134">
        <f t="shared" si="14"/>
        <v>0</v>
      </c>
      <c r="R29" s="126" t="s">
        <v>435</v>
      </c>
      <c r="S29" s="125" t="s">
        <v>436</v>
      </c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42654</v>
      </c>
      <c r="Y29" s="134">
        <f t="shared" si="16"/>
        <v>42654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402</v>
      </c>
      <c r="B30" s="126" t="s">
        <v>455</v>
      </c>
      <c r="C30" s="125" t="s">
        <v>456</v>
      </c>
      <c r="D30" s="134">
        <f t="shared" si="7"/>
        <v>0</v>
      </c>
      <c r="E30" s="134">
        <f t="shared" si="8"/>
        <v>91219</v>
      </c>
      <c r="F30" s="134">
        <f t="shared" si="9"/>
        <v>91219</v>
      </c>
      <c r="G30" s="134">
        <f t="shared" si="10"/>
        <v>0</v>
      </c>
      <c r="H30" s="134">
        <f t="shared" si="11"/>
        <v>26747</v>
      </c>
      <c r="I30" s="134">
        <f t="shared" si="12"/>
        <v>26747</v>
      </c>
      <c r="J30" s="126" t="s">
        <v>447</v>
      </c>
      <c r="K30" s="125" t="s">
        <v>448</v>
      </c>
      <c r="L30" s="134">
        <v>0</v>
      </c>
      <c r="M30" s="134">
        <v>91219</v>
      </c>
      <c r="N30" s="134">
        <f t="shared" si="13"/>
        <v>91219</v>
      </c>
      <c r="O30" s="134">
        <v>0</v>
      </c>
      <c r="P30" s="134">
        <v>0</v>
      </c>
      <c r="Q30" s="134">
        <f t="shared" si="14"/>
        <v>0</v>
      </c>
      <c r="R30" s="126" t="s">
        <v>435</v>
      </c>
      <c r="S30" s="125" t="s">
        <v>436</v>
      </c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26747</v>
      </c>
      <c r="Y30" s="134">
        <f t="shared" si="16"/>
        <v>26747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402</v>
      </c>
      <c r="B31" s="126" t="s">
        <v>457</v>
      </c>
      <c r="C31" s="125" t="s">
        <v>458</v>
      </c>
      <c r="D31" s="134">
        <f t="shared" si="7"/>
        <v>0</v>
      </c>
      <c r="E31" s="134">
        <f t="shared" si="8"/>
        <v>118275</v>
      </c>
      <c r="F31" s="134">
        <f t="shared" si="9"/>
        <v>118275</v>
      </c>
      <c r="G31" s="134">
        <f t="shared" si="10"/>
        <v>0</v>
      </c>
      <c r="H31" s="134">
        <f t="shared" si="11"/>
        <v>109307</v>
      </c>
      <c r="I31" s="134">
        <f t="shared" si="12"/>
        <v>109307</v>
      </c>
      <c r="J31" s="126" t="s">
        <v>429</v>
      </c>
      <c r="K31" s="125" t="s">
        <v>430</v>
      </c>
      <c r="L31" s="134">
        <v>0</v>
      </c>
      <c r="M31" s="134">
        <v>118275</v>
      </c>
      <c r="N31" s="134">
        <f t="shared" si="13"/>
        <v>118275</v>
      </c>
      <c r="O31" s="134">
        <v>0</v>
      </c>
      <c r="P31" s="134">
        <v>109307</v>
      </c>
      <c r="Q31" s="134">
        <f t="shared" si="14"/>
        <v>109307</v>
      </c>
      <c r="R31" s="126"/>
      <c r="S31" s="125"/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0</v>
      </c>
      <c r="Y31" s="134">
        <f t="shared" si="16"/>
        <v>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402</v>
      </c>
      <c r="B32" s="126" t="s">
        <v>459</v>
      </c>
      <c r="C32" s="125" t="s">
        <v>460</v>
      </c>
      <c r="D32" s="134">
        <f t="shared" si="7"/>
        <v>3252</v>
      </c>
      <c r="E32" s="134">
        <f t="shared" si="8"/>
        <v>0</v>
      </c>
      <c r="F32" s="134">
        <f t="shared" si="9"/>
        <v>3252</v>
      </c>
      <c r="G32" s="134">
        <f t="shared" si="10"/>
        <v>0</v>
      </c>
      <c r="H32" s="134">
        <f t="shared" si="11"/>
        <v>0</v>
      </c>
      <c r="I32" s="134">
        <f t="shared" si="12"/>
        <v>0</v>
      </c>
      <c r="J32" s="126" t="s">
        <v>412</v>
      </c>
      <c r="K32" s="125" t="s">
        <v>413</v>
      </c>
      <c r="L32" s="134">
        <v>3252</v>
      </c>
      <c r="M32" s="134">
        <v>0</v>
      </c>
      <c r="N32" s="134">
        <f t="shared" si="13"/>
        <v>3252</v>
      </c>
      <c r="O32" s="134">
        <v>0</v>
      </c>
      <c r="P32" s="134">
        <v>0</v>
      </c>
      <c r="Q32" s="134">
        <f t="shared" si="14"/>
        <v>0</v>
      </c>
      <c r="R32" s="126"/>
      <c r="S32" s="125"/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0</v>
      </c>
      <c r="Y32" s="134">
        <f t="shared" si="16"/>
        <v>0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402</v>
      </c>
      <c r="B33" s="126" t="s">
        <v>461</v>
      </c>
      <c r="C33" s="125" t="s">
        <v>462</v>
      </c>
      <c r="D33" s="134">
        <f t="shared" si="7"/>
        <v>31416</v>
      </c>
      <c r="E33" s="134">
        <f t="shared" si="8"/>
        <v>0</v>
      </c>
      <c r="F33" s="134">
        <f t="shared" si="9"/>
        <v>31416</v>
      </c>
      <c r="G33" s="134">
        <f t="shared" si="10"/>
        <v>0</v>
      </c>
      <c r="H33" s="134">
        <f t="shared" si="11"/>
        <v>0</v>
      </c>
      <c r="I33" s="134">
        <f t="shared" si="12"/>
        <v>0</v>
      </c>
      <c r="J33" s="126" t="s">
        <v>412</v>
      </c>
      <c r="K33" s="125" t="s">
        <v>413</v>
      </c>
      <c r="L33" s="134">
        <v>31416</v>
      </c>
      <c r="M33" s="134">
        <v>0</v>
      </c>
      <c r="N33" s="134">
        <f t="shared" si="13"/>
        <v>31416</v>
      </c>
      <c r="O33" s="134">
        <v>0</v>
      </c>
      <c r="P33" s="134">
        <v>0</v>
      </c>
      <c r="Q33" s="134">
        <f t="shared" si="14"/>
        <v>0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402</v>
      </c>
      <c r="B7" s="122">
        <v>26000</v>
      </c>
      <c r="C7" s="121" t="s">
        <v>333</v>
      </c>
      <c r="D7" s="123">
        <f>SUM(D8:D14)</f>
        <v>3675095</v>
      </c>
      <c r="E7" s="123">
        <f>SUM(E8:E14)</f>
        <v>1321318</v>
      </c>
      <c r="F7" s="147">
        <f>COUNTIF(F8:F14,"&lt;&gt;")</f>
        <v>7</v>
      </c>
      <c r="G7" s="147">
        <f>COUNTIF(G8:G14,"&lt;&gt;")</f>
        <v>7</v>
      </c>
      <c r="H7" s="123">
        <f>SUM(H8:H14)</f>
        <v>1658283</v>
      </c>
      <c r="I7" s="123">
        <f>SUM(I8:I14)</f>
        <v>678852</v>
      </c>
      <c r="J7" s="147">
        <f>COUNTIF(J8:J14,"&lt;&gt;")</f>
        <v>7</v>
      </c>
      <c r="K7" s="147">
        <f>COUNTIF(K8:K14,"&lt;&gt;")</f>
        <v>7</v>
      </c>
      <c r="L7" s="123">
        <f>SUM(L8:L14)</f>
        <v>1255009</v>
      </c>
      <c r="M7" s="123">
        <f>SUM(M8:M14)</f>
        <v>330100</v>
      </c>
      <c r="N7" s="147">
        <f>COUNTIF(N8:N14,"&lt;&gt;")</f>
        <v>5</v>
      </c>
      <c r="O7" s="147">
        <f>COUNTIF(O8:O14,"&lt;&gt;")</f>
        <v>5</v>
      </c>
      <c r="P7" s="123">
        <f>SUM(P8:P14)</f>
        <v>568321</v>
      </c>
      <c r="Q7" s="123">
        <f>SUM(Q8:Q14)</f>
        <v>121398</v>
      </c>
      <c r="R7" s="147">
        <f>COUNTIF(R8:R14,"&lt;&gt;")</f>
        <v>2</v>
      </c>
      <c r="S7" s="147">
        <f>COUNTIF(S8:S14,"&lt;&gt;")</f>
        <v>2</v>
      </c>
      <c r="T7" s="123">
        <f>SUM(T8:T14)</f>
        <v>95470</v>
      </c>
      <c r="U7" s="123">
        <f>SUM(U8:U14)</f>
        <v>84579</v>
      </c>
      <c r="V7" s="147">
        <f>COUNTIF(V8:V14,"&lt;&gt;")</f>
        <v>2</v>
      </c>
      <c r="W7" s="147">
        <f>COUNTIF(W8:W14,"&lt;&gt;")</f>
        <v>2</v>
      </c>
      <c r="X7" s="123">
        <f>SUM(X8:X14)</f>
        <v>51002</v>
      </c>
      <c r="Y7" s="123">
        <f>SUM(Y8:Y14)</f>
        <v>80071</v>
      </c>
      <c r="Z7" s="147">
        <f>COUNTIF(Z8:Z14,"&lt;&gt;")</f>
        <v>1</v>
      </c>
      <c r="AA7" s="147">
        <f>COUNTIF(AA8:AA14,"&lt;&gt;")</f>
        <v>1</v>
      </c>
      <c r="AB7" s="123">
        <f>SUM(AB8:AB14)</f>
        <v>47010</v>
      </c>
      <c r="AC7" s="123">
        <f>SUM(AC8:AC14)</f>
        <v>26318</v>
      </c>
      <c r="AD7" s="147">
        <f>COUNTIF(AD8:AD14,"&lt;&gt;")</f>
        <v>0</v>
      </c>
      <c r="AE7" s="147">
        <f>COUNTIF(AE8:AE14,"&lt;&gt;")</f>
        <v>0</v>
      </c>
      <c r="AF7" s="123">
        <f>SUM(AF8:AF14)</f>
        <v>0</v>
      </c>
      <c r="AG7" s="123">
        <f>SUM(AG8:AG14)</f>
        <v>0</v>
      </c>
      <c r="AH7" s="147">
        <f>COUNTIF(AH8:AH14,"&lt;&gt;")</f>
        <v>0</v>
      </c>
      <c r="AI7" s="147">
        <f>COUNTIF(AI8:AI14,"&lt;&gt;")</f>
        <v>0</v>
      </c>
      <c r="AJ7" s="123">
        <f>SUM(AJ8:AJ14)</f>
        <v>0</v>
      </c>
      <c r="AK7" s="123">
        <f>SUM(AK8:AK14)</f>
        <v>0</v>
      </c>
      <c r="AL7" s="147">
        <f>COUNTIF(AL8:AL14,"&lt;&gt;")</f>
        <v>0</v>
      </c>
      <c r="AM7" s="147">
        <f>COUNTIF(AM8:AM14,"&lt;&gt;")</f>
        <v>0</v>
      </c>
      <c r="AN7" s="123">
        <f>SUM(AN8:AN14)</f>
        <v>0</v>
      </c>
      <c r="AO7" s="123">
        <f>SUM(AO8:AO14)</f>
        <v>0</v>
      </c>
      <c r="AP7" s="147">
        <f>COUNTIF(AP8:AP14,"&lt;&gt;")</f>
        <v>0</v>
      </c>
      <c r="AQ7" s="147">
        <f>COUNTIF(AQ8:AQ14,"&lt;&gt;")</f>
        <v>0</v>
      </c>
      <c r="AR7" s="123">
        <f>SUM(AR8:AR14)</f>
        <v>0</v>
      </c>
      <c r="AS7" s="123">
        <f>SUM(AS8:AS14)</f>
        <v>0</v>
      </c>
      <c r="AT7" s="147">
        <f>COUNTIF(AT8:AT14,"&lt;&gt;")</f>
        <v>0</v>
      </c>
      <c r="AU7" s="147">
        <f>COUNTIF(AU8:AU14,"&lt;&gt;")</f>
        <v>0</v>
      </c>
      <c r="AV7" s="123">
        <f>SUM(AV8:AV14)</f>
        <v>0</v>
      </c>
      <c r="AW7" s="123">
        <f>SUM(AW8:AW14)</f>
        <v>0</v>
      </c>
      <c r="AX7" s="147">
        <f>COUNTIF(AX8:AX14,"&lt;&gt;")</f>
        <v>0</v>
      </c>
      <c r="AY7" s="147">
        <f>COUNTIF(AY8:AY14,"&lt;&gt;")</f>
        <v>0</v>
      </c>
      <c r="AZ7" s="123">
        <f>SUM(AZ8:AZ14)</f>
        <v>0</v>
      </c>
      <c r="BA7" s="123">
        <f>SUM(BA8:BA14)</f>
        <v>0</v>
      </c>
      <c r="BB7" s="147">
        <f>COUNTIF(BB8:BB14,"&lt;&gt;")</f>
        <v>0</v>
      </c>
      <c r="BC7" s="147">
        <f>COUNTIF(BC8:BC14,"&lt;&gt;")</f>
        <v>0</v>
      </c>
      <c r="BD7" s="123">
        <f>SUM(BD8:BD14)</f>
        <v>0</v>
      </c>
      <c r="BE7" s="123">
        <f>SUM(BE8:BE14)</f>
        <v>0</v>
      </c>
      <c r="BF7" s="147">
        <f>COUNTIF(BF8:BF14,"&lt;&gt;")</f>
        <v>0</v>
      </c>
      <c r="BG7" s="147">
        <f>COUNTIF(BG8:BG14,"&lt;&gt;")</f>
        <v>0</v>
      </c>
      <c r="BH7" s="123">
        <f>SUM(BH8:BH14)</f>
        <v>0</v>
      </c>
      <c r="BI7" s="123">
        <f>SUM(BI8:BI14)</f>
        <v>0</v>
      </c>
      <c r="BJ7" s="147">
        <f>COUNTIF(BJ8:BJ14,"&lt;&gt;")</f>
        <v>0</v>
      </c>
      <c r="BK7" s="147">
        <f>COUNTIF(BK8:BK14,"&lt;&gt;")</f>
        <v>0</v>
      </c>
      <c r="BL7" s="123">
        <f>SUM(BL8:BL14)</f>
        <v>0</v>
      </c>
      <c r="BM7" s="123">
        <f>SUM(BM8:BM14)</f>
        <v>0</v>
      </c>
      <c r="BN7" s="147">
        <f>COUNTIF(BN8:BN14,"&lt;&gt;")</f>
        <v>0</v>
      </c>
      <c r="BO7" s="147">
        <f>COUNTIF(BO8:BO14,"&lt;&gt;")</f>
        <v>0</v>
      </c>
      <c r="BP7" s="123">
        <f>SUM(BP8:BP14)</f>
        <v>0</v>
      </c>
      <c r="BQ7" s="123">
        <f>SUM(BQ8:BQ14)</f>
        <v>0</v>
      </c>
      <c r="BR7" s="147">
        <f>COUNTIF(BR8:BR14,"&lt;&gt;")</f>
        <v>0</v>
      </c>
      <c r="BS7" s="147">
        <f>COUNTIF(BS8:BS14,"&lt;&gt;")</f>
        <v>0</v>
      </c>
      <c r="BT7" s="123">
        <f>SUM(BT8:BT14)</f>
        <v>0</v>
      </c>
      <c r="BU7" s="123">
        <f>SUM(BU8:BU14)</f>
        <v>0</v>
      </c>
      <c r="BV7" s="147">
        <f>COUNTIF(BV8:BV14,"&lt;&gt;")</f>
        <v>0</v>
      </c>
      <c r="BW7" s="147">
        <f>COUNTIF(BW8:BW14,"&lt;&gt;")</f>
        <v>0</v>
      </c>
      <c r="BX7" s="123">
        <f>SUM(BX8:BX14)</f>
        <v>0</v>
      </c>
      <c r="BY7" s="123">
        <f>SUM(BY8:BY14)</f>
        <v>0</v>
      </c>
      <c r="BZ7" s="147">
        <f>COUNTIF(BZ8:BZ14,"&lt;&gt;")</f>
        <v>0</v>
      </c>
      <c r="CA7" s="147">
        <f>COUNTIF(CA8:CA14,"&lt;&gt;")</f>
        <v>0</v>
      </c>
      <c r="CB7" s="123">
        <f>SUM(CB8:CB14)</f>
        <v>0</v>
      </c>
      <c r="CC7" s="123">
        <f>SUM(CC8:CC14)</f>
        <v>0</v>
      </c>
      <c r="CD7" s="147">
        <f>COUNTIF(CD8:CD14,"&lt;&gt;")</f>
        <v>0</v>
      </c>
      <c r="CE7" s="147">
        <f>COUNTIF(CE8:CE14,"&lt;&gt;")</f>
        <v>0</v>
      </c>
      <c r="CF7" s="123">
        <f>SUM(CF8:CF14)</f>
        <v>0</v>
      </c>
      <c r="CG7" s="123">
        <f>SUM(CG8:CG14)</f>
        <v>0</v>
      </c>
      <c r="CH7" s="147">
        <f>COUNTIF(CH8:CH14,"&lt;&gt;")</f>
        <v>0</v>
      </c>
      <c r="CI7" s="147">
        <f>COUNTIF(CI8:CI14,"&lt;&gt;")</f>
        <v>0</v>
      </c>
      <c r="CJ7" s="123">
        <f>SUM(CJ8:CJ14)</f>
        <v>0</v>
      </c>
      <c r="CK7" s="123">
        <f>SUM(CK8:CK14)</f>
        <v>0</v>
      </c>
      <c r="CL7" s="147">
        <f>COUNTIF(CL8:CL14,"&lt;&gt;")</f>
        <v>0</v>
      </c>
      <c r="CM7" s="147">
        <f>COUNTIF(CM8:CM14,"&lt;&gt;")</f>
        <v>0</v>
      </c>
      <c r="CN7" s="123">
        <f>SUM(CN8:CN14)</f>
        <v>0</v>
      </c>
      <c r="CO7" s="123">
        <f>SUM(CO8:CO14)</f>
        <v>0</v>
      </c>
      <c r="CP7" s="147">
        <f>COUNTIF(CP8:CP14,"&lt;&gt;")</f>
        <v>0</v>
      </c>
      <c r="CQ7" s="147">
        <f>COUNTIF(CQ8:CQ14,"&lt;&gt;")</f>
        <v>0</v>
      </c>
      <c r="CR7" s="123">
        <f>SUM(CR8:CR14)</f>
        <v>0</v>
      </c>
      <c r="CS7" s="123">
        <f>SUM(CS8:CS14)</f>
        <v>0</v>
      </c>
      <c r="CT7" s="147">
        <f>COUNTIF(CT8:CT14,"&lt;&gt;")</f>
        <v>0</v>
      </c>
      <c r="CU7" s="147">
        <f>COUNTIF(CU8:CU14,"&lt;&gt;")</f>
        <v>0</v>
      </c>
      <c r="CV7" s="123">
        <f>SUM(CV8:CV14)</f>
        <v>0</v>
      </c>
      <c r="CW7" s="123">
        <f>SUM(CW8:CW14)</f>
        <v>0</v>
      </c>
      <c r="CX7" s="147">
        <f>COUNTIF(CX8:CX14,"&lt;&gt;")</f>
        <v>0</v>
      </c>
      <c r="CY7" s="147">
        <f>COUNTIF(CY8:CY14,"&lt;&gt;")</f>
        <v>0</v>
      </c>
      <c r="CZ7" s="123">
        <f>SUM(CZ8:CZ14)</f>
        <v>0</v>
      </c>
      <c r="DA7" s="123">
        <f>SUM(DA8:DA14)</f>
        <v>0</v>
      </c>
      <c r="DB7" s="147">
        <f>COUNTIF(DB8:DB14,"&lt;&gt;")</f>
        <v>0</v>
      </c>
      <c r="DC7" s="147">
        <f>COUNTIF(DC8:DC14,"&lt;&gt;")</f>
        <v>0</v>
      </c>
      <c r="DD7" s="123">
        <f>SUM(DD8:DD14)</f>
        <v>0</v>
      </c>
      <c r="DE7" s="123">
        <f>SUM(DE8:DE14)</f>
        <v>0</v>
      </c>
      <c r="DF7" s="147">
        <f>COUNTIF(DF8:DF14,"&lt;&gt;")</f>
        <v>0</v>
      </c>
      <c r="DG7" s="147">
        <f>COUNTIF(DG8:DG14,"&lt;&gt;")</f>
        <v>0</v>
      </c>
      <c r="DH7" s="123">
        <f>SUM(DH8:DH14)</f>
        <v>0</v>
      </c>
      <c r="DI7" s="123">
        <f>SUM(DI8:DI14)</f>
        <v>0</v>
      </c>
      <c r="DJ7" s="147">
        <f>COUNTIF(DJ8:DJ14,"&lt;&gt;")</f>
        <v>0</v>
      </c>
      <c r="DK7" s="147">
        <f>COUNTIF(DK8:DK14,"&lt;&gt;")</f>
        <v>0</v>
      </c>
      <c r="DL7" s="123">
        <f>SUM(DL8:DL14)</f>
        <v>0</v>
      </c>
      <c r="DM7" s="123">
        <f>SUM(DM8:DM14)</f>
        <v>0</v>
      </c>
      <c r="DN7" s="147">
        <f>COUNTIF(DN8:DN14,"&lt;&gt;")</f>
        <v>0</v>
      </c>
      <c r="DO7" s="147">
        <f>COUNTIF(DO8:DO14,"&lt;&gt;")</f>
        <v>0</v>
      </c>
      <c r="DP7" s="123">
        <f>SUM(DP8:DP14)</f>
        <v>0</v>
      </c>
      <c r="DQ7" s="123">
        <f>SUM(DQ8:DQ14)</f>
        <v>0</v>
      </c>
      <c r="DR7" s="147">
        <f>COUNTIF(DR8:DR14,"&lt;&gt;")</f>
        <v>0</v>
      </c>
      <c r="DS7" s="147">
        <f>COUNTIF(DS8:DS14,"&lt;&gt;")</f>
        <v>0</v>
      </c>
      <c r="DT7" s="123">
        <f>SUM(DT8:DT14)</f>
        <v>0</v>
      </c>
      <c r="DU7" s="123">
        <f>SUM(DU8:DU14)</f>
        <v>0</v>
      </c>
    </row>
    <row r="8" spans="1:125" s="129" customFormat="1" ht="12" customHeight="1">
      <c r="A8" s="125" t="s">
        <v>402</v>
      </c>
      <c r="B8" s="126" t="s">
        <v>429</v>
      </c>
      <c r="C8" s="125" t="s">
        <v>430</v>
      </c>
      <c r="D8" s="127">
        <f aca="true" t="shared" si="0" ref="D8:D14">SUM(H8,L8,P8,T8,X8,AB8,AF8,AJ8,AN8,AR8,AV8,AZ8,BD8,BH8,BL8,BP8,BT8,BX8,CB8,CF8,CJ8,CN8,CR8,CV8,CZ8,DD8,DH8,DL8,DP8,DT8)</f>
        <v>366518</v>
      </c>
      <c r="E8" s="127">
        <f aca="true" t="shared" si="1" ref="E8:E14">SUM(I8,M8,Q8,U8,Y8,AC8,AG8,AK8,AO8,AS8,AW8,BA8,BE8,BI8,BM8,BQ8,BU8,BY8,CC8,CG8,CK8,CO8,CS8,CW8,DA8,DE8,DI8,DM8,DQ8,DU8)</f>
        <v>220593</v>
      </c>
      <c r="F8" s="132" t="s">
        <v>427</v>
      </c>
      <c r="G8" s="131" t="s">
        <v>428</v>
      </c>
      <c r="H8" s="127">
        <v>248243</v>
      </c>
      <c r="I8" s="127">
        <v>111286</v>
      </c>
      <c r="J8" s="132" t="s">
        <v>457</v>
      </c>
      <c r="K8" s="131" t="s">
        <v>458</v>
      </c>
      <c r="L8" s="127">
        <v>118275</v>
      </c>
      <c r="M8" s="127">
        <v>109307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402</v>
      </c>
      <c r="B9" s="126" t="s">
        <v>408</v>
      </c>
      <c r="C9" s="125" t="s">
        <v>409</v>
      </c>
      <c r="D9" s="127">
        <f t="shared" si="0"/>
        <v>1815035</v>
      </c>
      <c r="E9" s="127">
        <f t="shared" si="1"/>
        <v>765055</v>
      </c>
      <c r="F9" s="132" t="s">
        <v>406</v>
      </c>
      <c r="G9" s="131" t="s">
        <v>407</v>
      </c>
      <c r="H9" s="127">
        <v>862686</v>
      </c>
      <c r="I9" s="127">
        <v>390561</v>
      </c>
      <c r="J9" s="132" t="s">
        <v>415</v>
      </c>
      <c r="K9" s="131" t="s">
        <v>416</v>
      </c>
      <c r="L9" s="127">
        <v>409654</v>
      </c>
      <c r="M9" s="127">
        <v>170684</v>
      </c>
      <c r="N9" s="132" t="s">
        <v>423</v>
      </c>
      <c r="O9" s="131" t="s">
        <v>424</v>
      </c>
      <c r="P9" s="127">
        <v>349213</v>
      </c>
      <c r="Q9" s="127">
        <v>82243</v>
      </c>
      <c r="R9" s="132" t="s">
        <v>439</v>
      </c>
      <c r="S9" s="131" t="s">
        <v>440</v>
      </c>
      <c r="T9" s="127">
        <v>95470</v>
      </c>
      <c r="U9" s="127">
        <v>41925</v>
      </c>
      <c r="V9" s="132" t="s">
        <v>443</v>
      </c>
      <c r="W9" s="131" t="s">
        <v>444</v>
      </c>
      <c r="X9" s="127">
        <v>51002</v>
      </c>
      <c r="Y9" s="127">
        <v>53324</v>
      </c>
      <c r="Z9" s="132" t="s">
        <v>441</v>
      </c>
      <c r="AA9" s="131" t="s">
        <v>442</v>
      </c>
      <c r="AB9" s="127">
        <v>47010</v>
      </c>
      <c r="AC9" s="127">
        <v>26318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402</v>
      </c>
      <c r="B10" s="126" t="s">
        <v>433</v>
      </c>
      <c r="C10" s="125" t="s">
        <v>434</v>
      </c>
      <c r="D10" s="127">
        <f t="shared" si="0"/>
        <v>184669</v>
      </c>
      <c r="E10" s="127">
        <f t="shared" si="1"/>
        <v>0</v>
      </c>
      <c r="F10" s="132" t="s">
        <v>431</v>
      </c>
      <c r="G10" s="131" t="s">
        <v>432</v>
      </c>
      <c r="H10" s="127">
        <v>111524</v>
      </c>
      <c r="I10" s="127">
        <v>0</v>
      </c>
      <c r="J10" s="132" t="s">
        <v>453</v>
      </c>
      <c r="K10" s="131" t="s">
        <v>454</v>
      </c>
      <c r="L10" s="127">
        <v>73145</v>
      </c>
      <c r="M10" s="127">
        <v>0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402</v>
      </c>
      <c r="B11" s="126" t="s">
        <v>419</v>
      </c>
      <c r="C11" s="125" t="s">
        <v>420</v>
      </c>
      <c r="D11" s="127">
        <f t="shared" si="0"/>
        <v>936625</v>
      </c>
      <c r="E11" s="127">
        <f t="shared" si="1"/>
        <v>48807</v>
      </c>
      <c r="F11" s="132" t="s">
        <v>417</v>
      </c>
      <c r="G11" s="131" t="s">
        <v>418</v>
      </c>
      <c r="H11" s="127">
        <v>340463</v>
      </c>
      <c r="I11" s="127">
        <v>17741</v>
      </c>
      <c r="J11" s="132" t="s">
        <v>421</v>
      </c>
      <c r="K11" s="131" t="s">
        <v>422</v>
      </c>
      <c r="L11" s="127">
        <v>499689</v>
      </c>
      <c r="M11" s="127">
        <v>26039</v>
      </c>
      <c r="N11" s="132" t="s">
        <v>437</v>
      </c>
      <c r="O11" s="131" t="s">
        <v>438</v>
      </c>
      <c r="P11" s="127">
        <v>96473</v>
      </c>
      <c r="Q11" s="127">
        <v>5027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402</v>
      </c>
      <c r="B12" s="126" t="s">
        <v>447</v>
      </c>
      <c r="C12" s="125" t="s">
        <v>448</v>
      </c>
      <c r="D12" s="134">
        <f t="shared" si="0"/>
        <v>310889</v>
      </c>
      <c r="E12" s="134">
        <f t="shared" si="1"/>
        <v>0</v>
      </c>
      <c r="F12" s="126" t="s">
        <v>445</v>
      </c>
      <c r="G12" s="125" t="s">
        <v>446</v>
      </c>
      <c r="H12" s="134">
        <v>68676</v>
      </c>
      <c r="I12" s="134">
        <v>0</v>
      </c>
      <c r="J12" s="126" t="s">
        <v>450</v>
      </c>
      <c r="K12" s="125" t="s">
        <v>451</v>
      </c>
      <c r="L12" s="134">
        <v>150994</v>
      </c>
      <c r="M12" s="134">
        <v>0</v>
      </c>
      <c r="N12" s="126" t="s">
        <v>455</v>
      </c>
      <c r="O12" s="125" t="s">
        <v>456</v>
      </c>
      <c r="P12" s="134">
        <v>91219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402</v>
      </c>
      <c r="B13" s="126" t="s">
        <v>435</v>
      </c>
      <c r="C13" s="125" t="s">
        <v>436</v>
      </c>
      <c r="D13" s="134">
        <f t="shared" si="0"/>
        <v>0</v>
      </c>
      <c r="E13" s="134">
        <f t="shared" si="1"/>
        <v>286863</v>
      </c>
      <c r="F13" s="126" t="s">
        <v>431</v>
      </c>
      <c r="G13" s="125" t="s">
        <v>432</v>
      </c>
      <c r="H13" s="134">
        <v>0</v>
      </c>
      <c r="I13" s="134">
        <v>159264</v>
      </c>
      <c r="J13" s="126" t="s">
        <v>445</v>
      </c>
      <c r="K13" s="125" t="s">
        <v>446</v>
      </c>
      <c r="L13" s="134">
        <v>0</v>
      </c>
      <c r="M13" s="134">
        <v>24070</v>
      </c>
      <c r="N13" s="126" t="s">
        <v>450</v>
      </c>
      <c r="O13" s="125" t="s">
        <v>451</v>
      </c>
      <c r="P13" s="134">
        <v>0</v>
      </c>
      <c r="Q13" s="134">
        <v>34128</v>
      </c>
      <c r="R13" s="126" t="s">
        <v>453</v>
      </c>
      <c r="S13" s="125" t="s">
        <v>454</v>
      </c>
      <c r="T13" s="134">
        <v>0</v>
      </c>
      <c r="U13" s="134">
        <v>42654</v>
      </c>
      <c r="V13" s="126" t="s">
        <v>455</v>
      </c>
      <c r="W13" s="125" t="s">
        <v>456</v>
      </c>
      <c r="X13" s="134">
        <v>0</v>
      </c>
      <c r="Y13" s="134">
        <v>26747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402</v>
      </c>
      <c r="B14" s="126" t="s">
        <v>412</v>
      </c>
      <c r="C14" s="125" t="s">
        <v>413</v>
      </c>
      <c r="D14" s="134">
        <f t="shared" si="0"/>
        <v>61359</v>
      </c>
      <c r="E14" s="134">
        <f t="shared" si="1"/>
        <v>0</v>
      </c>
      <c r="F14" s="126" t="s">
        <v>410</v>
      </c>
      <c r="G14" s="125" t="s">
        <v>411</v>
      </c>
      <c r="H14" s="134">
        <v>26691</v>
      </c>
      <c r="I14" s="134">
        <v>0</v>
      </c>
      <c r="J14" s="126" t="s">
        <v>459</v>
      </c>
      <c r="K14" s="125" t="s">
        <v>460</v>
      </c>
      <c r="L14" s="134">
        <v>3252</v>
      </c>
      <c r="M14" s="134">
        <v>0</v>
      </c>
      <c r="N14" s="126" t="s">
        <v>461</v>
      </c>
      <c r="O14" s="125" t="s">
        <v>462</v>
      </c>
      <c r="P14" s="134">
        <v>31416</v>
      </c>
      <c r="Q14" s="134">
        <v>0</v>
      </c>
      <c r="R14" s="126"/>
      <c r="S14" s="125"/>
      <c r="T14" s="134">
        <v>0</v>
      </c>
      <c r="U14" s="134">
        <v>0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470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26</v>
      </c>
      <c r="M2" s="3" t="str">
        <f>IF(L2&lt;&gt;"",VLOOKUP(L2,$AK$6:$AL$52,2,FALSE),"-")</f>
        <v>京都府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1214798</v>
      </c>
      <c r="F7" s="18">
        <f aca="true" t="shared" si="2" ref="F7:F12">AF14</f>
        <v>59808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0</v>
      </c>
      <c r="M7" s="18">
        <f aca="true" t="shared" si="4" ref="M7:M12">AF42</f>
        <v>10013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1214798</v>
      </c>
      <c r="AG7" s="40"/>
      <c r="AH7" s="2" t="str">
        <f ca="1" t="shared" si="0"/>
        <v>26000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211434</v>
      </c>
      <c r="F8" s="18">
        <f t="shared" si="2"/>
        <v>7149</v>
      </c>
      <c r="H8" s="191"/>
      <c r="I8" s="191"/>
      <c r="J8" s="195" t="s">
        <v>39</v>
      </c>
      <c r="K8" s="196"/>
      <c r="L8" s="18">
        <f t="shared" si="3"/>
        <v>2220575</v>
      </c>
      <c r="M8" s="18">
        <f t="shared" si="4"/>
        <v>225063</v>
      </c>
      <c r="AC8" s="16" t="s">
        <v>38</v>
      </c>
      <c r="AD8" s="41" t="s">
        <v>59</v>
      </c>
      <c r="AE8" s="40" t="s">
        <v>61</v>
      </c>
      <c r="AF8" s="36">
        <f ca="1" t="shared" si="5"/>
        <v>211434</v>
      </c>
      <c r="AG8" s="40"/>
      <c r="AH8" s="2" t="str">
        <f ca="1" t="shared" si="0"/>
        <v>26100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1657800</v>
      </c>
      <c r="F9" s="18">
        <f t="shared" si="2"/>
        <v>19600</v>
      </c>
      <c r="H9" s="191"/>
      <c r="I9" s="191"/>
      <c r="J9" s="181" t="s">
        <v>41</v>
      </c>
      <c r="K9" s="183"/>
      <c r="L9" s="18">
        <f t="shared" si="3"/>
        <v>1353914</v>
      </c>
      <c r="M9" s="18">
        <f t="shared" si="4"/>
        <v>40357</v>
      </c>
      <c r="AC9" s="16" t="s">
        <v>40</v>
      </c>
      <c r="AD9" s="41" t="s">
        <v>59</v>
      </c>
      <c r="AE9" s="40" t="s">
        <v>62</v>
      </c>
      <c r="AF9" s="36">
        <f ca="1" t="shared" si="5"/>
        <v>1657800</v>
      </c>
      <c r="AG9" s="40"/>
      <c r="AH9" s="2" t="str">
        <f ca="1" t="shared" si="0"/>
        <v>26201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6322741</v>
      </c>
      <c r="F10" s="18">
        <f t="shared" si="2"/>
        <v>1033605</v>
      </c>
      <c r="H10" s="191"/>
      <c r="I10" s="192"/>
      <c r="J10" s="181" t="s">
        <v>43</v>
      </c>
      <c r="K10" s="183"/>
      <c r="L10" s="18">
        <f t="shared" si="3"/>
        <v>643652</v>
      </c>
      <c r="M10" s="18">
        <f t="shared" si="4"/>
        <v>295432</v>
      </c>
      <c r="AC10" s="16" t="s">
        <v>42</v>
      </c>
      <c r="AD10" s="41" t="s">
        <v>59</v>
      </c>
      <c r="AE10" s="40" t="s">
        <v>63</v>
      </c>
      <c r="AF10" s="36">
        <f ca="1" t="shared" si="5"/>
        <v>6322741</v>
      </c>
      <c r="AG10" s="40"/>
      <c r="AH10" s="2" t="str">
        <f ca="1" t="shared" si="0"/>
        <v>26202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3675095</v>
      </c>
      <c r="F11" s="18">
        <f t="shared" si="2"/>
        <v>1321318</v>
      </c>
      <c r="H11" s="191"/>
      <c r="I11" s="207" t="s">
        <v>44</v>
      </c>
      <c r="J11" s="207"/>
      <c r="K11" s="207"/>
      <c r="L11" s="18">
        <f t="shared" si="3"/>
        <v>75801</v>
      </c>
      <c r="M11" s="18">
        <f t="shared" si="4"/>
        <v>1638</v>
      </c>
      <c r="AC11" s="16" t="s">
        <v>190</v>
      </c>
      <c r="AD11" s="41" t="s">
        <v>59</v>
      </c>
      <c r="AE11" s="40" t="s">
        <v>64</v>
      </c>
      <c r="AF11" s="36">
        <f ca="1" t="shared" si="5"/>
        <v>3675095</v>
      </c>
      <c r="AG11" s="40"/>
      <c r="AH11" s="2" t="str">
        <f ca="1" t="shared" si="0"/>
        <v>26203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5854730</v>
      </c>
      <c r="F12" s="18">
        <f t="shared" si="2"/>
        <v>10484</v>
      </c>
      <c r="H12" s="191"/>
      <c r="I12" s="207" t="s">
        <v>45</v>
      </c>
      <c r="J12" s="207"/>
      <c r="K12" s="207"/>
      <c r="L12" s="18">
        <f t="shared" si="3"/>
        <v>791580</v>
      </c>
      <c r="M12" s="18">
        <f t="shared" si="4"/>
        <v>162855</v>
      </c>
      <c r="AC12" s="16" t="s">
        <v>43</v>
      </c>
      <c r="AD12" s="41" t="s">
        <v>59</v>
      </c>
      <c r="AE12" s="40" t="s">
        <v>65</v>
      </c>
      <c r="AF12" s="36">
        <f ca="1" t="shared" si="5"/>
        <v>5854730</v>
      </c>
      <c r="AG12" s="40"/>
      <c r="AH12" s="2" t="str">
        <f ca="1" t="shared" si="0"/>
        <v>26204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18936598</v>
      </c>
      <c r="F13" s="19">
        <f>SUM(F7:F12)</f>
        <v>2451964</v>
      </c>
      <c r="H13" s="191"/>
      <c r="I13" s="184" t="s">
        <v>30</v>
      </c>
      <c r="J13" s="185"/>
      <c r="K13" s="186"/>
      <c r="L13" s="20">
        <f>SUM(L7:L12)</f>
        <v>5085522</v>
      </c>
      <c r="M13" s="20">
        <f>SUM(M7:M12)</f>
        <v>735358</v>
      </c>
      <c r="AC13" s="16" t="s">
        <v>48</v>
      </c>
      <c r="AD13" s="41" t="s">
        <v>59</v>
      </c>
      <c r="AE13" s="40" t="s">
        <v>66</v>
      </c>
      <c r="AF13" s="36">
        <f ca="1" t="shared" si="5"/>
        <v>22535903</v>
      </c>
      <c r="AG13" s="40"/>
      <c r="AH13" s="2" t="str">
        <f ca="1" t="shared" si="0"/>
        <v>26205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15261503</v>
      </c>
      <c r="F14" s="23">
        <f>F13-F11</f>
        <v>1130646</v>
      </c>
      <c r="H14" s="192"/>
      <c r="I14" s="21"/>
      <c r="J14" s="25"/>
      <c r="K14" s="22" t="s">
        <v>47</v>
      </c>
      <c r="L14" s="24">
        <f>L13-L12</f>
        <v>4293942</v>
      </c>
      <c r="M14" s="24">
        <f>M13-M12</f>
        <v>572503</v>
      </c>
      <c r="AC14" s="16" t="s">
        <v>34</v>
      </c>
      <c r="AD14" s="41" t="s">
        <v>59</v>
      </c>
      <c r="AE14" s="40" t="s">
        <v>67</v>
      </c>
      <c r="AF14" s="36">
        <f ca="1" t="shared" si="5"/>
        <v>59808</v>
      </c>
      <c r="AG14" s="40"/>
      <c r="AH14" s="2" t="str">
        <f ca="1" t="shared" si="0"/>
        <v>26206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22535903</v>
      </c>
      <c r="F15" s="18">
        <f>AF20</f>
        <v>3625596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3626385</v>
      </c>
      <c r="M15" s="18">
        <f aca="true" t="shared" si="7" ref="M15:M28">AF48</f>
        <v>581923</v>
      </c>
      <c r="AC15" s="16" t="s">
        <v>38</v>
      </c>
      <c r="AD15" s="41" t="s">
        <v>59</v>
      </c>
      <c r="AE15" s="40" t="s">
        <v>68</v>
      </c>
      <c r="AF15" s="36">
        <f ca="1" t="shared" si="5"/>
        <v>7149</v>
      </c>
      <c r="AG15" s="40"/>
      <c r="AH15" s="2" t="str">
        <f ca="1" t="shared" si="0"/>
        <v>26207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41472501</v>
      </c>
      <c r="F16" s="19">
        <f>SUM(F13,F15)</f>
        <v>6077560</v>
      </c>
      <c r="H16" s="188"/>
      <c r="I16" s="191"/>
      <c r="J16" s="191" t="s">
        <v>138</v>
      </c>
      <c r="K16" s="14" t="s">
        <v>107</v>
      </c>
      <c r="L16" s="18">
        <f t="shared" si="6"/>
        <v>6108748</v>
      </c>
      <c r="M16" s="18">
        <f t="shared" si="7"/>
        <v>225973</v>
      </c>
      <c r="AC16" s="16" t="s">
        <v>40</v>
      </c>
      <c r="AD16" s="41" t="s">
        <v>59</v>
      </c>
      <c r="AE16" s="40" t="s">
        <v>69</v>
      </c>
      <c r="AF16" s="36">
        <f ca="1" t="shared" si="5"/>
        <v>19600</v>
      </c>
      <c r="AG16" s="40"/>
      <c r="AH16" s="2" t="str">
        <f ca="1" t="shared" si="0"/>
        <v>26208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37797406</v>
      </c>
      <c r="F17" s="23">
        <f>SUM(F14:F15)</f>
        <v>4756242</v>
      </c>
      <c r="H17" s="188"/>
      <c r="I17" s="191"/>
      <c r="J17" s="191"/>
      <c r="K17" s="14" t="s">
        <v>108</v>
      </c>
      <c r="L17" s="18">
        <f t="shared" si="6"/>
        <v>2625963</v>
      </c>
      <c r="M17" s="18">
        <f t="shared" si="7"/>
        <v>70066</v>
      </c>
      <c r="AC17" s="16" t="s">
        <v>42</v>
      </c>
      <c r="AD17" s="41" t="s">
        <v>59</v>
      </c>
      <c r="AE17" s="40" t="s">
        <v>70</v>
      </c>
      <c r="AF17" s="36">
        <f ca="1" t="shared" si="5"/>
        <v>1033605</v>
      </c>
      <c r="AG17" s="40"/>
      <c r="AH17" s="2" t="str">
        <f ca="1" t="shared" si="0"/>
        <v>26209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163803</v>
      </c>
      <c r="M18" s="18">
        <f t="shared" si="7"/>
        <v>273</v>
      </c>
      <c r="AC18" s="16" t="s">
        <v>190</v>
      </c>
      <c r="AD18" s="41" t="s">
        <v>59</v>
      </c>
      <c r="AE18" s="40" t="s">
        <v>71</v>
      </c>
      <c r="AF18" s="36">
        <f ca="1" t="shared" si="5"/>
        <v>1321318</v>
      </c>
      <c r="AG18" s="40"/>
      <c r="AH18" s="2" t="str">
        <f ca="1" t="shared" si="0"/>
        <v>26210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1365450</v>
      </c>
      <c r="M19" s="18">
        <f t="shared" si="7"/>
        <v>97193</v>
      </c>
      <c r="AC19" s="16" t="s">
        <v>43</v>
      </c>
      <c r="AD19" s="41" t="s">
        <v>59</v>
      </c>
      <c r="AE19" s="40" t="s">
        <v>72</v>
      </c>
      <c r="AF19" s="36">
        <f ca="1" t="shared" si="5"/>
        <v>10484</v>
      </c>
      <c r="AG19" s="40"/>
      <c r="AH19" s="2" t="str">
        <f ca="1" t="shared" si="0"/>
        <v>26211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3675095</v>
      </c>
      <c r="F20" s="30">
        <f>F11</f>
        <v>1321318</v>
      </c>
      <c r="H20" s="188"/>
      <c r="I20" s="191"/>
      <c r="J20" s="181" t="s">
        <v>53</v>
      </c>
      <c r="K20" s="183"/>
      <c r="L20" s="18">
        <f t="shared" si="6"/>
        <v>5410100</v>
      </c>
      <c r="M20" s="18">
        <f t="shared" si="7"/>
        <v>555860</v>
      </c>
      <c r="AC20" s="16" t="s">
        <v>48</v>
      </c>
      <c r="AD20" s="41" t="s">
        <v>59</v>
      </c>
      <c r="AE20" s="40" t="s">
        <v>73</v>
      </c>
      <c r="AF20" s="36">
        <f ca="1" t="shared" si="5"/>
        <v>3625596</v>
      </c>
      <c r="AG20" s="40"/>
      <c r="AH20" s="2" t="str">
        <f ca="1" t="shared" si="0"/>
        <v>26212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3675095</v>
      </c>
      <c r="F21" s="30">
        <f>M12+M27</f>
        <v>1321318</v>
      </c>
      <c r="H21" s="188"/>
      <c r="I21" s="192"/>
      <c r="J21" s="181" t="s">
        <v>54</v>
      </c>
      <c r="K21" s="183"/>
      <c r="L21" s="18">
        <f t="shared" si="6"/>
        <v>979352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26213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171533</v>
      </c>
      <c r="M22" s="18">
        <f t="shared" si="7"/>
        <v>13832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2220575</v>
      </c>
      <c r="AH22" s="2" t="str">
        <f ca="1" t="shared" si="0"/>
        <v>26214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5325599</v>
      </c>
      <c r="M23" s="18">
        <f t="shared" si="7"/>
        <v>1613268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1353914</v>
      </c>
      <c r="AH23" s="2" t="str">
        <f ca="1" t="shared" si="0"/>
        <v>26303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3373581</v>
      </c>
      <c r="M24" s="18">
        <f t="shared" si="7"/>
        <v>739524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643652</v>
      </c>
      <c r="AH24" s="2" t="str">
        <f ca="1" t="shared" si="0"/>
        <v>26322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507015</v>
      </c>
      <c r="M25" s="18">
        <f t="shared" si="7"/>
        <v>4290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75801</v>
      </c>
      <c r="AH25" s="2" t="str">
        <f ca="1" t="shared" si="0"/>
        <v>26343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154468</v>
      </c>
      <c r="M26" s="18">
        <f t="shared" si="7"/>
        <v>38080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791580</v>
      </c>
      <c r="AH26" s="2" t="str">
        <f ca="1" t="shared" si="0"/>
        <v>26344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2883515</v>
      </c>
      <c r="M27" s="18">
        <f t="shared" si="7"/>
        <v>1158463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3626385</v>
      </c>
      <c r="AH27" s="2" t="str">
        <f ca="1" t="shared" si="0"/>
        <v>26364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40727</v>
      </c>
      <c r="M28" s="18">
        <f t="shared" si="7"/>
        <v>394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6108748</v>
      </c>
      <c r="AH28" s="2" t="str">
        <f ca="1" t="shared" si="0"/>
        <v>26365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32736239</v>
      </c>
      <c r="M29" s="20">
        <f>SUM(M15:M28)</f>
        <v>5099139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2625963</v>
      </c>
      <c r="AH29" s="2" t="str">
        <f ca="1" t="shared" si="0"/>
        <v>26366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29852724</v>
      </c>
      <c r="M30" s="24">
        <f>M29-M27</f>
        <v>3940676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163803</v>
      </c>
      <c r="AH30" s="2" t="str">
        <f ca="1" t="shared" si="0"/>
        <v>26367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3650740</v>
      </c>
      <c r="M31" s="18">
        <f>AF62</f>
        <v>243063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1365450</v>
      </c>
      <c r="AH31" s="2" t="str">
        <f ca="1" t="shared" si="0"/>
        <v>26407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41472501</v>
      </c>
      <c r="M32" s="20">
        <f>SUM(M13,M29,M31)</f>
        <v>6077560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5410100</v>
      </c>
      <c r="AH32" s="2" t="str">
        <f ca="1" t="shared" si="0"/>
        <v>26463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37797406</v>
      </c>
      <c r="M33" s="24">
        <f>SUM(M14,M30,M31)</f>
        <v>4756242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979352</v>
      </c>
      <c r="AH33" s="2" t="str">
        <f ca="1" t="shared" si="0"/>
        <v>26465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171533</v>
      </c>
      <c r="AH34" s="2" t="str">
        <f ca="1" t="shared" si="0"/>
        <v>26817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5325599</v>
      </c>
      <c r="AH35" s="2" t="str">
        <f ca="1" t="shared" si="0"/>
        <v>26820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3373581</v>
      </c>
      <c r="AH36" s="2" t="str">
        <f ca="1" t="shared" si="0"/>
        <v>26821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507015</v>
      </c>
      <c r="AH37" s="2" t="str">
        <f ca="1" t="shared" si="0"/>
        <v>26828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154468</v>
      </c>
      <c r="AH38" s="2" t="str">
        <f ca="1" t="shared" si="0"/>
        <v>26843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2883515</v>
      </c>
      <c r="AH39" s="2" t="str">
        <f ca="1" t="shared" si="0"/>
        <v>26849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40727</v>
      </c>
      <c r="AH40" s="2" t="str">
        <f ca="1" t="shared" si="0"/>
        <v>26861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3650740</v>
      </c>
      <c r="AH41" s="2">
        <f ca="1" t="shared" si="0"/>
        <v>0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10013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225063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40357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295432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1638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162855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581923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225973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70066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273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97193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555860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13832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1613268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739524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4290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38080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1158463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394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243063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2015-02-17T03:17:34Z</dcterms:modified>
  <cp:category/>
  <cp:version/>
  <cp:contentType/>
  <cp:contentStatus/>
</cp:coreProperties>
</file>