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'し尿処理状況'!$A$7:$BC$36</definedName>
    <definedName name="_xlnm.Print_Area" localSheetId="0">'水洗化人口等'!$A$7:$Z$36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<sst xmlns="http://schemas.openxmlformats.org/spreadsheetml/2006/main" count="718" uniqueCount="319">
  <si>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</si>
  <si>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</si>
  <si>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</si>
  <si>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</si>
  <si>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</si>
  <si>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</si>
  <si>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</si>
  <si>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</si>
  <si>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</si>
  <si>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</si>
  <si>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</si>
  <si>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</si>
  <si>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</si>
  <si>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</si>
  <si>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</si>
  <si>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</si>
  <si>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</si>
  <si>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</si>
  <si>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</si>
  <si>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</si>
  <si>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</si>
  <si>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</si>
  <si>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</si>
  <si>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</si>
  <si>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</si>
  <si>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</si>
  <si>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</si>
  <si>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</si>
  <si>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</si>
  <si>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</si>
  <si>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</si>
  <si>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</si>
  <si>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</si>
  <si>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</si>
  <si>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</si>
  <si>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</si>
  <si>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</si>
  <si>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</si>
  <si>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</si>
  <si>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</si>
  <si>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</si>
  <si>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</si>
  <si>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</si>
  <si>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</si>
  <si>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</si>
  <si>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</si>
  <si>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</si>
  <si>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</si>
  <si>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</si>
  <si>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</si>
  <si>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</si>
  <si>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</si>
  <si>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</si>
  <si>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</si>
  <si>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</si>
  <si>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</si>
  <si>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</si>
  <si>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</si>
  <si>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</si>
  <si>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</si>
  <si>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</si>
  <si>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</si>
  <si>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</si>
  <si>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</si>
  <si>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</si>
  <si>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</si>
  <si>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</si>
  <si>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</si>
  <si>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</si>
  <si>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</si>
  <si>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</si>
  <si>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</si>
  <si>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</si>
  <si>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</si>
  <si>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</si>
  <si>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</si>
  <si>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</si>
  <si>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</si>
  <si>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</si>
  <si>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</si>
  <si>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</si>
  <si>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</si>
  <si>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</si>
  <si>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</si>
  <si>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</si>
  <si>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</si>
  <si>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</si>
  <si>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</si>
  <si>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</si>
  <si>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</si>
  <si>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</si>
  <si>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</si>
  <si>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</si>
  <si>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</si>
  <si>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</si>
  <si>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</si>
  <si>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</si>
  <si>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</si>
  <si>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</si>
  <si>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</si>
  <si>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</si>
  <si>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</si>
  <si>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</si>
  <si>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</si>
  <si>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</si>
  <si>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</si>
  <si>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</si>
  <si>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</si>
  <si>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</si>
  <si>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</si>
  <si>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</si>
  <si>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</si>
  <si>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</si>
  <si>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</si>
  <si>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</si>
  <si>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</si>
  <si>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</si>
  <si>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</si>
  <si>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</si>
  <si>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</si>
  <si>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</si>
  <si>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</si>
  <si>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</si>
  <si>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</si>
  <si>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</si>
  <si>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</si>
  <si>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</si>
  <si>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</si>
  <si>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</si>
  <si>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</si>
  <si>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</si>
  <si>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</si>
  <si>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</si>
  <si>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</si>
  <si>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</si>
  <si>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</si>
  <si>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</si>
  <si>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</si>
  <si>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</si>
  <si>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</si>
  <si>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</si>
  <si>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</si>
  <si>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</si>
  <si>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</si>
  <si>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</si>
  <si>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</si>
  <si>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</si>
  <si>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</si>
  <si>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</si>
  <si>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</si>
  <si>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</si>
  <si>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</si>
  <si>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</si>
  <si>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</si>
  <si>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</si>
  <si>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</si>
  <si>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</si>
  <si>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</si>
  <si>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</si>
  <si>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</si>
  <si>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</si>
  <si>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</si>
  <si>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</si>
  <si>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</si>
  <si>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</si>
  <si>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</si>
  <si>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</si>
  <si>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</si>
  <si>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</si>
  <si>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</si>
  <si>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</si>
  <si>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</si>
  <si>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</si>
  <si>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</si>
  <si>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</si>
  <si>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</si>
  <si>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</si>
  <si>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</si>
  <si>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</si>
  <si>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</si>
  <si>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</si>
  <si>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</si>
  <si>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</si>
  <si>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</si>
  <si>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</si>
  <si>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</si>
  <si>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</si>
  <si>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</si>
  <si>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</si>
  <si>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</si>
  <si>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</si>
  <si>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</si>
  <si>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</si>
  <si>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</si>
  <si>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</si>
  <si>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</si>
  <si>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</si>
  <si>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</si>
  <si>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</si>
  <si>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</si>
  <si>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</si>
  <si>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</si>
  <si>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</si>
  <si>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</si>
  <si>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</si>
  <si>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</si>
  <si>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</si>
  <si>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</si>
  <si>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</si>
  <si>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</si>
  <si>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</si>
  <si>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</si>
  <si>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</si>
  <si>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</si>
  <si>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</si>
  <si>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</si>
  <si>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</si>
  <si>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</si>
  <si>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</si>
  <si>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</si>
  <si>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</si>
  <si>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</si>
  <si>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</si>
  <si>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</si>
  <si>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</si>
  <si>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</si>
  <si>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</si>
  <si>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</si>
  <si>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</si>
  <si>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</si>
  <si>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</si>
  <si>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</si>
  <si>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</si>
  <si>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</si>
  <si>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</si>
  <si>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</si>
  <si>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</si>
  <si>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</si>
  <si>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</si>
  <si>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</si>
  <si>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</si>
  <si>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</si>
  <si>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</si>
  <si>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</si>
  <si>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</si>
  <si>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</si>
  <si>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</si>
  <si>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</si>
  <si>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</si>
  <si>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</si>
  <si>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</si>
  <si>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</si>
  <si>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</si>
  <si>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</si>
  <si>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</si>
  <si>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</si>
  <si>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</si>
  <si>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</si>
  <si>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明和町</t>
  </si>
  <si>
    <t>朝日町</t>
  </si>
  <si>
    <t>三重県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</si>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</sst>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49" applyNumberFormat="1" applyFont="1" applyFill="1" applyBorder="1" applyAlignment="1" quotePrefix="1">
      <alignment horizontal="left" vertical="center"/>
    </xf>
    <xf numFmtId="49" fontId="17" fillId="0" borderId="11" xfId="0" applyNumberFormat="1" applyFont="1" applyFill="1" applyBorder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1" customWidth="1"/>
    <col min="2" max="2" width="8.69921875" style="122" customWidth="1"/>
    <col min="3" max="3" width="12.59765625" style="121" customWidth="1"/>
    <col min="4" max="5" width="11.69921875" style="123" customWidth="1"/>
    <col min="6" max="6" width="11.69921875" style="124" customWidth="1"/>
    <col min="7" max="9" width="11.69921875" style="123" customWidth="1"/>
    <col min="10" max="10" width="11.69921875" style="124" customWidth="1"/>
    <col min="11" max="11" width="11.69921875" style="123" customWidth="1"/>
    <col min="12" max="12" width="11.69921875" style="125" customWidth="1"/>
    <col min="13" max="13" width="11.69921875" style="123" customWidth="1"/>
    <col min="14" max="14" width="11.69921875" style="125" customWidth="1"/>
    <col min="15" max="16" width="11.69921875" style="123" customWidth="1"/>
    <col min="17" max="17" width="11.69921875" style="125" customWidth="1"/>
    <col min="18" max="18" width="11.69921875" style="123" customWidth="1"/>
    <col min="19" max="22" width="8.59765625" style="126" customWidth="1"/>
    <col min="23" max="16384" width="9" style="126" customWidth="1"/>
  </cols>
  <sheetData>
    <row r="1" spans="1:22" s="114" customFormat="1" ht="17.25">
      <c r="A1" s="109" t="s">
        <v>254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/>
      <c r="T1" s="113"/>
      <c r="U1" s="113"/>
      <c r="V1" s="113"/>
    </row>
    <row r="2" spans="1:26" s="55" customFormat="1" ht="24" customHeight="1">
      <c r="A2" s="131" t="s">
        <v>208</v>
      </c>
      <c r="B2" s="134" t="s">
        <v>207</v>
      </c>
      <c r="C2" s="135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41" t="s">
        <v>0</v>
      </c>
      <c r="T2" s="142"/>
      <c r="U2" s="142"/>
      <c r="V2" s="143"/>
      <c r="W2" s="147" t="s">
        <v>1</v>
      </c>
      <c r="X2" s="142"/>
      <c r="Y2" s="142"/>
      <c r="Z2" s="143"/>
    </row>
    <row r="3" spans="1:26" s="55" customFormat="1" ht="18.75" customHeight="1">
      <c r="A3" s="132"/>
      <c r="B3" s="132"/>
      <c r="C3" s="136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4"/>
      <c r="T3" s="145"/>
      <c r="U3" s="145"/>
      <c r="V3" s="146"/>
      <c r="W3" s="144"/>
      <c r="X3" s="145"/>
      <c r="Y3" s="145"/>
      <c r="Z3" s="146"/>
    </row>
    <row r="4" spans="1:26" s="55" customFormat="1" ht="26.25" customHeight="1">
      <c r="A4" s="132"/>
      <c r="B4" s="132"/>
      <c r="C4" s="136"/>
      <c r="D4" s="78"/>
      <c r="E4" s="138" t="s">
        <v>3</v>
      </c>
      <c r="F4" s="129" t="s">
        <v>227</v>
      </c>
      <c r="G4" s="129" t="s">
        <v>253</v>
      </c>
      <c r="H4" s="129" t="s">
        <v>228</v>
      </c>
      <c r="I4" s="138" t="s">
        <v>3</v>
      </c>
      <c r="J4" s="129" t="s">
        <v>229</v>
      </c>
      <c r="K4" s="129" t="s">
        <v>230</v>
      </c>
      <c r="L4" s="129" t="s">
        <v>231</v>
      </c>
      <c r="M4" s="129" t="s">
        <v>232</v>
      </c>
      <c r="N4" s="129" t="s">
        <v>233</v>
      </c>
      <c r="O4" s="139" t="s">
        <v>234</v>
      </c>
      <c r="P4" s="80"/>
      <c r="Q4" s="129" t="s">
        <v>235</v>
      </c>
      <c r="R4" s="81"/>
      <c r="S4" s="129" t="s">
        <v>4</v>
      </c>
      <c r="T4" s="129" t="s">
        <v>5</v>
      </c>
      <c r="U4" s="131" t="s">
        <v>6</v>
      </c>
      <c r="V4" s="131" t="s">
        <v>7</v>
      </c>
      <c r="W4" s="129" t="s">
        <v>4</v>
      </c>
      <c r="X4" s="129" t="s">
        <v>5</v>
      </c>
      <c r="Y4" s="131" t="s">
        <v>6</v>
      </c>
      <c r="Z4" s="131" t="s">
        <v>7</v>
      </c>
    </row>
    <row r="5" spans="1:26" s="55" customFormat="1" ht="23.25" customHeight="1">
      <c r="A5" s="132"/>
      <c r="B5" s="132"/>
      <c r="C5" s="136"/>
      <c r="D5" s="78"/>
      <c r="E5" s="138"/>
      <c r="F5" s="130"/>
      <c r="G5" s="130"/>
      <c r="H5" s="130"/>
      <c r="I5" s="138"/>
      <c r="J5" s="130"/>
      <c r="K5" s="130"/>
      <c r="L5" s="130"/>
      <c r="M5" s="130"/>
      <c r="N5" s="130"/>
      <c r="O5" s="130"/>
      <c r="P5" s="82" t="s">
        <v>8</v>
      </c>
      <c r="Q5" s="130"/>
      <c r="R5" s="83"/>
      <c r="S5" s="130"/>
      <c r="T5" s="130"/>
      <c r="U5" s="140"/>
      <c r="V5" s="140"/>
      <c r="W5" s="130"/>
      <c r="X5" s="130"/>
      <c r="Y5" s="140"/>
      <c r="Z5" s="140"/>
    </row>
    <row r="6" spans="1:26" s="84" customFormat="1" ht="18" customHeight="1">
      <c r="A6" s="133"/>
      <c r="B6" s="133"/>
      <c r="C6" s="137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260</v>
      </c>
      <c r="B7" s="89" t="s">
        <v>261</v>
      </c>
      <c r="C7" s="89" t="s">
        <v>256</v>
      </c>
      <c r="D7" s="196">
        <f>SUM(D8:D36)</f>
        <v>1833056</v>
      </c>
      <c r="E7" s="196">
        <f>SUM(E8:E36)</f>
        <v>138390</v>
      </c>
      <c r="F7" s="197">
        <f>IF(D7&gt;0,E7/D7*100,"-")</f>
        <v>7.549687516366112</v>
      </c>
      <c r="G7" s="196">
        <f>SUM(G8:G36)</f>
        <v>138384</v>
      </c>
      <c r="H7" s="196">
        <f>SUM(H8:H36)</f>
        <v>6</v>
      </c>
      <c r="I7" s="196">
        <f>SUM(I8:I36)</f>
        <v>1694666</v>
      </c>
      <c r="J7" s="197">
        <f>IF($D7&gt;0,I7/$D7*100,"-")</f>
        <v>92.4503124836339</v>
      </c>
      <c r="K7" s="196">
        <f>SUM(K8:K36)</f>
        <v>831930</v>
      </c>
      <c r="L7" s="197">
        <f>IF($D7&gt;0,K7/$D7*100,"-")</f>
        <v>45.38486549237994</v>
      </c>
      <c r="M7" s="196">
        <f>SUM(M8:M36)</f>
        <v>3340</v>
      </c>
      <c r="N7" s="197">
        <f>IF($D7&gt;0,M7/$D7*100,"-")</f>
        <v>0.18220938149189114</v>
      </c>
      <c r="O7" s="196">
        <f>SUM(O8:O36)</f>
        <v>859396</v>
      </c>
      <c r="P7" s="196">
        <f>SUM(P8:P36)</f>
        <v>561452</v>
      </c>
      <c r="Q7" s="197">
        <f>IF($D7&gt;0,O7/$D7*100,"-")</f>
        <v>46.883237609762055</v>
      </c>
      <c r="R7" s="196">
        <f>SUM(R8:R36)</f>
        <v>40892</v>
      </c>
      <c r="S7" s="198">
        <f aca="true" t="shared" si="0" ref="S7:Z7">COUNTIF(S8:S36,"○")</f>
        <v>25</v>
      </c>
      <c r="T7" s="198">
        <f t="shared" si="0"/>
        <v>0</v>
      </c>
      <c r="U7" s="198">
        <f t="shared" si="0"/>
        <v>1</v>
      </c>
      <c r="V7" s="198">
        <f t="shared" si="0"/>
        <v>3</v>
      </c>
      <c r="W7" s="198">
        <f t="shared" si="0"/>
        <v>21</v>
      </c>
      <c r="X7" s="198">
        <f t="shared" si="0"/>
        <v>0</v>
      </c>
      <c r="Y7" s="198">
        <f t="shared" si="0"/>
        <v>1</v>
      </c>
      <c r="Z7" s="198">
        <f t="shared" si="0"/>
        <v>7</v>
      </c>
    </row>
    <row r="8" spans="1:26" s="104" customFormat="1" ht="12" customHeight="1">
      <c r="A8" s="92" t="s">
        <v>260</v>
      </c>
      <c r="B8" s="93" t="s">
        <v>262</v>
      </c>
      <c r="C8" s="92" t="s">
        <v>263</v>
      </c>
      <c r="D8" s="94">
        <f aca="true" t="shared" si="1" ref="D8:D36">+SUM(E8,+I8)</f>
        <v>281547</v>
      </c>
      <c r="E8" s="94">
        <f aca="true" t="shared" si="2" ref="E8:E36">+SUM(G8,+H8)</f>
        <v>16715</v>
      </c>
      <c r="F8" s="95">
        <f aca="true" t="shared" si="3" ref="F8:F36">IF(D8&gt;0,E8/D8*100,"-")</f>
        <v>5.936841806163802</v>
      </c>
      <c r="G8" s="94">
        <v>16715</v>
      </c>
      <c r="H8" s="94">
        <v>0</v>
      </c>
      <c r="I8" s="94">
        <f aca="true" t="shared" si="4" ref="I8:I36">+SUM(K8,+M8,+O8)</f>
        <v>264832</v>
      </c>
      <c r="J8" s="95">
        <f aca="true" t="shared" si="5" ref="J8:J36">IF($D8&gt;0,I8/$D8*100,"-")</f>
        <v>94.06315819383619</v>
      </c>
      <c r="K8" s="94">
        <v>111413</v>
      </c>
      <c r="L8" s="95">
        <f aca="true" t="shared" si="6" ref="L8:L36">IF($D8&gt;0,K8/$D8*100,"-")</f>
        <v>39.571723371231094</v>
      </c>
      <c r="M8" s="94">
        <v>0</v>
      </c>
      <c r="N8" s="95">
        <f aca="true" t="shared" si="7" ref="N8:N36">IF($D8&gt;0,M8/$D8*100,"-")</f>
        <v>0</v>
      </c>
      <c r="O8" s="94">
        <v>153419</v>
      </c>
      <c r="P8" s="94">
        <v>114090</v>
      </c>
      <c r="Q8" s="95">
        <f aca="true" t="shared" si="8" ref="Q8:Q36">IF($D8&gt;0,O8/$D8*100,"-")</f>
        <v>54.491434822605115</v>
      </c>
      <c r="R8" s="94">
        <v>7102</v>
      </c>
      <c r="S8" s="96" t="s">
        <v>257</v>
      </c>
      <c r="T8" s="96"/>
      <c r="U8" s="96"/>
      <c r="V8" s="96"/>
      <c r="W8" s="97" t="s">
        <v>257</v>
      </c>
      <c r="X8" s="97"/>
      <c r="Y8" s="97"/>
      <c r="Z8" s="97"/>
    </row>
    <row r="9" spans="1:26" s="104" customFormat="1" ht="12" customHeight="1">
      <c r="A9" s="92" t="s">
        <v>260</v>
      </c>
      <c r="B9" s="102" t="s">
        <v>264</v>
      </c>
      <c r="C9" s="92" t="s">
        <v>265</v>
      </c>
      <c r="D9" s="94">
        <f t="shared" si="1"/>
        <v>306690</v>
      </c>
      <c r="E9" s="94">
        <f t="shared" si="2"/>
        <v>10433</v>
      </c>
      <c r="F9" s="95">
        <f t="shared" si="3"/>
        <v>3.401806384296847</v>
      </c>
      <c r="G9" s="94">
        <v>10433</v>
      </c>
      <c r="H9" s="94">
        <v>0</v>
      </c>
      <c r="I9" s="94">
        <f t="shared" si="4"/>
        <v>296257</v>
      </c>
      <c r="J9" s="95">
        <f t="shared" si="5"/>
        <v>96.59819361570315</v>
      </c>
      <c r="K9" s="94">
        <v>206674</v>
      </c>
      <c r="L9" s="95">
        <f t="shared" si="6"/>
        <v>67.38856826111058</v>
      </c>
      <c r="M9" s="94">
        <v>3101</v>
      </c>
      <c r="N9" s="95">
        <f t="shared" si="7"/>
        <v>1.0111187192278848</v>
      </c>
      <c r="O9" s="94">
        <v>86482</v>
      </c>
      <c r="P9" s="94">
        <v>55056</v>
      </c>
      <c r="Q9" s="95">
        <f t="shared" si="8"/>
        <v>28.1985066353647</v>
      </c>
      <c r="R9" s="94">
        <v>7677</v>
      </c>
      <c r="S9" s="96" t="s">
        <v>257</v>
      </c>
      <c r="T9" s="96"/>
      <c r="U9" s="96"/>
      <c r="V9" s="96"/>
      <c r="W9" s="96"/>
      <c r="X9" s="96"/>
      <c r="Y9" s="96"/>
      <c r="Z9" s="96" t="s">
        <v>257</v>
      </c>
    </row>
    <row r="10" spans="1:26" s="104" customFormat="1" ht="12" customHeight="1">
      <c r="A10" s="92" t="s">
        <v>260</v>
      </c>
      <c r="B10" s="102" t="s">
        <v>266</v>
      </c>
      <c r="C10" s="92" t="s">
        <v>267</v>
      </c>
      <c r="D10" s="94">
        <f t="shared" si="1"/>
        <v>128172</v>
      </c>
      <c r="E10" s="94">
        <f t="shared" si="2"/>
        <v>14786</v>
      </c>
      <c r="F10" s="95">
        <f t="shared" si="3"/>
        <v>11.536060918141247</v>
      </c>
      <c r="G10" s="94">
        <v>14786</v>
      </c>
      <c r="H10" s="94">
        <v>0</v>
      </c>
      <c r="I10" s="94">
        <f t="shared" si="4"/>
        <v>113386</v>
      </c>
      <c r="J10" s="95">
        <f t="shared" si="5"/>
        <v>88.46393908185875</v>
      </c>
      <c r="K10" s="94">
        <v>45403</v>
      </c>
      <c r="L10" s="95">
        <f t="shared" si="6"/>
        <v>35.42349343070249</v>
      </c>
      <c r="M10" s="94">
        <v>0</v>
      </c>
      <c r="N10" s="95">
        <f t="shared" si="7"/>
        <v>0</v>
      </c>
      <c r="O10" s="94">
        <v>67983</v>
      </c>
      <c r="P10" s="94">
        <v>31603</v>
      </c>
      <c r="Q10" s="95">
        <f t="shared" si="8"/>
        <v>53.040445651156254</v>
      </c>
      <c r="R10" s="94">
        <v>926</v>
      </c>
      <c r="S10" s="96" t="s">
        <v>257</v>
      </c>
      <c r="T10" s="96"/>
      <c r="U10" s="96"/>
      <c r="V10" s="96"/>
      <c r="W10" s="97" t="s">
        <v>257</v>
      </c>
      <c r="X10" s="97"/>
      <c r="Y10" s="97"/>
      <c r="Z10" s="97"/>
    </row>
    <row r="11" spans="1:26" s="104" customFormat="1" ht="12" customHeight="1">
      <c r="A11" s="92" t="s">
        <v>260</v>
      </c>
      <c r="B11" s="102" t="s">
        <v>268</v>
      </c>
      <c r="C11" s="92" t="s">
        <v>269</v>
      </c>
      <c r="D11" s="94">
        <f t="shared" si="1"/>
        <v>166795</v>
      </c>
      <c r="E11" s="94">
        <f t="shared" si="2"/>
        <v>8446</v>
      </c>
      <c r="F11" s="95">
        <f t="shared" si="3"/>
        <v>5.063700950268293</v>
      </c>
      <c r="G11" s="94">
        <v>8446</v>
      </c>
      <c r="H11" s="94">
        <v>0</v>
      </c>
      <c r="I11" s="94">
        <f t="shared" si="4"/>
        <v>158349</v>
      </c>
      <c r="J11" s="95">
        <f t="shared" si="5"/>
        <v>94.93629904973172</v>
      </c>
      <c r="K11" s="94">
        <v>79646</v>
      </c>
      <c r="L11" s="95">
        <f t="shared" si="6"/>
        <v>47.75083185946821</v>
      </c>
      <c r="M11" s="94">
        <v>0</v>
      </c>
      <c r="N11" s="95">
        <f t="shared" si="7"/>
        <v>0</v>
      </c>
      <c r="O11" s="94">
        <v>78703</v>
      </c>
      <c r="P11" s="94">
        <v>51111</v>
      </c>
      <c r="Q11" s="95">
        <f t="shared" si="8"/>
        <v>47.185467190263495</v>
      </c>
      <c r="R11" s="94">
        <v>3910</v>
      </c>
      <c r="S11" s="96" t="s">
        <v>257</v>
      </c>
      <c r="T11" s="96"/>
      <c r="U11" s="96"/>
      <c r="V11" s="96"/>
      <c r="W11" s="97" t="s">
        <v>257</v>
      </c>
      <c r="X11" s="97"/>
      <c r="Y11" s="97"/>
      <c r="Z11" s="97"/>
    </row>
    <row r="12" spans="1:26" s="104" customFormat="1" ht="12" customHeight="1">
      <c r="A12" s="105" t="s">
        <v>260</v>
      </c>
      <c r="B12" s="106" t="s">
        <v>270</v>
      </c>
      <c r="C12" s="105" t="s">
        <v>271</v>
      </c>
      <c r="D12" s="107">
        <f t="shared" si="1"/>
        <v>142692</v>
      </c>
      <c r="E12" s="107">
        <f t="shared" si="2"/>
        <v>3752</v>
      </c>
      <c r="F12" s="108">
        <f t="shared" si="3"/>
        <v>2.62943963221484</v>
      </c>
      <c r="G12" s="107">
        <v>3752</v>
      </c>
      <c r="H12" s="107">
        <v>0</v>
      </c>
      <c r="I12" s="107">
        <f t="shared" si="4"/>
        <v>138940</v>
      </c>
      <c r="J12" s="108">
        <f t="shared" si="5"/>
        <v>97.37056036778516</v>
      </c>
      <c r="K12" s="107">
        <v>102355</v>
      </c>
      <c r="L12" s="108">
        <f t="shared" si="6"/>
        <v>71.73142152328091</v>
      </c>
      <c r="M12" s="107">
        <v>0</v>
      </c>
      <c r="N12" s="108">
        <f t="shared" si="7"/>
        <v>0</v>
      </c>
      <c r="O12" s="107">
        <v>36585</v>
      </c>
      <c r="P12" s="107">
        <v>22545</v>
      </c>
      <c r="Q12" s="108">
        <f t="shared" si="8"/>
        <v>25.639138844504245</v>
      </c>
      <c r="R12" s="107">
        <v>2822</v>
      </c>
      <c r="S12" s="100" t="s">
        <v>257</v>
      </c>
      <c r="T12" s="100"/>
      <c r="U12" s="100"/>
      <c r="V12" s="100"/>
      <c r="W12" s="100" t="s">
        <v>257</v>
      </c>
      <c r="X12" s="100"/>
      <c r="Y12" s="100"/>
      <c r="Z12" s="100"/>
    </row>
    <row r="13" spans="1:26" s="104" customFormat="1" ht="12" customHeight="1">
      <c r="A13" s="105" t="s">
        <v>260</v>
      </c>
      <c r="B13" s="106" t="s">
        <v>272</v>
      </c>
      <c r="C13" s="105" t="s">
        <v>273</v>
      </c>
      <c r="D13" s="107">
        <f t="shared" si="1"/>
        <v>197626</v>
      </c>
      <c r="E13" s="107">
        <f t="shared" si="2"/>
        <v>15366</v>
      </c>
      <c r="F13" s="108">
        <f t="shared" si="3"/>
        <v>7.775292724641495</v>
      </c>
      <c r="G13" s="107">
        <v>15360</v>
      </c>
      <c r="H13" s="107">
        <v>6</v>
      </c>
      <c r="I13" s="107">
        <f t="shared" si="4"/>
        <v>182260</v>
      </c>
      <c r="J13" s="108">
        <f t="shared" si="5"/>
        <v>92.22470727535851</v>
      </c>
      <c r="K13" s="107">
        <v>99466</v>
      </c>
      <c r="L13" s="108">
        <f t="shared" si="6"/>
        <v>50.33042211045105</v>
      </c>
      <c r="M13" s="107">
        <v>0</v>
      </c>
      <c r="N13" s="108">
        <f t="shared" si="7"/>
        <v>0</v>
      </c>
      <c r="O13" s="107">
        <v>82794</v>
      </c>
      <c r="P13" s="107">
        <v>68567</v>
      </c>
      <c r="Q13" s="108">
        <f t="shared" si="8"/>
        <v>41.89428516490745</v>
      </c>
      <c r="R13" s="107">
        <v>7113</v>
      </c>
      <c r="S13" s="100" t="s">
        <v>257</v>
      </c>
      <c r="T13" s="100"/>
      <c r="U13" s="100"/>
      <c r="V13" s="100"/>
      <c r="W13" s="100"/>
      <c r="X13" s="100"/>
      <c r="Y13" s="100"/>
      <c r="Z13" s="100" t="s">
        <v>257</v>
      </c>
    </row>
    <row r="14" spans="1:26" s="104" customFormat="1" ht="12" customHeight="1">
      <c r="A14" s="105" t="s">
        <v>260</v>
      </c>
      <c r="B14" s="106" t="s">
        <v>274</v>
      </c>
      <c r="C14" s="105" t="s">
        <v>275</v>
      </c>
      <c r="D14" s="107">
        <f t="shared" si="1"/>
        <v>79245</v>
      </c>
      <c r="E14" s="107">
        <f t="shared" si="2"/>
        <v>1475</v>
      </c>
      <c r="F14" s="108">
        <f t="shared" si="3"/>
        <v>1.8613161713672788</v>
      </c>
      <c r="G14" s="107">
        <v>1475</v>
      </c>
      <c r="H14" s="107">
        <v>0</v>
      </c>
      <c r="I14" s="107">
        <f t="shared" si="4"/>
        <v>77770</v>
      </c>
      <c r="J14" s="108">
        <f t="shared" si="5"/>
        <v>98.13868382863272</v>
      </c>
      <c r="K14" s="107">
        <v>20273</v>
      </c>
      <c r="L14" s="108">
        <f t="shared" si="6"/>
        <v>25.58268660483311</v>
      </c>
      <c r="M14" s="107">
        <v>31</v>
      </c>
      <c r="N14" s="108">
        <f t="shared" si="7"/>
        <v>0.039119187330430946</v>
      </c>
      <c r="O14" s="107">
        <v>57466</v>
      </c>
      <c r="P14" s="107">
        <v>55877</v>
      </c>
      <c r="Q14" s="108">
        <f t="shared" si="8"/>
        <v>72.51687803646918</v>
      </c>
      <c r="R14" s="107">
        <v>482</v>
      </c>
      <c r="S14" s="100" t="s">
        <v>257</v>
      </c>
      <c r="T14" s="100"/>
      <c r="U14" s="100"/>
      <c r="V14" s="100"/>
      <c r="W14" s="100" t="s">
        <v>257</v>
      </c>
      <c r="X14" s="100"/>
      <c r="Y14" s="100"/>
      <c r="Z14" s="100"/>
    </row>
    <row r="15" spans="1:26" s="104" customFormat="1" ht="12" customHeight="1">
      <c r="A15" s="105" t="s">
        <v>260</v>
      </c>
      <c r="B15" s="106" t="s">
        <v>276</v>
      </c>
      <c r="C15" s="105" t="s">
        <v>277</v>
      </c>
      <c r="D15" s="107">
        <f t="shared" si="1"/>
        <v>18737</v>
      </c>
      <c r="E15" s="107">
        <f t="shared" si="2"/>
        <v>6329</v>
      </c>
      <c r="F15" s="108">
        <f t="shared" si="3"/>
        <v>33.77808613972354</v>
      </c>
      <c r="G15" s="107">
        <v>6329</v>
      </c>
      <c r="H15" s="107">
        <v>0</v>
      </c>
      <c r="I15" s="107">
        <f t="shared" si="4"/>
        <v>12408</v>
      </c>
      <c r="J15" s="108">
        <f t="shared" si="5"/>
        <v>66.22191386027646</v>
      </c>
      <c r="K15" s="107">
        <v>0</v>
      </c>
      <c r="L15" s="108">
        <f t="shared" si="6"/>
        <v>0</v>
      </c>
      <c r="M15" s="107">
        <v>0</v>
      </c>
      <c r="N15" s="108">
        <f t="shared" si="7"/>
        <v>0</v>
      </c>
      <c r="O15" s="107">
        <v>12408</v>
      </c>
      <c r="P15" s="107">
        <v>5172</v>
      </c>
      <c r="Q15" s="108">
        <f t="shared" si="8"/>
        <v>66.22191386027646</v>
      </c>
      <c r="R15" s="107">
        <v>142</v>
      </c>
      <c r="S15" s="100" t="s">
        <v>257</v>
      </c>
      <c r="T15" s="100"/>
      <c r="U15" s="100"/>
      <c r="V15" s="100"/>
      <c r="W15" s="100" t="s">
        <v>257</v>
      </c>
      <c r="X15" s="100"/>
      <c r="Y15" s="100"/>
      <c r="Z15" s="100"/>
    </row>
    <row r="16" spans="1:26" s="104" customFormat="1" ht="12" customHeight="1">
      <c r="A16" s="105" t="s">
        <v>260</v>
      </c>
      <c r="B16" s="106" t="s">
        <v>278</v>
      </c>
      <c r="C16" s="105" t="s">
        <v>279</v>
      </c>
      <c r="D16" s="107">
        <f t="shared" si="1"/>
        <v>50537</v>
      </c>
      <c r="E16" s="107">
        <f t="shared" si="2"/>
        <v>5440</v>
      </c>
      <c r="F16" s="108">
        <f t="shared" si="3"/>
        <v>10.76439044660348</v>
      </c>
      <c r="G16" s="107">
        <v>5440</v>
      </c>
      <c r="H16" s="107">
        <v>0</v>
      </c>
      <c r="I16" s="107">
        <f t="shared" si="4"/>
        <v>45097</v>
      </c>
      <c r="J16" s="108">
        <f t="shared" si="5"/>
        <v>89.23560955339653</v>
      </c>
      <c r="K16" s="107">
        <v>16581</v>
      </c>
      <c r="L16" s="108">
        <f t="shared" si="6"/>
        <v>32.80962463145814</v>
      </c>
      <c r="M16" s="107">
        <v>0</v>
      </c>
      <c r="N16" s="108">
        <f t="shared" si="7"/>
        <v>0</v>
      </c>
      <c r="O16" s="107">
        <v>28516</v>
      </c>
      <c r="P16" s="107">
        <v>10182</v>
      </c>
      <c r="Q16" s="108">
        <f t="shared" si="8"/>
        <v>56.42598492193838</v>
      </c>
      <c r="R16" s="107">
        <v>1680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4" customFormat="1" ht="12" customHeight="1">
      <c r="A17" s="105" t="s">
        <v>260</v>
      </c>
      <c r="B17" s="106" t="s">
        <v>280</v>
      </c>
      <c r="C17" s="105" t="s">
        <v>281</v>
      </c>
      <c r="D17" s="107">
        <f t="shared" si="1"/>
        <v>20153</v>
      </c>
      <c r="E17" s="107">
        <f t="shared" si="2"/>
        <v>4914</v>
      </c>
      <c r="F17" s="108">
        <f t="shared" si="3"/>
        <v>24.38346648141716</v>
      </c>
      <c r="G17" s="107">
        <v>4914</v>
      </c>
      <c r="H17" s="107">
        <v>0</v>
      </c>
      <c r="I17" s="107">
        <f t="shared" si="4"/>
        <v>15239</v>
      </c>
      <c r="J17" s="108">
        <f t="shared" si="5"/>
        <v>75.61653351858284</v>
      </c>
      <c r="K17" s="107">
        <v>1665</v>
      </c>
      <c r="L17" s="108">
        <f t="shared" si="6"/>
        <v>8.261797251029623</v>
      </c>
      <c r="M17" s="107">
        <v>0</v>
      </c>
      <c r="N17" s="108">
        <f t="shared" si="7"/>
        <v>0</v>
      </c>
      <c r="O17" s="107">
        <v>13574</v>
      </c>
      <c r="P17" s="107">
        <v>4610</v>
      </c>
      <c r="Q17" s="108">
        <f t="shared" si="8"/>
        <v>67.35473626755322</v>
      </c>
      <c r="R17" s="107">
        <v>190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4" customFormat="1" ht="12" customHeight="1">
      <c r="A18" s="105" t="s">
        <v>260</v>
      </c>
      <c r="B18" s="106" t="s">
        <v>282</v>
      </c>
      <c r="C18" s="105" t="s">
        <v>283</v>
      </c>
      <c r="D18" s="107">
        <f t="shared" si="1"/>
        <v>18374</v>
      </c>
      <c r="E18" s="107">
        <f t="shared" si="2"/>
        <v>4191</v>
      </c>
      <c r="F18" s="108">
        <f t="shared" si="3"/>
        <v>22.809404593447262</v>
      </c>
      <c r="G18" s="107">
        <v>4191</v>
      </c>
      <c r="H18" s="107">
        <v>0</v>
      </c>
      <c r="I18" s="107">
        <f t="shared" si="4"/>
        <v>14183</v>
      </c>
      <c r="J18" s="108">
        <f t="shared" si="5"/>
        <v>77.19059540655275</v>
      </c>
      <c r="K18" s="107">
        <v>0</v>
      </c>
      <c r="L18" s="108">
        <f t="shared" si="6"/>
        <v>0</v>
      </c>
      <c r="M18" s="107">
        <v>0</v>
      </c>
      <c r="N18" s="108">
        <f t="shared" si="7"/>
        <v>0</v>
      </c>
      <c r="O18" s="107">
        <v>14183</v>
      </c>
      <c r="P18" s="107">
        <v>6241</v>
      </c>
      <c r="Q18" s="108">
        <f t="shared" si="8"/>
        <v>77.19059540655275</v>
      </c>
      <c r="R18" s="107">
        <v>85</v>
      </c>
      <c r="S18" s="100" t="s">
        <v>257</v>
      </c>
      <c r="T18" s="100"/>
      <c r="U18" s="100"/>
      <c r="V18" s="100"/>
      <c r="W18" s="100" t="s">
        <v>257</v>
      </c>
      <c r="X18" s="100"/>
      <c r="Y18" s="100"/>
      <c r="Z18" s="100"/>
    </row>
    <row r="19" spans="1:26" s="104" customFormat="1" ht="12" customHeight="1">
      <c r="A19" s="105" t="s">
        <v>260</v>
      </c>
      <c r="B19" s="106" t="s">
        <v>284</v>
      </c>
      <c r="C19" s="105" t="s">
        <v>285</v>
      </c>
      <c r="D19" s="107">
        <f t="shared" si="1"/>
        <v>45412</v>
      </c>
      <c r="E19" s="107">
        <f t="shared" si="2"/>
        <v>1618</v>
      </c>
      <c r="F19" s="108">
        <f t="shared" si="3"/>
        <v>3.5629349070730205</v>
      </c>
      <c r="G19" s="107">
        <v>1618</v>
      </c>
      <c r="H19" s="107">
        <v>0</v>
      </c>
      <c r="I19" s="107">
        <f t="shared" si="4"/>
        <v>43794</v>
      </c>
      <c r="J19" s="108">
        <f t="shared" si="5"/>
        <v>96.43706509292697</v>
      </c>
      <c r="K19" s="107">
        <v>37087</v>
      </c>
      <c r="L19" s="108">
        <f t="shared" si="6"/>
        <v>81.66784109926891</v>
      </c>
      <c r="M19" s="107">
        <v>0</v>
      </c>
      <c r="N19" s="108">
        <f t="shared" si="7"/>
        <v>0</v>
      </c>
      <c r="O19" s="107">
        <v>6707</v>
      </c>
      <c r="P19" s="107">
        <v>6183</v>
      </c>
      <c r="Q19" s="108">
        <f t="shared" si="8"/>
        <v>14.769223993658064</v>
      </c>
      <c r="R19" s="107">
        <v>1349</v>
      </c>
      <c r="S19" s="100"/>
      <c r="T19" s="100"/>
      <c r="U19" s="100"/>
      <c r="V19" s="100" t="s">
        <v>257</v>
      </c>
      <c r="W19" s="100"/>
      <c r="X19" s="100"/>
      <c r="Y19" s="100"/>
      <c r="Z19" s="100" t="s">
        <v>257</v>
      </c>
    </row>
    <row r="20" spans="1:26" s="104" customFormat="1" ht="12" customHeight="1">
      <c r="A20" s="105" t="s">
        <v>260</v>
      </c>
      <c r="B20" s="106" t="s">
        <v>286</v>
      </c>
      <c r="C20" s="105" t="s">
        <v>287</v>
      </c>
      <c r="D20" s="107">
        <f t="shared" si="1"/>
        <v>51988</v>
      </c>
      <c r="E20" s="107">
        <f t="shared" si="2"/>
        <v>8158</v>
      </c>
      <c r="F20" s="108">
        <f t="shared" si="3"/>
        <v>15.692082788335771</v>
      </c>
      <c r="G20" s="107">
        <v>8158</v>
      </c>
      <c r="H20" s="107">
        <v>0</v>
      </c>
      <c r="I20" s="107">
        <f t="shared" si="4"/>
        <v>43830</v>
      </c>
      <c r="J20" s="108">
        <f t="shared" si="5"/>
        <v>84.30791721166423</v>
      </c>
      <c r="K20" s="107">
        <v>3068</v>
      </c>
      <c r="L20" s="108">
        <f t="shared" si="6"/>
        <v>5.9013618527352465</v>
      </c>
      <c r="M20" s="107">
        <v>0</v>
      </c>
      <c r="N20" s="108">
        <f t="shared" si="7"/>
        <v>0</v>
      </c>
      <c r="O20" s="107">
        <v>40762</v>
      </c>
      <c r="P20" s="107">
        <v>19373</v>
      </c>
      <c r="Q20" s="108">
        <f t="shared" si="8"/>
        <v>78.40655535892898</v>
      </c>
      <c r="R20" s="107">
        <v>0</v>
      </c>
      <c r="S20" s="100" t="s">
        <v>257</v>
      </c>
      <c r="T20" s="100"/>
      <c r="U20" s="100"/>
      <c r="V20" s="100"/>
      <c r="W20" s="100" t="s">
        <v>257</v>
      </c>
      <c r="X20" s="100"/>
      <c r="Y20" s="100"/>
      <c r="Z20" s="100"/>
    </row>
    <row r="21" spans="1:26" s="104" customFormat="1" ht="12" customHeight="1">
      <c r="A21" s="105" t="s">
        <v>260</v>
      </c>
      <c r="B21" s="106" t="s">
        <v>288</v>
      </c>
      <c r="C21" s="105" t="s">
        <v>289</v>
      </c>
      <c r="D21" s="107">
        <f t="shared" si="1"/>
        <v>93849</v>
      </c>
      <c r="E21" s="107">
        <f t="shared" si="2"/>
        <v>9332</v>
      </c>
      <c r="F21" s="108">
        <f t="shared" si="3"/>
        <v>9.943632857036302</v>
      </c>
      <c r="G21" s="107">
        <v>9332</v>
      </c>
      <c r="H21" s="107">
        <v>0</v>
      </c>
      <c r="I21" s="107">
        <f t="shared" si="4"/>
        <v>84517</v>
      </c>
      <c r="J21" s="108">
        <f t="shared" si="5"/>
        <v>90.0563671429637</v>
      </c>
      <c r="K21" s="107">
        <v>14773</v>
      </c>
      <c r="L21" s="108">
        <f t="shared" si="6"/>
        <v>15.741243913094438</v>
      </c>
      <c r="M21" s="107">
        <v>208</v>
      </c>
      <c r="N21" s="108">
        <f t="shared" si="7"/>
        <v>0.22163262261718294</v>
      </c>
      <c r="O21" s="107">
        <v>69536</v>
      </c>
      <c r="P21" s="107">
        <v>49027</v>
      </c>
      <c r="Q21" s="108">
        <f t="shared" si="8"/>
        <v>74.09349060725208</v>
      </c>
      <c r="R21" s="107">
        <v>4275</v>
      </c>
      <c r="S21" s="100" t="s">
        <v>257</v>
      </c>
      <c r="T21" s="100"/>
      <c r="U21" s="100"/>
      <c r="V21" s="100"/>
      <c r="W21" s="100" t="s">
        <v>257</v>
      </c>
      <c r="X21" s="100"/>
      <c r="Y21" s="100"/>
      <c r="Z21" s="100"/>
    </row>
    <row r="22" spans="1:26" s="104" customFormat="1" ht="12" customHeight="1">
      <c r="A22" s="105" t="s">
        <v>260</v>
      </c>
      <c r="B22" s="106" t="s">
        <v>290</v>
      </c>
      <c r="C22" s="105" t="s">
        <v>291</v>
      </c>
      <c r="D22" s="107">
        <f t="shared" si="1"/>
        <v>6591</v>
      </c>
      <c r="E22" s="107">
        <f t="shared" si="2"/>
        <v>18</v>
      </c>
      <c r="F22" s="108">
        <f t="shared" si="3"/>
        <v>0.27309968138370505</v>
      </c>
      <c r="G22" s="107">
        <v>18</v>
      </c>
      <c r="H22" s="107">
        <v>0</v>
      </c>
      <c r="I22" s="107">
        <f t="shared" si="4"/>
        <v>6573</v>
      </c>
      <c r="J22" s="108">
        <f t="shared" si="5"/>
        <v>99.7269003186163</v>
      </c>
      <c r="K22" s="107">
        <v>4139</v>
      </c>
      <c r="L22" s="108">
        <f t="shared" si="6"/>
        <v>62.797754513730844</v>
      </c>
      <c r="M22" s="107">
        <v>0</v>
      </c>
      <c r="N22" s="108">
        <f t="shared" si="7"/>
        <v>0</v>
      </c>
      <c r="O22" s="107">
        <v>2434</v>
      </c>
      <c r="P22" s="107">
        <v>2306</v>
      </c>
      <c r="Q22" s="108">
        <f t="shared" si="8"/>
        <v>36.92914580488545</v>
      </c>
      <c r="R22" s="107">
        <v>304</v>
      </c>
      <c r="S22" s="100"/>
      <c r="T22" s="100"/>
      <c r="U22" s="100"/>
      <c r="V22" s="100" t="s">
        <v>257</v>
      </c>
      <c r="W22" s="100"/>
      <c r="X22" s="100"/>
      <c r="Y22" s="100"/>
      <c r="Z22" s="100" t="s">
        <v>257</v>
      </c>
    </row>
    <row r="23" spans="1:26" s="104" customFormat="1" ht="12" customHeight="1">
      <c r="A23" s="105" t="s">
        <v>260</v>
      </c>
      <c r="B23" s="106" t="s">
        <v>292</v>
      </c>
      <c r="C23" s="105" t="s">
        <v>293</v>
      </c>
      <c r="D23" s="107">
        <f t="shared" si="1"/>
        <v>25502</v>
      </c>
      <c r="E23" s="107">
        <f t="shared" si="2"/>
        <v>265</v>
      </c>
      <c r="F23" s="108">
        <f t="shared" si="3"/>
        <v>1.0391341855540743</v>
      </c>
      <c r="G23" s="107">
        <v>265</v>
      </c>
      <c r="H23" s="107">
        <v>0</v>
      </c>
      <c r="I23" s="107">
        <f t="shared" si="4"/>
        <v>25237</v>
      </c>
      <c r="J23" s="108">
        <f t="shared" si="5"/>
        <v>98.96086581444592</v>
      </c>
      <c r="K23" s="107">
        <v>24832</v>
      </c>
      <c r="L23" s="108">
        <f t="shared" si="6"/>
        <v>97.3727550780331</v>
      </c>
      <c r="M23" s="107">
        <v>0</v>
      </c>
      <c r="N23" s="108">
        <f t="shared" si="7"/>
        <v>0</v>
      </c>
      <c r="O23" s="107">
        <v>405</v>
      </c>
      <c r="P23" s="107">
        <v>114</v>
      </c>
      <c r="Q23" s="108">
        <f t="shared" si="8"/>
        <v>1.5881107364128302</v>
      </c>
      <c r="R23" s="107">
        <v>486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4" customFormat="1" ht="12" customHeight="1">
      <c r="A24" s="105" t="s">
        <v>260</v>
      </c>
      <c r="B24" s="106" t="s">
        <v>294</v>
      </c>
      <c r="C24" s="105" t="s">
        <v>295</v>
      </c>
      <c r="D24" s="107">
        <f t="shared" si="1"/>
        <v>41152</v>
      </c>
      <c r="E24" s="107">
        <f t="shared" si="2"/>
        <v>3877</v>
      </c>
      <c r="F24" s="108">
        <f t="shared" si="3"/>
        <v>9.421170295489892</v>
      </c>
      <c r="G24" s="107">
        <v>3877</v>
      </c>
      <c r="H24" s="107">
        <v>0</v>
      </c>
      <c r="I24" s="107">
        <f t="shared" si="4"/>
        <v>37275</v>
      </c>
      <c r="J24" s="108">
        <f t="shared" si="5"/>
        <v>90.57882970451011</v>
      </c>
      <c r="K24" s="107">
        <v>21293</v>
      </c>
      <c r="L24" s="108">
        <f t="shared" si="6"/>
        <v>51.74232115085536</v>
      </c>
      <c r="M24" s="107">
        <v>0</v>
      </c>
      <c r="N24" s="108">
        <f t="shared" si="7"/>
        <v>0</v>
      </c>
      <c r="O24" s="107">
        <v>15982</v>
      </c>
      <c r="P24" s="107">
        <v>11573</v>
      </c>
      <c r="Q24" s="108">
        <f t="shared" si="8"/>
        <v>38.83650855365474</v>
      </c>
      <c r="R24" s="107">
        <v>745</v>
      </c>
      <c r="S24" s="100" t="s">
        <v>257</v>
      </c>
      <c r="T24" s="100"/>
      <c r="U24" s="100"/>
      <c r="V24" s="100"/>
      <c r="W24" s="100" t="s">
        <v>257</v>
      </c>
      <c r="X24" s="100"/>
      <c r="Y24" s="100"/>
      <c r="Z24" s="100"/>
    </row>
    <row r="25" spans="1:26" s="104" customFormat="1" ht="12" customHeight="1">
      <c r="A25" s="105" t="s">
        <v>260</v>
      </c>
      <c r="B25" s="106" t="s">
        <v>296</v>
      </c>
      <c r="C25" s="105" t="s">
        <v>259</v>
      </c>
      <c r="D25" s="107">
        <f t="shared" si="1"/>
        <v>10125</v>
      </c>
      <c r="E25" s="107">
        <f t="shared" si="2"/>
        <v>202</v>
      </c>
      <c r="F25" s="108">
        <f t="shared" si="3"/>
        <v>1.9950617283950618</v>
      </c>
      <c r="G25" s="107">
        <v>202</v>
      </c>
      <c r="H25" s="107">
        <v>0</v>
      </c>
      <c r="I25" s="107">
        <f t="shared" si="4"/>
        <v>9923</v>
      </c>
      <c r="J25" s="108">
        <f t="shared" si="5"/>
        <v>98.00493827160494</v>
      </c>
      <c r="K25" s="107">
        <v>9724</v>
      </c>
      <c r="L25" s="108">
        <f t="shared" si="6"/>
        <v>96.03950617283951</v>
      </c>
      <c r="M25" s="107">
        <v>0</v>
      </c>
      <c r="N25" s="108">
        <f t="shared" si="7"/>
        <v>0</v>
      </c>
      <c r="O25" s="107">
        <v>199</v>
      </c>
      <c r="P25" s="107">
        <v>73</v>
      </c>
      <c r="Q25" s="108">
        <f t="shared" si="8"/>
        <v>1.9654320987654321</v>
      </c>
      <c r="R25" s="107">
        <v>134</v>
      </c>
      <c r="S25" s="100" t="s">
        <v>257</v>
      </c>
      <c r="T25" s="100"/>
      <c r="U25" s="100"/>
      <c r="V25" s="100"/>
      <c r="W25" s="100"/>
      <c r="X25" s="100"/>
      <c r="Y25" s="100"/>
      <c r="Z25" s="100" t="s">
        <v>257</v>
      </c>
    </row>
    <row r="26" spans="1:26" s="104" customFormat="1" ht="12" customHeight="1">
      <c r="A26" s="105" t="s">
        <v>260</v>
      </c>
      <c r="B26" s="106" t="s">
        <v>297</v>
      </c>
      <c r="C26" s="105" t="s">
        <v>298</v>
      </c>
      <c r="D26" s="107">
        <f t="shared" si="1"/>
        <v>14627</v>
      </c>
      <c r="E26" s="107">
        <f t="shared" si="2"/>
        <v>290</v>
      </c>
      <c r="F26" s="108">
        <f t="shared" si="3"/>
        <v>1.9826348533533877</v>
      </c>
      <c r="G26" s="107">
        <v>290</v>
      </c>
      <c r="H26" s="107">
        <v>0</v>
      </c>
      <c r="I26" s="107">
        <f t="shared" si="4"/>
        <v>14337</v>
      </c>
      <c r="J26" s="108">
        <f t="shared" si="5"/>
        <v>98.01736514664661</v>
      </c>
      <c r="K26" s="107">
        <v>13499</v>
      </c>
      <c r="L26" s="108">
        <f t="shared" si="6"/>
        <v>92.28823408764613</v>
      </c>
      <c r="M26" s="107">
        <v>0</v>
      </c>
      <c r="N26" s="108">
        <f t="shared" si="7"/>
        <v>0</v>
      </c>
      <c r="O26" s="107">
        <v>838</v>
      </c>
      <c r="P26" s="107">
        <v>0</v>
      </c>
      <c r="Q26" s="108">
        <f t="shared" si="8"/>
        <v>5.729131059000479</v>
      </c>
      <c r="R26" s="107">
        <v>369</v>
      </c>
      <c r="S26" s="100" t="s">
        <v>257</v>
      </c>
      <c r="T26" s="100"/>
      <c r="U26" s="100"/>
      <c r="V26" s="100"/>
      <c r="W26" s="100"/>
      <c r="X26" s="100"/>
      <c r="Y26" s="100"/>
      <c r="Z26" s="100" t="s">
        <v>257</v>
      </c>
    </row>
    <row r="27" spans="1:26" s="104" customFormat="1" ht="12" customHeight="1">
      <c r="A27" s="105" t="s">
        <v>260</v>
      </c>
      <c r="B27" s="106" t="s">
        <v>299</v>
      </c>
      <c r="C27" s="105" t="s">
        <v>300</v>
      </c>
      <c r="D27" s="107">
        <f t="shared" si="1"/>
        <v>15411</v>
      </c>
      <c r="E27" s="107">
        <f t="shared" si="2"/>
        <v>2211</v>
      </c>
      <c r="F27" s="108">
        <f t="shared" si="3"/>
        <v>14.346895074946467</v>
      </c>
      <c r="G27" s="107">
        <v>2211</v>
      </c>
      <c r="H27" s="107">
        <v>0</v>
      </c>
      <c r="I27" s="107">
        <f t="shared" si="4"/>
        <v>13200</v>
      </c>
      <c r="J27" s="108">
        <f t="shared" si="5"/>
        <v>85.65310492505354</v>
      </c>
      <c r="K27" s="107">
        <v>5814</v>
      </c>
      <c r="L27" s="108">
        <f t="shared" si="6"/>
        <v>37.72629939653494</v>
      </c>
      <c r="M27" s="107">
        <v>0</v>
      </c>
      <c r="N27" s="108">
        <f t="shared" si="7"/>
        <v>0</v>
      </c>
      <c r="O27" s="107">
        <v>7386</v>
      </c>
      <c r="P27" s="107">
        <v>4705</v>
      </c>
      <c r="Q27" s="108">
        <f t="shared" si="8"/>
        <v>47.92680552851859</v>
      </c>
      <c r="R27" s="107">
        <v>125</v>
      </c>
      <c r="S27" s="100" t="s">
        <v>257</v>
      </c>
      <c r="T27" s="100"/>
      <c r="U27" s="100"/>
      <c r="V27" s="100"/>
      <c r="W27" s="100" t="s">
        <v>257</v>
      </c>
      <c r="X27" s="100"/>
      <c r="Y27" s="100"/>
      <c r="Z27" s="100"/>
    </row>
    <row r="28" spans="1:26" s="104" customFormat="1" ht="12" customHeight="1">
      <c r="A28" s="105" t="s">
        <v>260</v>
      </c>
      <c r="B28" s="106" t="s">
        <v>301</v>
      </c>
      <c r="C28" s="105" t="s">
        <v>258</v>
      </c>
      <c r="D28" s="107">
        <f t="shared" si="1"/>
        <v>23197</v>
      </c>
      <c r="E28" s="107">
        <f t="shared" si="2"/>
        <v>1226</v>
      </c>
      <c r="F28" s="108">
        <f t="shared" si="3"/>
        <v>5.28516618528258</v>
      </c>
      <c r="G28" s="107">
        <v>1226</v>
      </c>
      <c r="H28" s="107">
        <v>0</v>
      </c>
      <c r="I28" s="107">
        <f t="shared" si="4"/>
        <v>21971</v>
      </c>
      <c r="J28" s="108">
        <f t="shared" si="5"/>
        <v>94.71483381471742</v>
      </c>
      <c r="K28" s="107">
        <v>3324</v>
      </c>
      <c r="L28" s="108">
        <f t="shared" si="6"/>
        <v>14.329439151614434</v>
      </c>
      <c r="M28" s="107">
        <v>0</v>
      </c>
      <c r="N28" s="108">
        <f t="shared" si="7"/>
        <v>0</v>
      </c>
      <c r="O28" s="107">
        <v>18647</v>
      </c>
      <c r="P28" s="107">
        <v>9937</v>
      </c>
      <c r="Q28" s="108">
        <f t="shared" si="8"/>
        <v>80.38539466310299</v>
      </c>
      <c r="R28" s="107">
        <v>175</v>
      </c>
      <c r="S28" s="100" t="s">
        <v>257</v>
      </c>
      <c r="T28" s="100"/>
      <c r="U28" s="100"/>
      <c r="V28" s="100"/>
      <c r="W28" s="100" t="s">
        <v>257</v>
      </c>
      <c r="X28" s="100"/>
      <c r="Y28" s="100"/>
      <c r="Z28" s="100"/>
    </row>
    <row r="29" spans="1:26" s="104" customFormat="1" ht="12" customHeight="1">
      <c r="A29" s="105" t="s">
        <v>260</v>
      </c>
      <c r="B29" s="106" t="s">
        <v>302</v>
      </c>
      <c r="C29" s="105" t="s">
        <v>303</v>
      </c>
      <c r="D29" s="107">
        <f t="shared" si="1"/>
        <v>10051</v>
      </c>
      <c r="E29" s="107">
        <f t="shared" si="2"/>
        <v>2011</v>
      </c>
      <c r="F29" s="108">
        <f t="shared" si="3"/>
        <v>20.007959407024174</v>
      </c>
      <c r="G29" s="107">
        <v>2011</v>
      </c>
      <c r="H29" s="107">
        <v>0</v>
      </c>
      <c r="I29" s="107">
        <f t="shared" si="4"/>
        <v>8040</v>
      </c>
      <c r="J29" s="108">
        <f t="shared" si="5"/>
        <v>79.99204059297583</v>
      </c>
      <c r="K29" s="107">
        <v>1406</v>
      </c>
      <c r="L29" s="108">
        <f t="shared" si="6"/>
        <v>13.988657844990549</v>
      </c>
      <c r="M29" s="107">
        <v>0</v>
      </c>
      <c r="N29" s="108">
        <f t="shared" si="7"/>
        <v>0</v>
      </c>
      <c r="O29" s="107">
        <v>6634</v>
      </c>
      <c r="P29" s="107">
        <v>4121</v>
      </c>
      <c r="Q29" s="108">
        <f t="shared" si="8"/>
        <v>66.00338274798527</v>
      </c>
      <c r="R29" s="107">
        <v>91</v>
      </c>
      <c r="S29" s="100"/>
      <c r="T29" s="100"/>
      <c r="U29" s="100" t="s">
        <v>257</v>
      </c>
      <c r="V29" s="100"/>
      <c r="W29" s="100"/>
      <c r="X29" s="100"/>
      <c r="Y29" s="100" t="s">
        <v>257</v>
      </c>
      <c r="Z29" s="100"/>
    </row>
    <row r="30" spans="1:26" s="104" customFormat="1" ht="12" customHeight="1">
      <c r="A30" s="105" t="s">
        <v>260</v>
      </c>
      <c r="B30" s="106" t="s">
        <v>304</v>
      </c>
      <c r="C30" s="105" t="s">
        <v>305</v>
      </c>
      <c r="D30" s="107">
        <f t="shared" si="1"/>
        <v>15347</v>
      </c>
      <c r="E30" s="107">
        <f t="shared" si="2"/>
        <v>999</v>
      </c>
      <c r="F30" s="108">
        <f t="shared" si="3"/>
        <v>6.5094155209487194</v>
      </c>
      <c r="G30" s="107">
        <v>999</v>
      </c>
      <c r="H30" s="107">
        <v>0</v>
      </c>
      <c r="I30" s="107">
        <f t="shared" si="4"/>
        <v>14348</v>
      </c>
      <c r="J30" s="108">
        <f t="shared" si="5"/>
        <v>93.49058447905128</v>
      </c>
      <c r="K30" s="107">
        <v>6145</v>
      </c>
      <c r="L30" s="108">
        <f t="shared" si="6"/>
        <v>40.04039877500489</v>
      </c>
      <c r="M30" s="107">
        <v>0</v>
      </c>
      <c r="N30" s="108">
        <f t="shared" si="7"/>
        <v>0</v>
      </c>
      <c r="O30" s="107">
        <v>8203</v>
      </c>
      <c r="P30" s="107">
        <v>7725</v>
      </c>
      <c r="Q30" s="108">
        <f t="shared" si="8"/>
        <v>53.45018570404639</v>
      </c>
      <c r="R30" s="107">
        <v>192</v>
      </c>
      <c r="S30" s="100"/>
      <c r="T30" s="100"/>
      <c r="U30" s="100"/>
      <c r="V30" s="100" t="s">
        <v>257</v>
      </c>
      <c r="W30" s="100"/>
      <c r="X30" s="100"/>
      <c r="Y30" s="100"/>
      <c r="Z30" s="100" t="s">
        <v>257</v>
      </c>
    </row>
    <row r="31" spans="1:26" s="104" customFormat="1" ht="12" customHeight="1">
      <c r="A31" s="105" t="s">
        <v>260</v>
      </c>
      <c r="B31" s="106" t="s">
        <v>306</v>
      </c>
      <c r="C31" s="105" t="s">
        <v>307</v>
      </c>
      <c r="D31" s="107">
        <f t="shared" si="1"/>
        <v>8397</v>
      </c>
      <c r="E31" s="107">
        <f t="shared" si="2"/>
        <v>2491</v>
      </c>
      <c r="F31" s="108">
        <f t="shared" si="3"/>
        <v>29.66535667500298</v>
      </c>
      <c r="G31" s="107">
        <v>2491</v>
      </c>
      <c r="H31" s="107">
        <v>0</v>
      </c>
      <c r="I31" s="107">
        <f t="shared" si="4"/>
        <v>5906</v>
      </c>
      <c r="J31" s="108">
        <f t="shared" si="5"/>
        <v>70.33464332499703</v>
      </c>
      <c r="K31" s="107">
        <v>0</v>
      </c>
      <c r="L31" s="108">
        <f t="shared" si="6"/>
        <v>0</v>
      </c>
      <c r="M31" s="107">
        <v>0</v>
      </c>
      <c r="N31" s="108">
        <f t="shared" si="7"/>
        <v>0</v>
      </c>
      <c r="O31" s="107">
        <v>5906</v>
      </c>
      <c r="P31" s="107">
        <v>4272</v>
      </c>
      <c r="Q31" s="108">
        <f t="shared" si="8"/>
        <v>70.33464332499703</v>
      </c>
      <c r="R31" s="107">
        <v>39</v>
      </c>
      <c r="S31" s="100" t="s">
        <v>257</v>
      </c>
      <c r="T31" s="100"/>
      <c r="U31" s="100"/>
      <c r="V31" s="100"/>
      <c r="W31" s="100" t="s">
        <v>257</v>
      </c>
      <c r="X31" s="100"/>
      <c r="Y31" s="100"/>
      <c r="Z31" s="100"/>
    </row>
    <row r="32" spans="1:26" s="104" customFormat="1" ht="12" customHeight="1">
      <c r="A32" s="105" t="s">
        <v>260</v>
      </c>
      <c r="B32" s="106" t="s">
        <v>308</v>
      </c>
      <c r="C32" s="105" t="s">
        <v>309</v>
      </c>
      <c r="D32" s="107">
        <f t="shared" si="1"/>
        <v>9335</v>
      </c>
      <c r="E32" s="107">
        <f t="shared" si="2"/>
        <v>3319</v>
      </c>
      <c r="F32" s="108">
        <f t="shared" si="3"/>
        <v>35.55436529191216</v>
      </c>
      <c r="G32" s="107">
        <v>3319</v>
      </c>
      <c r="H32" s="107">
        <v>0</v>
      </c>
      <c r="I32" s="107">
        <f t="shared" si="4"/>
        <v>6016</v>
      </c>
      <c r="J32" s="108">
        <f t="shared" si="5"/>
        <v>64.44563470808784</v>
      </c>
      <c r="K32" s="107">
        <v>0</v>
      </c>
      <c r="L32" s="108">
        <f t="shared" si="6"/>
        <v>0</v>
      </c>
      <c r="M32" s="107">
        <v>0</v>
      </c>
      <c r="N32" s="108">
        <f t="shared" si="7"/>
        <v>0</v>
      </c>
      <c r="O32" s="107">
        <v>6016</v>
      </c>
      <c r="P32" s="107">
        <v>3659</v>
      </c>
      <c r="Q32" s="108">
        <f t="shared" si="8"/>
        <v>64.44563470808784</v>
      </c>
      <c r="R32" s="107">
        <v>98</v>
      </c>
      <c r="S32" s="100" t="s">
        <v>257</v>
      </c>
      <c r="T32" s="100"/>
      <c r="U32" s="100"/>
      <c r="V32" s="100"/>
      <c r="W32" s="100" t="s">
        <v>257</v>
      </c>
      <c r="X32" s="100"/>
      <c r="Y32" s="100"/>
      <c r="Z32" s="100"/>
    </row>
    <row r="33" spans="1:26" s="104" customFormat="1" ht="12" customHeight="1">
      <c r="A33" s="105" t="s">
        <v>260</v>
      </c>
      <c r="B33" s="106" t="s">
        <v>310</v>
      </c>
      <c r="C33" s="105" t="s">
        <v>311</v>
      </c>
      <c r="D33" s="107">
        <f t="shared" si="1"/>
        <v>13484</v>
      </c>
      <c r="E33" s="107">
        <f t="shared" si="2"/>
        <v>4158</v>
      </c>
      <c r="F33" s="108">
        <f t="shared" si="3"/>
        <v>30.836547018688815</v>
      </c>
      <c r="G33" s="107">
        <v>4158</v>
      </c>
      <c r="H33" s="107">
        <v>0</v>
      </c>
      <c r="I33" s="107">
        <f t="shared" si="4"/>
        <v>9326</v>
      </c>
      <c r="J33" s="108">
        <f t="shared" si="5"/>
        <v>69.16345298131118</v>
      </c>
      <c r="K33" s="107">
        <v>1450</v>
      </c>
      <c r="L33" s="108">
        <f t="shared" si="6"/>
        <v>10.75348561257787</v>
      </c>
      <c r="M33" s="107">
        <v>0</v>
      </c>
      <c r="N33" s="108">
        <f t="shared" si="7"/>
        <v>0</v>
      </c>
      <c r="O33" s="107">
        <v>7876</v>
      </c>
      <c r="P33" s="107">
        <v>1303</v>
      </c>
      <c r="Q33" s="108">
        <f t="shared" si="8"/>
        <v>58.40996736873332</v>
      </c>
      <c r="R33" s="107">
        <v>50</v>
      </c>
      <c r="S33" s="100" t="s">
        <v>257</v>
      </c>
      <c r="T33" s="100"/>
      <c r="U33" s="100"/>
      <c r="V33" s="100"/>
      <c r="W33" s="100" t="s">
        <v>257</v>
      </c>
      <c r="X33" s="100"/>
      <c r="Y33" s="100"/>
      <c r="Z33" s="100"/>
    </row>
    <row r="34" spans="1:26" s="104" customFormat="1" ht="12" customHeight="1">
      <c r="A34" s="105" t="s">
        <v>260</v>
      </c>
      <c r="B34" s="106" t="s">
        <v>312</v>
      </c>
      <c r="C34" s="105" t="s">
        <v>313</v>
      </c>
      <c r="D34" s="107">
        <f t="shared" si="1"/>
        <v>17458</v>
      </c>
      <c r="E34" s="107">
        <f t="shared" si="2"/>
        <v>3175</v>
      </c>
      <c r="F34" s="108">
        <f t="shared" si="3"/>
        <v>18.186504754267386</v>
      </c>
      <c r="G34" s="107">
        <v>3175</v>
      </c>
      <c r="H34" s="107">
        <v>0</v>
      </c>
      <c r="I34" s="107">
        <f t="shared" si="4"/>
        <v>14283</v>
      </c>
      <c r="J34" s="108">
        <f t="shared" si="5"/>
        <v>81.81349524573261</v>
      </c>
      <c r="K34" s="107">
        <v>0</v>
      </c>
      <c r="L34" s="108">
        <f t="shared" si="6"/>
        <v>0</v>
      </c>
      <c r="M34" s="107">
        <v>0</v>
      </c>
      <c r="N34" s="108">
        <f t="shared" si="7"/>
        <v>0</v>
      </c>
      <c r="O34" s="107">
        <v>14283</v>
      </c>
      <c r="P34" s="107">
        <v>4221</v>
      </c>
      <c r="Q34" s="108">
        <f t="shared" si="8"/>
        <v>81.81349524573261</v>
      </c>
      <c r="R34" s="107">
        <v>236</v>
      </c>
      <c r="S34" s="100" t="s">
        <v>257</v>
      </c>
      <c r="T34" s="100"/>
      <c r="U34" s="100"/>
      <c r="V34" s="100"/>
      <c r="W34" s="100" t="s">
        <v>257</v>
      </c>
      <c r="X34" s="100"/>
      <c r="Y34" s="100"/>
      <c r="Z34" s="100"/>
    </row>
    <row r="35" spans="1:26" s="104" customFormat="1" ht="12" customHeight="1">
      <c r="A35" s="105" t="s">
        <v>260</v>
      </c>
      <c r="B35" s="106" t="s">
        <v>314</v>
      </c>
      <c r="C35" s="105" t="s">
        <v>315</v>
      </c>
      <c r="D35" s="107">
        <f t="shared" si="1"/>
        <v>9250</v>
      </c>
      <c r="E35" s="107">
        <f t="shared" si="2"/>
        <v>1942</v>
      </c>
      <c r="F35" s="108">
        <f t="shared" si="3"/>
        <v>20.994594594594595</v>
      </c>
      <c r="G35" s="107">
        <v>1942</v>
      </c>
      <c r="H35" s="107">
        <v>0</v>
      </c>
      <c r="I35" s="107">
        <f t="shared" si="4"/>
        <v>7308</v>
      </c>
      <c r="J35" s="108">
        <f t="shared" si="5"/>
        <v>79.0054054054054</v>
      </c>
      <c r="K35" s="107">
        <v>1900</v>
      </c>
      <c r="L35" s="108">
        <f t="shared" si="6"/>
        <v>20.54054054054054</v>
      </c>
      <c r="M35" s="107">
        <v>0</v>
      </c>
      <c r="N35" s="108">
        <f t="shared" si="7"/>
        <v>0</v>
      </c>
      <c r="O35" s="107">
        <v>5408</v>
      </c>
      <c r="P35" s="107">
        <v>2724</v>
      </c>
      <c r="Q35" s="108">
        <f t="shared" si="8"/>
        <v>58.464864864864865</v>
      </c>
      <c r="R35" s="107">
        <v>37</v>
      </c>
      <c r="S35" s="100" t="s">
        <v>257</v>
      </c>
      <c r="T35" s="100"/>
      <c r="U35" s="100"/>
      <c r="V35" s="100"/>
      <c r="W35" s="100" t="s">
        <v>257</v>
      </c>
      <c r="X35" s="100"/>
      <c r="Y35" s="100"/>
      <c r="Z35" s="100"/>
    </row>
    <row r="36" spans="1:26" s="104" customFormat="1" ht="12" customHeight="1">
      <c r="A36" s="105" t="s">
        <v>260</v>
      </c>
      <c r="B36" s="106" t="s">
        <v>316</v>
      </c>
      <c r="C36" s="105" t="s">
        <v>317</v>
      </c>
      <c r="D36" s="107">
        <f t="shared" si="1"/>
        <v>11312</v>
      </c>
      <c r="E36" s="107">
        <f t="shared" si="2"/>
        <v>1251</v>
      </c>
      <c r="F36" s="108">
        <f t="shared" si="3"/>
        <v>11.059052333804809</v>
      </c>
      <c r="G36" s="107">
        <v>1251</v>
      </c>
      <c r="H36" s="107">
        <v>0</v>
      </c>
      <c r="I36" s="107">
        <f t="shared" si="4"/>
        <v>10061</v>
      </c>
      <c r="J36" s="108">
        <f t="shared" si="5"/>
        <v>88.94094766619519</v>
      </c>
      <c r="K36" s="107">
        <v>0</v>
      </c>
      <c r="L36" s="108">
        <f t="shared" si="6"/>
        <v>0</v>
      </c>
      <c r="M36" s="107">
        <v>0</v>
      </c>
      <c r="N36" s="108">
        <f t="shared" si="7"/>
        <v>0</v>
      </c>
      <c r="O36" s="107">
        <v>10061</v>
      </c>
      <c r="P36" s="107">
        <v>5082</v>
      </c>
      <c r="Q36" s="108">
        <f t="shared" si="8"/>
        <v>88.94094766619519</v>
      </c>
      <c r="R36" s="107">
        <v>58</v>
      </c>
      <c r="S36" s="100" t="s">
        <v>257</v>
      </c>
      <c r="T36" s="100"/>
      <c r="U36" s="100"/>
      <c r="V36" s="100"/>
      <c r="W36" s="100" t="s">
        <v>257</v>
      </c>
      <c r="X36" s="100"/>
      <c r="Y36" s="100"/>
      <c r="Z36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28" customWidth="1"/>
    <col min="3" max="3" width="12.59765625" style="126" customWidth="1"/>
    <col min="4" max="55" width="9" style="123" customWidth="1"/>
    <col min="56" max="16384" width="9" style="126" customWidth="1"/>
  </cols>
  <sheetData>
    <row r="1" spans="1:31" s="120" customFormat="1" ht="17.25">
      <c r="A1" s="115" t="s">
        <v>255</v>
      </c>
      <c r="B1" s="116"/>
      <c r="C1" s="117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55" s="52" customFormat="1" ht="33.75" customHeight="1">
      <c r="A2" s="158" t="s">
        <v>208</v>
      </c>
      <c r="B2" s="156" t="s">
        <v>207</v>
      </c>
      <c r="C2" s="160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249</v>
      </c>
      <c r="AG2" s="149"/>
      <c r="AH2" s="149"/>
      <c r="AI2" s="150"/>
      <c r="AJ2" s="148" t="s">
        <v>250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251</v>
      </c>
      <c r="AU2" s="156"/>
      <c r="AV2" s="156"/>
      <c r="AW2" s="156"/>
      <c r="AX2" s="156"/>
      <c r="AY2" s="156"/>
      <c r="AZ2" s="148" t="s">
        <v>252</v>
      </c>
      <c r="BA2" s="149"/>
      <c r="BB2" s="149"/>
      <c r="BC2" s="150"/>
    </row>
    <row r="3" spans="1:55" s="52" customFormat="1" ht="26.25" customHeight="1">
      <c r="A3" s="157"/>
      <c r="B3" s="157"/>
      <c r="C3" s="157"/>
      <c r="D3" s="66" t="s">
        <v>10</v>
      </c>
      <c r="E3" s="151" t="s">
        <v>11</v>
      </c>
      <c r="F3" s="149"/>
      <c r="G3" s="150"/>
      <c r="H3" s="152" t="s">
        <v>12</v>
      </c>
      <c r="I3" s="153"/>
      <c r="J3" s="154"/>
      <c r="K3" s="151" t="s">
        <v>13</v>
      </c>
      <c r="L3" s="153"/>
      <c r="M3" s="154"/>
      <c r="N3" s="66" t="s">
        <v>10</v>
      </c>
      <c r="O3" s="151" t="s">
        <v>118</v>
      </c>
      <c r="P3" s="161"/>
      <c r="Q3" s="161"/>
      <c r="R3" s="161"/>
      <c r="S3" s="161"/>
      <c r="T3" s="161"/>
      <c r="U3" s="162"/>
      <c r="V3" s="151" t="s">
        <v>119</v>
      </c>
      <c r="W3" s="161"/>
      <c r="X3" s="161"/>
      <c r="Y3" s="161"/>
      <c r="Z3" s="161"/>
      <c r="AA3" s="161"/>
      <c r="AB3" s="162"/>
      <c r="AC3" s="67" t="s">
        <v>14</v>
      </c>
      <c r="AD3" s="64"/>
      <c r="AE3" s="65"/>
      <c r="AF3" s="155" t="s">
        <v>10</v>
      </c>
      <c r="AG3" s="156" t="s">
        <v>15</v>
      </c>
      <c r="AH3" s="156" t="s">
        <v>16</v>
      </c>
      <c r="AI3" s="156" t="s">
        <v>17</v>
      </c>
      <c r="AJ3" s="157" t="s">
        <v>10</v>
      </c>
      <c r="AK3" s="156" t="s">
        <v>238</v>
      </c>
      <c r="AL3" s="156" t="s">
        <v>18</v>
      </c>
      <c r="AM3" s="156" t="s">
        <v>19</v>
      </c>
      <c r="AN3" s="156" t="s">
        <v>16</v>
      </c>
      <c r="AO3" s="156" t="s">
        <v>20</v>
      </c>
      <c r="AP3" s="156" t="s">
        <v>21</v>
      </c>
      <c r="AQ3" s="156" t="s">
        <v>22</v>
      </c>
      <c r="AR3" s="156" t="s">
        <v>23</v>
      </c>
      <c r="AS3" s="156" t="s">
        <v>24</v>
      </c>
      <c r="AT3" s="155" t="s">
        <v>10</v>
      </c>
      <c r="AU3" s="156" t="s">
        <v>238</v>
      </c>
      <c r="AV3" s="156" t="s">
        <v>18</v>
      </c>
      <c r="AW3" s="156" t="s">
        <v>19</v>
      </c>
      <c r="AX3" s="156" t="s">
        <v>16</v>
      </c>
      <c r="AY3" s="156" t="s">
        <v>20</v>
      </c>
      <c r="AZ3" s="155" t="s">
        <v>10</v>
      </c>
      <c r="BA3" s="156" t="s">
        <v>15</v>
      </c>
      <c r="BB3" s="156" t="s">
        <v>16</v>
      </c>
      <c r="BC3" s="156" t="s">
        <v>17</v>
      </c>
    </row>
    <row r="4" spans="1:55" s="52" customFormat="1" ht="26.25" customHeight="1">
      <c r="A4" s="157"/>
      <c r="B4" s="157"/>
      <c r="C4" s="157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56" customFormat="1" ht="23.25" customHeight="1">
      <c r="A5" s="157"/>
      <c r="B5" s="157"/>
      <c r="C5" s="15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7"/>
      <c r="AM5" s="57"/>
      <c r="AN5" s="57"/>
      <c r="AO5" s="57"/>
      <c r="AP5" s="57"/>
      <c r="AQ5" s="57"/>
      <c r="AR5" s="57"/>
      <c r="AS5" s="57"/>
      <c r="AT5" s="57"/>
      <c r="AU5" s="57"/>
      <c r="AV5" s="157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9"/>
      <c r="B6" s="159"/>
      <c r="C6" s="159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260</v>
      </c>
      <c r="B7" s="99" t="s">
        <v>261</v>
      </c>
      <c r="C7" s="98" t="s">
        <v>256</v>
      </c>
      <c r="D7" s="90">
        <f aca="true" t="shared" si="0" ref="D7:AI7">SUM(D8:D36)</f>
        <v>638984</v>
      </c>
      <c r="E7" s="90">
        <f t="shared" si="0"/>
        <v>7598</v>
      </c>
      <c r="F7" s="90">
        <f t="shared" si="0"/>
        <v>7598</v>
      </c>
      <c r="G7" s="90">
        <f t="shared" si="0"/>
        <v>0</v>
      </c>
      <c r="H7" s="90">
        <f t="shared" si="0"/>
        <v>18134</v>
      </c>
      <c r="I7" s="90">
        <f t="shared" si="0"/>
        <v>17009</v>
      </c>
      <c r="J7" s="90">
        <f t="shared" si="0"/>
        <v>1125</v>
      </c>
      <c r="K7" s="90">
        <f t="shared" si="0"/>
        <v>613252</v>
      </c>
      <c r="L7" s="90">
        <f t="shared" si="0"/>
        <v>107915</v>
      </c>
      <c r="M7" s="90">
        <f t="shared" si="0"/>
        <v>505337</v>
      </c>
      <c r="N7" s="90">
        <f t="shared" si="0"/>
        <v>638982</v>
      </c>
      <c r="O7" s="90">
        <f t="shared" si="0"/>
        <v>132517</v>
      </c>
      <c r="P7" s="90">
        <f t="shared" si="0"/>
        <v>122965</v>
      </c>
      <c r="Q7" s="90">
        <f t="shared" si="0"/>
        <v>0</v>
      </c>
      <c r="R7" s="90">
        <f t="shared" si="0"/>
        <v>0</v>
      </c>
      <c r="S7" s="90">
        <f t="shared" si="0"/>
        <v>9552</v>
      </c>
      <c r="T7" s="90">
        <f t="shared" si="0"/>
        <v>0</v>
      </c>
      <c r="U7" s="90">
        <f t="shared" si="0"/>
        <v>0</v>
      </c>
      <c r="V7" s="90">
        <f t="shared" si="0"/>
        <v>506462</v>
      </c>
      <c r="W7" s="90">
        <f t="shared" si="0"/>
        <v>506299</v>
      </c>
      <c r="X7" s="90">
        <f t="shared" si="0"/>
        <v>0</v>
      </c>
      <c r="Y7" s="90">
        <f t="shared" si="0"/>
        <v>0</v>
      </c>
      <c r="Z7" s="90">
        <f t="shared" si="0"/>
        <v>0</v>
      </c>
      <c r="AA7" s="90">
        <f t="shared" si="0"/>
        <v>0</v>
      </c>
      <c r="AB7" s="90">
        <f t="shared" si="0"/>
        <v>163</v>
      </c>
      <c r="AC7" s="90">
        <f t="shared" si="0"/>
        <v>3</v>
      </c>
      <c r="AD7" s="90">
        <f t="shared" si="0"/>
        <v>3</v>
      </c>
      <c r="AE7" s="90">
        <f t="shared" si="0"/>
        <v>0</v>
      </c>
      <c r="AF7" s="90">
        <f t="shared" si="0"/>
        <v>8020</v>
      </c>
      <c r="AG7" s="90">
        <f t="shared" si="0"/>
        <v>8020</v>
      </c>
      <c r="AH7" s="90">
        <f t="shared" si="0"/>
        <v>0</v>
      </c>
      <c r="AI7" s="90">
        <f t="shared" si="0"/>
        <v>0</v>
      </c>
      <c r="AJ7" s="90">
        <f aca="true" t="shared" si="1" ref="AJ7:BC7">SUM(AJ8:AJ36)</f>
        <v>55223</v>
      </c>
      <c r="AK7" s="90">
        <f t="shared" si="1"/>
        <v>47841</v>
      </c>
      <c r="AL7" s="90">
        <f t="shared" si="1"/>
        <v>0</v>
      </c>
      <c r="AM7" s="90">
        <f t="shared" si="1"/>
        <v>2915</v>
      </c>
      <c r="AN7" s="90">
        <f t="shared" si="1"/>
        <v>0</v>
      </c>
      <c r="AO7" s="90">
        <f t="shared" si="1"/>
        <v>0</v>
      </c>
      <c r="AP7" s="90">
        <f t="shared" si="1"/>
        <v>0</v>
      </c>
      <c r="AQ7" s="90">
        <f t="shared" si="1"/>
        <v>362</v>
      </c>
      <c r="AR7" s="90">
        <f t="shared" si="1"/>
        <v>111</v>
      </c>
      <c r="AS7" s="90">
        <f t="shared" si="1"/>
        <v>3994</v>
      </c>
      <c r="AT7" s="90">
        <f t="shared" si="1"/>
        <v>638</v>
      </c>
      <c r="AU7" s="90">
        <f t="shared" si="1"/>
        <v>638</v>
      </c>
      <c r="AV7" s="90">
        <f t="shared" si="1"/>
        <v>0</v>
      </c>
      <c r="AW7" s="90">
        <f t="shared" si="1"/>
        <v>0</v>
      </c>
      <c r="AX7" s="90">
        <f t="shared" si="1"/>
        <v>0</v>
      </c>
      <c r="AY7" s="90">
        <f t="shared" si="1"/>
        <v>0</v>
      </c>
      <c r="AZ7" s="90">
        <f t="shared" si="1"/>
        <v>1555</v>
      </c>
      <c r="BA7" s="90">
        <f t="shared" si="1"/>
        <v>1555</v>
      </c>
      <c r="BB7" s="90">
        <f t="shared" si="1"/>
        <v>0</v>
      </c>
      <c r="BC7" s="90">
        <f t="shared" si="1"/>
        <v>0</v>
      </c>
    </row>
    <row r="8" spans="1:55" s="104" customFormat="1" ht="12" customHeight="1">
      <c r="A8" s="100" t="s">
        <v>260</v>
      </c>
      <c r="B8" s="101" t="s">
        <v>262</v>
      </c>
      <c r="C8" s="100" t="s">
        <v>263</v>
      </c>
      <c r="D8" s="94">
        <f aca="true" t="shared" si="2" ref="D8:D36">SUM(E8,+H8,+K8)</f>
        <v>91468</v>
      </c>
      <c r="E8" s="94">
        <f aca="true" t="shared" si="3" ref="E8:E36">SUM(F8:G8)</f>
        <v>0</v>
      </c>
      <c r="F8" s="94">
        <v>0</v>
      </c>
      <c r="G8" s="94">
        <v>0</v>
      </c>
      <c r="H8" s="94">
        <f aca="true" t="shared" si="4" ref="H8:H36">SUM(I8:J8)</f>
        <v>0</v>
      </c>
      <c r="I8" s="94">
        <v>0</v>
      </c>
      <c r="J8" s="94">
        <v>0</v>
      </c>
      <c r="K8" s="94">
        <f aca="true" t="shared" si="5" ref="K8:K36">SUM(L8:M8)</f>
        <v>91468</v>
      </c>
      <c r="L8" s="94">
        <v>16569</v>
      </c>
      <c r="M8" s="94">
        <v>74899</v>
      </c>
      <c r="N8" s="94">
        <f aca="true" t="shared" si="6" ref="N8:N36">SUM(O8,+V8,+AC8)</f>
        <v>91468</v>
      </c>
      <c r="O8" s="94">
        <f aca="true" t="shared" si="7" ref="O8:O36">SUM(P8:U8)</f>
        <v>16569</v>
      </c>
      <c r="P8" s="94">
        <v>16569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36">SUM(W8:AB8)</f>
        <v>74899</v>
      </c>
      <c r="W8" s="94">
        <v>74899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36">SUM(AD8:AE8)</f>
        <v>0</v>
      </c>
      <c r="AD8" s="94">
        <v>0</v>
      </c>
      <c r="AE8" s="94">
        <v>0</v>
      </c>
      <c r="AF8" s="94">
        <f aca="true" t="shared" si="10" ref="AF8:AF36">SUM(AG8:AI8)</f>
        <v>267</v>
      </c>
      <c r="AG8" s="94">
        <v>267</v>
      </c>
      <c r="AH8" s="94">
        <v>0</v>
      </c>
      <c r="AI8" s="94">
        <v>0</v>
      </c>
      <c r="AJ8" s="94">
        <f aca="true" t="shared" si="11" ref="AJ8:AJ36">SUM(AK8:AS8)</f>
        <v>267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267</v>
      </c>
      <c r="AT8" s="94">
        <f aca="true" t="shared" si="12" ref="AT8:AT36">SUM(AU8:AY8)</f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36">SUM(BA8:BC8)</f>
        <v>0</v>
      </c>
      <c r="BA8" s="94">
        <v>0</v>
      </c>
      <c r="BB8" s="94">
        <v>0</v>
      </c>
      <c r="BC8" s="94">
        <v>0</v>
      </c>
    </row>
    <row r="9" spans="1:55" s="104" customFormat="1" ht="12" customHeight="1">
      <c r="A9" s="100" t="s">
        <v>260</v>
      </c>
      <c r="B9" s="103" t="s">
        <v>264</v>
      </c>
      <c r="C9" s="100" t="s">
        <v>265</v>
      </c>
      <c r="D9" s="94">
        <f t="shared" si="2"/>
        <v>70420</v>
      </c>
      <c r="E9" s="94">
        <f t="shared" si="3"/>
        <v>0</v>
      </c>
      <c r="F9" s="94">
        <v>0</v>
      </c>
      <c r="G9" s="94">
        <v>0</v>
      </c>
      <c r="H9" s="94">
        <f t="shared" si="4"/>
        <v>14089</v>
      </c>
      <c r="I9" s="94">
        <v>14089</v>
      </c>
      <c r="J9" s="94">
        <v>0</v>
      </c>
      <c r="K9" s="94">
        <f t="shared" si="5"/>
        <v>56331</v>
      </c>
      <c r="L9" s="94">
        <v>1773</v>
      </c>
      <c r="M9" s="94">
        <v>54558</v>
      </c>
      <c r="N9" s="94">
        <f t="shared" si="6"/>
        <v>70420</v>
      </c>
      <c r="O9" s="94">
        <f t="shared" si="7"/>
        <v>15862</v>
      </c>
      <c r="P9" s="94">
        <v>6310</v>
      </c>
      <c r="Q9" s="94">
        <v>0</v>
      </c>
      <c r="R9" s="94">
        <v>0</v>
      </c>
      <c r="S9" s="94">
        <v>9552</v>
      </c>
      <c r="T9" s="94">
        <v>0</v>
      </c>
      <c r="U9" s="94">
        <v>0</v>
      </c>
      <c r="V9" s="94">
        <f t="shared" si="8"/>
        <v>54558</v>
      </c>
      <c r="W9" s="94">
        <v>54558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0</v>
      </c>
      <c r="AD9" s="94">
        <v>0</v>
      </c>
      <c r="AE9" s="94">
        <v>0</v>
      </c>
      <c r="AF9" s="94">
        <f t="shared" si="10"/>
        <v>183</v>
      </c>
      <c r="AG9" s="94">
        <v>183</v>
      </c>
      <c r="AH9" s="94">
        <v>0</v>
      </c>
      <c r="AI9" s="94">
        <v>0</v>
      </c>
      <c r="AJ9" s="94">
        <f t="shared" si="11"/>
        <v>2069</v>
      </c>
      <c r="AK9" s="94">
        <v>2069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183</v>
      </c>
      <c r="AU9" s="94">
        <v>183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4" customFormat="1" ht="12" customHeight="1">
      <c r="A10" s="100" t="s">
        <v>260</v>
      </c>
      <c r="B10" s="103" t="s">
        <v>266</v>
      </c>
      <c r="C10" s="100" t="s">
        <v>267</v>
      </c>
      <c r="D10" s="94">
        <f t="shared" si="2"/>
        <v>47184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47184</v>
      </c>
      <c r="L10" s="94">
        <v>8859</v>
      </c>
      <c r="M10" s="94">
        <v>38325</v>
      </c>
      <c r="N10" s="94">
        <f t="shared" si="6"/>
        <v>47184</v>
      </c>
      <c r="O10" s="94">
        <f t="shared" si="7"/>
        <v>8859</v>
      </c>
      <c r="P10" s="94">
        <v>8859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38325</v>
      </c>
      <c r="W10" s="94">
        <v>38325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1414</v>
      </c>
      <c r="AG10" s="94">
        <v>1414</v>
      </c>
      <c r="AH10" s="94">
        <v>0</v>
      </c>
      <c r="AI10" s="94">
        <v>0</v>
      </c>
      <c r="AJ10" s="94">
        <f t="shared" si="11"/>
        <v>1414</v>
      </c>
      <c r="AK10" s="94">
        <v>0</v>
      </c>
      <c r="AL10" s="94">
        <v>0</v>
      </c>
      <c r="AM10" s="94">
        <v>1414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4" customFormat="1" ht="12" customHeight="1">
      <c r="A11" s="100" t="s">
        <v>260</v>
      </c>
      <c r="B11" s="103" t="s">
        <v>268</v>
      </c>
      <c r="C11" s="100" t="s">
        <v>269</v>
      </c>
      <c r="D11" s="94">
        <f t="shared" si="2"/>
        <v>51927</v>
      </c>
      <c r="E11" s="94">
        <f t="shared" si="3"/>
        <v>0</v>
      </c>
      <c r="F11" s="94">
        <v>0</v>
      </c>
      <c r="G11" s="94">
        <v>0</v>
      </c>
      <c r="H11" s="94">
        <f t="shared" si="4"/>
        <v>0</v>
      </c>
      <c r="I11" s="94">
        <v>0</v>
      </c>
      <c r="J11" s="94">
        <v>0</v>
      </c>
      <c r="K11" s="94">
        <f t="shared" si="5"/>
        <v>51927</v>
      </c>
      <c r="L11" s="94">
        <v>9770</v>
      </c>
      <c r="M11" s="94">
        <v>42157</v>
      </c>
      <c r="N11" s="94">
        <f t="shared" si="6"/>
        <v>51927</v>
      </c>
      <c r="O11" s="94">
        <f t="shared" si="7"/>
        <v>9770</v>
      </c>
      <c r="P11" s="94">
        <v>9770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42157</v>
      </c>
      <c r="W11" s="94">
        <v>42157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0</v>
      </c>
      <c r="AD11" s="94">
        <v>0</v>
      </c>
      <c r="AE11" s="94">
        <v>0</v>
      </c>
      <c r="AF11" s="94">
        <f t="shared" si="10"/>
        <v>123</v>
      </c>
      <c r="AG11" s="94">
        <v>123</v>
      </c>
      <c r="AH11" s="94">
        <v>0</v>
      </c>
      <c r="AI11" s="94">
        <v>0</v>
      </c>
      <c r="AJ11" s="94">
        <f t="shared" si="11"/>
        <v>340</v>
      </c>
      <c r="AK11" s="94">
        <v>217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123</v>
      </c>
      <c r="AT11" s="94">
        <f t="shared" si="12"/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115</v>
      </c>
      <c r="BA11" s="94">
        <v>115</v>
      </c>
      <c r="BB11" s="94">
        <v>0</v>
      </c>
      <c r="BC11" s="94">
        <v>0</v>
      </c>
    </row>
    <row r="12" spans="1:55" s="104" customFormat="1" ht="12" customHeight="1">
      <c r="A12" s="100" t="s">
        <v>260</v>
      </c>
      <c r="B12" s="101" t="s">
        <v>270</v>
      </c>
      <c r="C12" s="100" t="s">
        <v>271</v>
      </c>
      <c r="D12" s="107">
        <f t="shared" si="2"/>
        <v>35090</v>
      </c>
      <c r="E12" s="107">
        <f t="shared" si="3"/>
        <v>0</v>
      </c>
      <c r="F12" s="107">
        <v>0</v>
      </c>
      <c r="G12" s="107">
        <v>0</v>
      </c>
      <c r="H12" s="107">
        <f t="shared" si="4"/>
        <v>0</v>
      </c>
      <c r="I12" s="107">
        <v>0</v>
      </c>
      <c r="J12" s="107">
        <v>0</v>
      </c>
      <c r="K12" s="107">
        <f t="shared" si="5"/>
        <v>35090</v>
      </c>
      <c r="L12" s="107">
        <v>4775</v>
      </c>
      <c r="M12" s="107">
        <v>30315</v>
      </c>
      <c r="N12" s="107">
        <f t="shared" si="6"/>
        <v>35090</v>
      </c>
      <c r="O12" s="107">
        <f t="shared" si="7"/>
        <v>4775</v>
      </c>
      <c r="P12" s="107">
        <v>4775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f t="shared" si="8"/>
        <v>30315</v>
      </c>
      <c r="W12" s="107">
        <v>30315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f t="shared" si="9"/>
        <v>0</v>
      </c>
      <c r="AD12" s="107">
        <v>0</v>
      </c>
      <c r="AE12" s="107">
        <v>0</v>
      </c>
      <c r="AF12" s="107">
        <f t="shared" si="10"/>
        <v>257</v>
      </c>
      <c r="AG12" s="107">
        <v>257</v>
      </c>
      <c r="AH12" s="107">
        <v>0</v>
      </c>
      <c r="AI12" s="107">
        <v>0</v>
      </c>
      <c r="AJ12" s="107">
        <f t="shared" si="11"/>
        <v>257</v>
      </c>
      <c r="AK12" s="107">
        <v>0</v>
      </c>
      <c r="AL12" s="107">
        <v>0</v>
      </c>
      <c r="AM12" s="107">
        <v>4</v>
      </c>
      <c r="AN12" s="107">
        <v>0</v>
      </c>
      <c r="AO12" s="107">
        <v>0</v>
      </c>
      <c r="AP12" s="107">
        <v>0</v>
      </c>
      <c r="AQ12" s="107">
        <v>253</v>
      </c>
      <c r="AR12" s="107">
        <v>0</v>
      </c>
      <c r="AS12" s="107">
        <v>0</v>
      </c>
      <c r="AT12" s="107">
        <f t="shared" si="12"/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f t="shared" si="13"/>
        <v>257</v>
      </c>
      <c r="BA12" s="107">
        <v>257</v>
      </c>
      <c r="BB12" s="107">
        <v>0</v>
      </c>
      <c r="BC12" s="107">
        <v>0</v>
      </c>
    </row>
    <row r="13" spans="1:55" s="104" customFormat="1" ht="12" customHeight="1">
      <c r="A13" s="100" t="s">
        <v>260</v>
      </c>
      <c r="B13" s="101" t="s">
        <v>272</v>
      </c>
      <c r="C13" s="100" t="s">
        <v>273</v>
      </c>
      <c r="D13" s="107">
        <f t="shared" si="2"/>
        <v>52205</v>
      </c>
      <c r="E13" s="107">
        <f t="shared" si="3"/>
        <v>0</v>
      </c>
      <c r="F13" s="107">
        <v>0</v>
      </c>
      <c r="G13" s="107">
        <v>0</v>
      </c>
      <c r="H13" s="107">
        <f t="shared" si="4"/>
        <v>136</v>
      </c>
      <c r="I13" s="107">
        <v>136</v>
      </c>
      <c r="J13" s="107">
        <v>0</v>
      </c>
      <c r="K13" s="107">
        <f t="shared" si="5"/>
        <v>52069</v>
      </c>
      <c r="L13" s="107">
        <v>8837</v>
      </c>
      <c r="M13" s="107">
        <v>43232</v>
      </c>
      <c r="N13" s="107">
        <f t="shared" si="6"/>
        <v>52203</v>
      </c>
      <c r="O13" s="107">
        <f t="shared" si="7"/>
        <v>8968</v>
      </c>
      <c r="P13" s="107">
        <v>8968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f t="shared" si="8"/>
        <v>43232</v>
      </c>
      <c r="W13" s="107">
        <v>43232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f t="shared" si="9"/>
        <v>3</v>
      </c>
      <c r="AD13" s="107">
        <v>3</v>
      </c>
      <c r="AE13" s="107">
        <v>0</v>
      </c>
      <c r="AF13" s="107">
        <f t="shared" si="10"/>
        <v>3122</v>
      </c>
      <c r="AG13" s="107">
        <v>3122</v>
      </c>
      <c r="AH13" s="107">
        <v>0</v>
      </c>
      <c r="AI13" s="107">
        <v>0</v>
      </c>
      <c r="AJ13" s="107">
        <f t="shared" si="11"/>
        <v>3122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3122</v>
      </c>
      <c r="AT13" s="107">
        <f t="shared" si="12"/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f t="shared" si="13"/>
        <v>0</v>
      </c>
      <c r="BA13" s="107">
        <v>0</v>
      </c>
      <c r="BB13" s="107">
        <v>0</v>
      </c>
      <c r="BC13" s="107">
        <v>0</v>
      </c>
    </row>
    <row r="14" spans="1:55" s="104" customFormat="1" ht="12" customHeight="1">
      <c r="A14" s="100" t="s">
        <v>260</v>
      </c>
      <c r="B14" s="101" t="s">
        <v>274</v>
      </c>
      <c r="C14" s="100" t="s">
        <v>275</v>
      </c>
      <c r="D14" s="107">
        <f t="shared" si="2"/>
        <v>34253</v>
      </c>
      <c r="E14" s="107">
        <f t="shared" si="3"/>
        <v>0</v>
      </c>
      <c r="F14" s="107">
        <v>0</v>
      </c>
      <c r="G14" s="107">
        <v>0</v>
      </c>
      <c r="H14" s="107">
        <f t="shared" si="4"/>
        <v>0</v>
      </c>
      <c r="I14" s="107">
        <v>0</v>
      </c>
      <c r="J14" s="107">
        <v>0</v>
      </c>
      <c r="K14" s="107">
        <f t="shared" si="5"/>
        <v>34253</v>
      </c>
      <c r="L14" s="107">
        <v>3526</v>
      </c>
      <c r="M14" s="107">
        <v>30727</v>
      </c>
      <c r="N14" s="107">
        <f t="shared" si="6"/>
        <v>34253</v>
      </c>
      <c r="O14" s="107">
        <f t="shared" si="7"/>
        <v>3526</v>
      </c>
      <c r="P14" s="107">
        <v>3526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f t="shared" si="8"/>
        <v>30727</v>
      </c>
      <c r="W14" s="107">
        <v>30727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f t="shared" si="9"/>
        <v>0</v>
      </c>
      <c r="AD14" s="107">
        <v>0</v>
      </c>
      <c r="AE14" s="107">
        <v>0</v>
      </c>
      <c r="AF14" s="107">
        <f t="shared" si="10"/>
        <v>139</v>
      </c>
      <c r="AG14" s="107">
        <v>139</v>
      </c>
      <c r="AH14" s="107">
        <v>0</v>
      </c>
      <c r="AI14" s="107">
        <v>0</v>
      </c>
      <c r="AJ14" s="107">
        <f t="shared" si="11"/>
        <v>34253</v>
      </c>
      <c r="AK14" s="107">
        <v>34253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f t="shared" si="12"/>
        <v>139</v>
      </c>
      <c r="AU14" s="107">
        <v>139</v>
      </c>
      <c r="AV14" s="107">
        <v>0</v>
      </c>
      <c r="AW14" s="107">
        <v>0</v>
      </c>
      <c r="AX14" s="107">
        <v>0</v>
      </c>
      <c r="AY14" s="107">
        <v>0</v>
      </c>
      <c r="AZ14" s="107">
        <f t="shared" si="13"/>
        <v>0</v>
      </c>
      <c r="BA14" s="107">
        <v>0</v>
      </c>
      <c r="BB14" s="107">
        <v>0</v>
      </c>
      <c r="BC14" s="107">
        <v>0</v>
      </c>
    </row>
    <row r="15" spans="1:55" s="104" customFormat="1" ht="12" customHeight="1">
      <c r="A15" s="100" t="s">
        <v>260</v>
      </c>
      <c r="B15" s="101" t="s">
        <v>276</v>
      </c>
      <c r="C15" s="100" t="s">
        <v>277</v>
      </c>
      <c r="D15" s="107">
        <f t="shared" si="2"/>
        <v>14195</v>
      </c>
      <c r="E15" s="107">
        <f t="shared" si="3"/>
        <v>4346</v>
      </c>
      <c r="F15" s="107">
        <v>4346</v>
      </c>
      <c r="G15" s="107"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9849</v>
      </c>
      <c r="L15" s="107">
        <v>0</v>
      </c>
      <c r="M15" s="107">
        <v>9849</v>
      </c>
      <c r="N15" s="107">
        <f t="shared" si="6"/>
        <v>14195</v>
      </c>
      <c r="O15" s="107">
        <f t="shared" si="7"/>
        <v>4346</v>
      </c>
      <c r="P15" s="107">
        <v>4346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f t="shared" si="8"/>
        <v>9849</v>
      </c>
      <c r="W15" s="107">
        <v>9849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f t="shared" si="9"/>
        <v>0</v>
      </c>
      <c r="AD15" s="107">
        <v>0</v>
      </c>
      <c r="AE15" s="107">
        <v>0</v>
      </c>
      <c r="AF15" s="107">
        <f t="shared" si="10"/>
        <v>47</v>
      </c>
      <c r="AG15" s="107">
        <v>47</v>
      </c>
      <c r="AH15" s="107">
        <v>0</v>
      </c>
      <c r="AI15" s="107">
        <v>0</v>
      </c>
      <c r="AJ15" s="107">
        <f t="shared" si="11"/>
        <v>47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15</v>
      </c>
      <c r="AR15" s="107">
        <v>0</v>
      </c>
      <c r="AS15" s="107">
        <v>32</v>
      </c>
      <c r="AT15" s="107">
        <f t="shared" si="12"/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f t="shared" si="13"/>
        <v>17</v>
      </c>
      <c r="BA15" s="107">
        <v>17</v>
      </c>
      <c r="BB15" s="107">
        <v>0</v>
      </c>
      <c r="BC15" s="107">
        <v>0</v>
      </c>
    </row>
    <row r="16" spans="1:55" s="104" customFormat="1" ht="12" customHeight="1">
      <c r="A16" s="100" t="s">
        <v>260</v>
      </c>
      <c r="B16" s="101" t="s">
        <v>278</v>
      </c>
      <c r="C16" s="100" t="s">
        <v>279</v>
      </c>
      <c r="D16" s="107">
        <f t="shared" si="2"/>
        <v>20558</v>
      </c>
      <c r="E16" s="107">
        <f t="shared" si="3"/>
        <v>0</v>
      </c>
      <c r="F16" s="107">
        <v>0</v>
      </c>
      <c r="G16" s="107">
        <v>0</v>
      </c>
      <c r="H16" s="107">
        <f t="shared" si="4"/>
        <v>0</v>
      </c>
      <c r="I16" s="107">
        <v>0</v>
      </c>
      <c r="J16" s="107">
        <v>0</v>
      </c>
      <c r="K16" s="107">
        <f t="shared" si="5"/>
        <v>20558</v>
      </c>
      <c r="L16" s="107">
        <v>3059</v>
      </c>
      <c r="M16" s="107">
        <v>17499</v>
      </c>
      <c r="N16" s="107">
        <f t="shared" si="6"/>
        <v>20558</v>
      </c>
      <c r="O16" s="107">
        <f t="shared" si="7"/>
        <v>3059</v>
      </c>
      <c r="P16" s="107">
        <v>3059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f t="shared" si="8"/>
        <v>17499</v>
      </c>
      <c r="W16" s="107">
        <v>17499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f t="shared" si="9"/>
        <v>0</v>
      </c>
      <c r="AD16" s="107">
        <v>0</v>
      </c>
      <c r="AE16" s="107">
        <v>0</v>
      </c>
      <c r="AF16" s="107">
        <f t="shared" si="10"/>
        <v>883</v>
      </c>
      <c r="AG16" s="107">
        <v>883</v>
      </c>
      <c r="AH16" s="107">
        <v>0</v>
      </c>
      <c r="AI16" s="107">
        <v>0</v>
      </c>
      <c r="AJ16" s="107">
        <f t="shared" si="11"/>
        <v>883</v>
      </c>
      <c r="AK16" s="107">
        <v>0</v>
      </c>
      <c r="AL16" s="107">
        <v>0</v>
      </c>
      <c r="AM16" s="107">
        <v>883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f t="shared" si="12"/>
        <v>0</v>
      </c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f t="shared" si="13"/>
        <v>0</v>
      </c>
      <c r="BA16" s="107">
        <v>0</v>
      </c>
      <c r="BB16" s="107">
        <v>0</v>
      </c>
      <c r="BC16" s="107">
        <v>0</v>
      </c>
    </row>
    <row r="17" spans="1:55" s="104" customFormat="1" ht="12" customHeight="1">
      <c r="A17" s="100" t="s">
        <v>260</v>
      </c>
      <c r="B17" s="101" t="s">
        <v>280</v>
      </c>
      <c r="C17" s="100" t="s">
        <v>281</v>
      </c>
      <c r="D17" s="107">
        <f t="shared" si="2"/>
        <v>10138</v>
      </c>
      <c r="E17" s="107">
        <f t="shared" si="3"/>
        <v>0</v>
      </c>
      <c r="F17" s="107">
        <v>0</v>
      </c>
      <c r="G17" s="107">
        <v>0</v>
      </c>
      <c r="H17" s="107">
        <f t="shared" si="4"/>
        <v>0</v>
      </c>
      <c r="I17" s="107">
        <v>0</v>
      </c>
      <c r="J17" s="107">
        <v>0</v>
      </c>
      <c r="K17" s="107">
        <f t="shared" si="5"/>
        <v>10138</v>
      </c>
      <c r="L17" s="107">
        <v>2778</v>
      </c>
      <c r="M17" s="107">
        <v>7360</v>
      </c>
      <c r="N17" s="107">
        <f t="shared" si="6"/>
        <v>10138</v>
      </c>
      <c r="O17" s="107">
        <f t="shared" si="7"/>
        <v>2778</v>
      </c>
      <c r="P17" s="107">
        <v>2778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f t="shared" si="8"/>
        <v>7360</v>
      </c>
      <c r="W17" s="107">
        <v>7360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f t="shared" si="9"/>
        <v>0</v>
      </c>
      <c r="AD17" s="107">
        <v>0</v>
      </c>
      <c r="AE17" s="107">
        <v>0</v>
      </c>
      <c r="AF17" s="107">
        <f t="shared" si="10"/>
        <v>28</v>
      </c>
      <c r="AG17" s="107">
        <v>28</v>
      </c>
      <c r="AH17" s="107">
        <v>0</v>
      </c>
      <c r="AI17" s="107">
        <v>0</v>
      </c>
      <c r="AJ17" s="107">
        <f t="shared" si="11"/>
        <v>28</v>
      </c>
      <c r="AK17" s="107">
        <v>0</v>
      </c>
      <c r="AL17" s="107">
        <v>0</v>
      </c>
      <c r="AM17" s="107">
        <v>8</v>
      </c>
      <c r="AN17" s="107">
        <v>0</v>
      </c>
      <c r="AO17" s="107">
        <v>0</v>
      </c>
      <c r="AP17" s="107">
        <v>0</v>
      </c>
      <c r="AQ17" s="107">
        <v>0</v>
      </c>
      <c r="AR17" s="107">
        <v>20</v>
      </c>
      <c r="AS17" s="107">
        <v>0</v>
      </c>
      <c r="AT17" s="107">
        <f t="shared" si="12"/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f t="shared" si="13"/>
        <v>148</v>
      </c>
      <c r="BA17" s="107">
        <v>148</v>
      </c>
      <c r="BB17" s="107">
        <v>0</v>
      </c>
      <c r="BC17" s="107">
        <v>0</v>
      </c>
    </row>
    <row r="18" spans="1:55" s="104" customFormat="1" ht="12" customHeight="1">
      <c r="A18" s="100" t="s">
        <v>260</v>
      </c>
      <c r="B18" s="101" t="s">
        <v>282</v>
      </c>
      <c r="C18" s="100" t="s">
        <v>283</v>
      </c>
      <c r="D18" s="107">
        <f t="shared" si="2"/>
        <v>14033</v>
      </c>
      <c r="E18" s="107">
        <f t="shared" si="3"/>
        <v>0</v>
      </c>
      <c r="F18" s="107">
        <v>0</v>
      </c>
      <c r="G18" s="107">
        <v>0</v>
      </c>
      <c r="H18" s="107">
        <f t="shared" si="4"/>
        <v>0</v>
      </c>
      <c r="I18" s="107">
        <v>0</v>
      </c>
      <c r="J18" s="107">
        <v>0</v>
      </c>
      <c r="K18" s="107">
        <f t="shared" si="5"/>
        <v>14033</v>
      </c>
      <c r="L18" s="107">
        <v>5833</v>
      </c>
      <c r="M18" s="107">
        <v>8200</v>
      </c>
      <c r="N18" s="107">
        <f t="shared" si="6"/>
        <v>14033</v>
      </c>
      <c r="O18" s="107">
        <f t="shared" si="7"/>
        <v>5833</v>
      </c>
      <c r="P18" s="107">
        <v>5833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f t="shared" si="8"/>
        <v>8200</v>
      </c>
      <c r="W18" s="107">
        <v>8200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f t="shared" si="9"/>
        <v>0</v>
      </c>
      <c r="AD18" s="107">
        <v>0</v>
      </c>
      <c r="AE18" s="107">
        <v>0</v>
      </c>
      <c r="AF18" s="107">
        <f t="shared" si="10"/>
        <v>196</v>
      </c>
      <c r="AG18" s="107">
        <v>196</v>
      </c>
      <c r="AH18" s="107">
        <v>0</v>
      </c>
      <c r="AI18" s="107">
        <v>0</v>
      </c>
      <c r="AJ18" s="107">
        <f t="shared" si="11"/>
        <v>196</v>
      </c>
      <c r="AK18" s="107">
        <v>0</v>
      </c>
      <c r="AL18" s="107">
        <v>0</v>
      </c>
      <c r="AM18" s="107">
        <v>196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f t="shared" si="12"/>
        <v>0</v>
      </c>
      <c r="AU18" s="107">
        <v>0</v>
      </c>
      <c r="AV18" s="107">
        <v>0</v>
      </c>
      <c r="AW18" s="107">
        <v>0</v>
      </c>
      <c r="AX18" s="107">
        <v>0</v>
      </c>
      <c r="AY18" s="107">
        <v>0</v>
      </c>
      <c r="AZ18" s="107">
        <f t="shared" si="13"/>
        <v>0</v>
      </c>
      <c r="BA18" s="107">
        <v>0</v>
      </c>
      <c r="BB18" s="107">
        <v>0</v>
      </c>
      <c r="BC18" s="107">
        <v>0</v>
      </c>
    </row>
    <row r="19" spans="1:55" s="104" customFormat="1" ht="12" customHeight="1">
      <c r="A19" s="100" t="s">
        <v>260</v>
      </c>
      <c r="B19" s="101" t="s">
        <v>284</v>
      </c>
      <c r="C19" s="100" t="s">
        <v>285</v>
      </c>
      <c r="D19" s="107">
        <f t="shared" si="2"/>
        <v>5752</v>
      </c>
      <c r="E19" s="107">
        <f t="shared" si="3"/>
        <v>0</v>
      </c>
      <c r="F19" s="107">
        <v>0</v>
      </c>
      <c r="G19" s="107">
        <v>0</v>
      </c>
      <c r="H19" s="107">
        <f t="shared" si="4"/>
        <v>0</v>
      </c>
      <c r="I19" s="107">
        <v>0</v>
      </c>
      <c r="J19" s="107">
        <v>0</v>
      </c>
      <c r="K19" s="107">
        <f t="shared" si="5"/>
        <v>5752</v>
      </c>
      <c r="L19" s="107">
        <v>918</v>
      </c>
      <c r="M19" s="107">
        <v>4834</v>
      </c>
      <c r="N19" s="107">
        <f t="shared" si="6"/>
        <v>5752</v>
      </c>
      <c r="O19" s="107">
        <f t="shared" si="7"/>
        <v>918</v>
      </c>
      <c r="P19" s="107">
        <v>918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f t="shared" si="8"/>
        <v>4834</v>
      </c>
      <c r="W19" s="107">
        <v>4671</v>
      </c>
      <c r="X19" s="107">
        <v>0</v>
      </c>
      <c r="Y19" s="107">
        <v>0</v>
      </c>
      <c r="Z19" s="107">
        <v>0</v>
      </c>
      <c r="AA19" s="107">
        <v>0</v>
      </c>
      <c r="AB19" s="107">
        <v>163</v>
      </c>
      <c r="AC19" s="107">
        <f t="shared" si="9"/>
        <v>0</v>
      </c>
      <c r="AD19" s="107">
        <v>0</v>
      </c>
      <c r="AE19" s="107">
        <v>0</v>
      </c>
      <c r="AF19" s="107">
        <f t="shared" si="10"/>
        <v>42</v>
      </c>
      <c r="AG19" s="107">
        <v>42</v>
      </c>
      <c r="AH19" s="107">
        <v>0</v>
      </c>
      <c r="AI19" s="107">
        <v>0</v>
      </c>
      <c r="AJ19" s="107">
        <f t="shared" si="11"/>
        <v>42</v>
      </c>
      <c r="AK19" s="107">
        <v>0</v>
      </c>
      <c r="AL19" s="107">
        <v>0</v>
      </c>
      <c r="AM19" s="107">
        <v>1</v>
      </c>
      <c r="AN19" s="107">
        <v>0</v>
      </c>
      <c r="AO19" s="107">
        <v>0</v>
      </c>
      <c r="AP19" s="107">
        <v>0</v>
      </c>
      <c r="AQ19" s="107">
        <v>41</v>
      </c>
      <c r="AR19" s="107">
        <v>0</v>
      </c>
      <c r="AS19" s="107">
        <v>0</v>
      </c>
      <c r="AT19" s="107">
        <f t="shared" si="12"/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f t="shared" si="13"/>
        <v>42</v>
      </c>
      <c r="BA19" s="107">
        <v>42</v>
      </c>
      <c r="BB19" s="107">
        <v>0</v>
      </c>
      <c r="BC19" s="107">
        <v>0</v>
      </c>
    </row>
    <row r="20" spans="1:55" s="104" customFormat="1" ht="12" customHeight="1">
      <c r="A20" s="100" t="s">
        <v>260</v>
      </c>
      <c r="B20" s="101" t="s">
        <v>286</v>
      </c>
      <c r="C20" s="100" t="s">
        <v>287</v>
      </c>
      <c r="D20" s="107">
        <f t="shared" si="2"/>
        <v>40218</v>
      </c>
      <c r="E20" s="107">
        <f t="shared" si="3"/>
        <v>0</v>
      </c>
      <c r="F20" s="107">
        <v>0</v>
      </c>
      <c r="G20" s="107">
        <v>0</v>
      </c>
      <c r="H20" s="107">
        <f t="shared" si="4"/>
        <v>0</v>
      </c>
      <c r="I20" s="107">
        <v>0</v>
      </c>
      <c r="J20" s="107">
        <v>0</v>
      </c>
      <c r="K20" s="107">
        <f t="shared" si="5"/>
        <v>40218</v>
      </c>
      <c r="L20" s="107">
        <v>14393</v>
      </c>
      <c r="M20" s="107">
        <v>25825</v>
      </c>
      <c r="N20" s="107">
        <f t="shared" si="6"/>
        <v>40218</v>
      </c>
      <c r="O20" s="107">
        <f t="shared" si="7"/>
        <v>14393</v>
      </c>
      <c r="P20" s="107">
        <v>14393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f t="shared" si="8"/>
        <v>25825</v>
      </c>
      <c r="W20" s="107">
        <v>25825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f t="shared" si="9"/>
        <v>0</v>
      </c>
      <c r="AD20" s="107">
        <v>0</v>
      </c>
      <c r="AE20" s="107">
        <v>0</v>
      </c>
      <c r="AF20" s="107">
        <f t="shared" si="10"/>
        <v>110</v>
      </c>
      <c r="AG20" s="107">
        <v>110</v>
      </c>
      <c r="AH20" s="107">
        <v>0</v>
      </c>
      <c r="AI20" s="107">
        <v>0</v>
      </c>
      <c r="AJ20" s="107">
        <f t="shared" si="11"/>
        <v>110</v>
      </c>
      <c r="AK20" s="107">
        <v>0</v>
      </c>
      <c r="AL20" s="107">
        <v>0</v>
      </c>
      <c r="AM20" s="107">
        <v>31</v>
      </c>
      <c r="AN20" s="107">
        <v>0</v>
      </c>
      <c r="AO20" s="107">
        <v>0</v>
      </c>
      <c r="AP20" s="107">
        <v>0</v>
      </c>
      <c r="AQ20" s="107">
        <v>0</v>
      </c>
      <c r="AR20" s="107">
        <v>79</v>
      </c>
      <c r="AS20" s="107">
        <v>0</v>
      </c>
      <c r="AT20" s="107">
        <f t="shared" si="12"/>
        <v>0</v>
      </c>
      <c r="AU20" s="107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f t="shared" si="13"/>
        <v>588</v>
      </c>
      <c r="BA20" s="107">
        <v>588</v>
      </c>
      <c r="BB20" s="107">
        <v>0</v>
      </c>
      <c r="BC20" s="107">
        <v>0</v>
      </c>
    </row>
    <row r="21" spans="1:55" s="104" customFormat="1" ht="12" customHeight="1">
      <c r="A21" s="100" t="s">
        <v>260</v>
      </c>
      <c r="B21" s="101" t="s">
        <v>288</v>
      </c>
      <c r="C21" s="100" t="s">
        <v>289</v>
      </c>
      <c r="D21" s="107">
        <f t="shared" si="2"/>
        <v>61508</v>
      </c>
      <c r="E21" s="107">
        <f t="shared" si="3"/>
        <v>3252</v>
      </c>
      <c r="F21" s="107">
        <v>3252</v>
      </c>
      <c r="G21" s="107">
        <v>0</v>
      </c>
      <c r="H21" s="107">
        <f t="shared" si="4"/>
        <v>0</v>
      </c>
      <c r="I21" s="107">
        <v>0</v>
      </c>
      <c r="J21" s="107">
        <v>0</v>
      </c>
      <c r="K21" s="107">
        <f t="shared" si="5"/>
        <v>58256</v>
      </c>
      <c r="L21" s="107">
        <v>8492</v>
      </c>
      <c r="M21" s="107">
        <v>49764</v>
      </c>
      <c r="N21" s="107">
        <f t="shared" si="6"/>
        <v>61508</v>
      </c>
      <c r="O21" s="107">
        <f t="shared" si="7"/>
        <v>11744</v>
      </c>
      <c r="P21" s="107">
        <v>11744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f t="shared" si="8"/>
        <v>49764</v>
      </c>
      <c r="W21" s="107">
        <v>49764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f t="shared" si="9"/>
        <v>0</v>
      </c>
      <c r="AD21" s="107">
        <v>0</v>
      </c>
      <c r="AE21" s="107">
        <v>0</v>
      </c>
      <c r="AF21" s="107">
        <f t="shared" si="10"/>
        <v>476</v>
      </c>
      <c r="AG21" s="107">
        <v>476</v>
      </c>
      <c r="AH21" s="107">
        <v>0</v>
      </c>
      <c r="AI21" s="107">
        <v>0</v>
      </c>
      <c r="AJ21" s="107">
        <f t="shared" si="11"/>
        <v>9760</v>
      </c>
      <c r="AK21" s="107">
        <v>9489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271</v>
      </c>
      <c r="AT21" s="107">
        <f t="shared" si="12"/>
        <v>205</v>
      </c>
      <c r="AU21" s="107">
        <v>205</v>
      </c>
      <c r="AV21" s="107">
        <v>0</v>
      </c>
      <c r="AW21" s="107">
        <v>0</v>
      </c>
      <c r="AX21" s="107">
        <v>0</v>
      </c>
      <c r="AY21" s="107">
        <v>0</v>
      </c>
      <c r="AZ21" s="107">
        <f t="shared" si="13"/>
        <v>0</v>
      </c>
      <c r="BA21" s="107">
        <v>0</v>
      </c>
      <c r="BB21" s="107">
        <v>0</v>
      </c>
      <c r="BC21" s="107">
        <v>0</v>
      </c>
    </row>
    <row r="22" spans="1:55" s="104" customFormat="1" ht="12" customHeight="1">
      <c r="A22" s="100" t="s">
        <v>260</v>
      </c>
      <c r="B22" s="101" t="s">
        <v>290</v>
      </c>
      <c r="C22" s="100" t="s">
        <v>291</v>
      </c>
      <c r="D22" s="107">
        <f t="shared" si="2"/>
        <v>886</v>
      </c>
      <c r="E22" s="107">
        <f t="shared" si="3"/>
        <v>0</v>
      </c>
      <c r="F22" s="107">
        <v>0</v>
      </c>
      <c r="G22" s="107">
        <v>0</v>
      </c>
      <c r="H22" s="107">
        <f t="shared" si="4"/>
        <v>712</v>
      </c>
      <c r="I22" s="107">
        <v>0</v>
      </c>
      <c r="J22" s="107">
        <v>712</v>
      </c>
      <c r="K22" s="107">
        <f t="shared" si="5"/>
        <v>174</v>
      </c>
      <c r="L22" s="107">
        <v>95</v>
      </c>
      <c r="M22" s="107">
        <v>79</v>
      </c>
      <c r="N22" s="107">
        <f t="shared" si="6"/>
        <v>886</v>
      </c>
      <c r="O22" s="107">
        <f t="shared" si="7"/>
        <v>95</v>
      </c>
      <c r="P22" s="107">
        <v>95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 t="shared" si="8"/>
        <v>791</v>
      </c>
      <c r="W22" s="107">
        <v>791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f t="shared" si="9"/>
        <v>0</v>
      </c>
      <c r="AD22" s="107">
        <v>0</v>
      </c>
      <c r="AE22" s="107">
        <v>0</v>
      </c>
      <c r="AF22" s="107">
        <f t="shared" si="10"/>
        <v>7</v>
      </c>
      <c r="AG22" s="107">
        <v>7</v>
      </c>
      <c r="AH22" s="107">
        <v>0</v>
      </c>
      <c r="AI22" s="107">
        <v>0</v>
      </c>
      <c r="AJ22" s="107">
        <f t="shared" si="11"/>
        <v>7</v>
      </c>
      <c r="AK22" s="107">
        <v>0</v>
      </c>
      <c r="AL22" s="107">
        <v>0</v>
      </c>
      <c r="AM22" s="107">
        <v>1</v>
      </c>
      <c r="AN22" s="107">
        <v>0</v>
      </c>
      <c r="AO22" s="107">
        <v>0</v>
      </c>
      <c r="AP22" s="107">
        <v>0</v>
      </c>
      <c r="AQ22" s="107">
        <v>6</v>
      </c>
      <c r="AR22" s="107">
        <v>0</v>
      </c>
      <c r="AS22" s="107">
        <v>0</v>
      </c>
      <c r="AT22" s="107">
        <f t="shared" si="12"/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f t="shared" si="13"/>
        <v>7</v>
      </c>
      <c r="BA22" s="107">
        <v>7</v>
      </c>
      <c r="BB22" s="107">
        <v>0</v>
      </c>
      <c r="BC22" s="107">
        <v>0</v>
      </c>
    </row>
    <row r="23" spans="1:55" s="104" customFormat="1" ht="12" customHeight="1">
      <c r="A23" s="100" t="s">
        <v>260</v>
      </c>
      <c r="B23" s="101" t="s">
        <v>292</v>
      </c>
      <c r="C23" s="100" t="s">
        <v>293</v>
      </c>
      <c r="D23" s="107">
        <f t="shared" si="2"/>
        <v>884</v>
      </c>
      <c r="E23" s="107">
        <f t="shared" si="3"/>
        <v>0</v>
      </c>
      <c r="F23" s="107">
        <v>0</v>
      </c>
      <c r="G23" s="107">
        <v>0</v>
      </c>
      <c r="H23" s="107">
        <f t="shared" si="4"/>
        <v>0</v>
      </c>
      <c r="I23" s="107">
        <v>0</v>
      </c>
      <c r="J23" s="107">
        <v>0</v>
      </c>
      <c r="K23" s="107">
        <f t="shared" si="5"/>
        <v>884</v>
      </c>
      <c r="L23" s="107">
        <v>289</v>
      </c>
      <c r="M23" s="107">
        <v>595</v>
      </c>
      <c r="N23" s="107">
        <f t="shared" si="6"/>
        <v>884</v>
      </c>
      <c r="O23" s="107">
        <f t="shared" si="7"/>
        <v>289</v>
      </c>
      <c r="P23" s="107">
        <v>289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 t="shared" si="8"/>
        <v>595</v>
      </c>
      <c r="W23" s="107">
        <v>595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f t="shared" si="9"/>
        <v>0</v>
      </c>
      <c r="AD23" s="107">
        <v>0</v>
      </c>
      <c r="AE23" s="107">
        <v>0</v>
      </c>
      <c r="AF23" s="107">
        <f t="shared" si="10"/>
        <v>7</v>
      </c>
      <c r="AG23" s="107">
        <v>7</v>
      </c>
      <c r="AH23" s="107">
        <v>0</v>
      </c>
      <c r="AI23" s="107">
        <v>0</v>
      </c>
      <c r="AJ23" s="107">
        <f t="shared" si="11"/>
        <v>7</v>
      </c>
      <c r="AK23" s="107">
        <v>0</v>
      </c>
      <c r="AL23" s="107">
        <v>0</v>
      </c>
      <c r="AM23" s="107">
        <v>1</v>
      </c>
      <c r="AN23" s="107">
        <v>0</v>
      </c>
      <c r="AO23" s="107">
        <v>0</v>
      </c>
      <c r="AP23" s="107">
        <v>0</v>
      </c>
      <c r="AQ23" s="107">
        <v>6</v>
      </c>
      <c r="AR23" s="107">
        <v>0</v>
      </c>
      <c r="AS23" s="107">
        <v>0</v>
      </c>
      <c r="AT23" s="107">
        <f t="shared" si="12"/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f t="shared" si="13"/>
        <v>7</v>
      </c>
      <c r="BA23" s="107">
        <v>7</v>
      </c>
      <c r="BB23" s="107">
        <v>0</v>
      </c>
      <c r="BC23" s="107">
        <v>0</v>
      </c>
    </row>
    <row r="24" spans="1:55" s="104" customFormat="1" ht="12" customHeight="1">
      <c r="A24" s="100" t="s">
        <v>260</v>
      </c>
      <c r="B24" s="101" t="s">
        <v>294</v>
      </c>
      <c r="C24" s="100" t="s">
        <v>295</v>
      </c>
      <c r="D24" s="107">
        <f t="shared" si="2"/>
        <v>14932</v>
      </c>
      <c r="E24" s="107">
        <f t="shared" si="3"/>
        <v>0</v>
      </c>
      <c r="F24" s="107">
        <v>0</v>
      </c>
      <c r="G24" s="107">
        <v>0</v>
      </c>
      <c r="H24" s="107">
        <f t="shared" si="4"/>
        <v>2265</v>
      </c>
      <c r="I24" s="107">
        <v>2265</v>
      </c>
      <c r="J24" s="107">
        <v>0</v>
      </c>
      <c r="K24" s="107">
        <f t="shared" si="5"/>
        <v>12667</v>
      </c>
      <c r="L24" s="107">
        <v>0</v>
      </c>
      <c r="M24" s="107">
        <v>12667</v>
      </c>
      <c r="N24" s="107">
        <f t="shared" si="6"/>
        <v>14932</v>
      </c>
      <c r="O24" s="107">
        <f t="shared" si="7"/>
        <v>2265</v>
      </c>
      <c r="P24" s="107">
        <v>2265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f t="shared" si="8"/>
        <v>12667</v>
      </c>
      <c r="W24" s="107">
        <v>12667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f t="shared" si="9"/>
        <v>0</v>
      </c>
      <c r="AD24" s="107">
        <v>0</v>
      </c>
      <c r="AE24" s="107">
        <v>0</v>
      </c>
      <c r="AF24" s="107">
        <f t="shared" si="10"/>
        <v>45</v>
      </c>
      <c r="AG24" s="107">
        <v>45</v>
      </c>
      <c r="AH24" s="107">
        <v>0</v>
      </c>
      <c r="AI24" s="107">
        <v>0</v>
      </c>
      <c r="AJ24" s="107">
        <f t="shared" si="11"/>
        <v>508</v>
      </c>
      <c r="AK24" s="107">
        <v>508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f t="shared" si="12"/>
        <v>45</v>
      </c>
      <c r="AU24" s="107">
        <v>45</v>
      </c>
      <c r="AV24" s="107">
        <v>0</v>
      </c>
      <c r="AW24" s="107">
        <v>0</v>
      </c>
      <c r="AX24" s="107">
        <v>0</v>
      </c>
      <c r="AY24" s="107">
        <v>0</v>
      </c>
      <c r="AZ24" s="107">
        <f t="shared" si="13"/>
        <v>0</v>
      </c>
      <c r="BA24" s="107">
        <v>0</v>
      </c>
      <c r="BB24" s="107">
        <v>0</v>
      </c>
      <c r="BC24" s="107">
        <v>0</v>
      </c>
    </row>
    <row r="25" spans="1:55" s="104" customFormat="1" ht="12" customHeight="1">
      <c r="A25" s="100" t="s">
        <v>260</v>
      </c>
      <c r="B25" s="101" t="s">
        <v>296</v>
      </c>
      <c r="C25" s="100" t="s">
        <v>259</v>
      </c>
      <c r="D25" s="107">
        <f t="shared" si="2"/>
        <v>528</v>
      </c>
      <c r="E25" s="107">
        <f t="shared" si="3"/>
        <v>0</v>
      </c>
      <c r="F25" s="107">
        <v>0</v>
      </c>
      <c r="G25" s="107">
        <v>0</v>
      </c>
      <c r="H25" s="107">
        <f t="shared" si="4"/>
        <v>528</v>
      </c>
      <c r="I25" s="107">
        <v>115</v>
      </c>
      <c r="J25" s="107">
        <v>413</v>
      </c>
      <c r="K25" s="107">
        <f t="shared" si="5"/>
        <v>0</v>
      </c>
      <c r="L25" s="107">
        <v>0</v>
      </c>
      <c r="M25" s="107">
        <v>0</v>
      </c>
      <c r="N25" s="107">
        <f t="shared" si="6"/>
        <v>528</v>
      </c>
      <c r="O25" s="107">
        <f t="shared" si="7"/>
        <v>115</v>
      </c>
      <c r="P25" s="107">
        <v>115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 t="shared" si="8"/>
        <v>413</v>
      </c>
      <c r="W25" s="107">
        <v>413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f t="shared" si="9"/>
        <v>0</v>
      </c>
      <c r="AD25" s="107">
        <v>0</v>
      </c>
      <c r="AE25" s="107">
        <v>0</v>
      </c>
      <c r="AF25" s="107">
        <f t="shared" si="10"/>
        <v>2</v>
      </c>
      <c r="AG25" s="107">
        <v>2</v>
      </c>
      <c r="AH25" s="107">
        <v>0</v>
      </c>
      <c r="AI25" s="107">
        <v>0</v>
      </c>
      <c r="AJ25" s="107">
        <f t="shared" si="11"/>
        <v>19</v>
      </c>
      <c r="AK25" s="107">
        <v>19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f t="shared" si="12"/>
        <v>2</v>
      </c>
      <c r="AU25" s="107">
        <v>2</v>
      </c>
      <c r="AV25" s="107">
        <v>0</v>
      </c>
      <c r="AW25" s="107">
        <v>0</v>
      </c>
      <c r="AX25" s="107">
        <v>0</v>
      </c>
      <c r="AY25" s="107">
        <v>0</v>
      </c>
      <c r="AZ25" s="107">
        <f t="shared" si="13"/>
        <v>0</v>
      </c>
      <c r="BA25" s="107">
        <v>0</v>
      </c>
      <c r="BB25" s="107">
        <v>0</v>
      </c>
      <c r="BC25" s="107">
        <v>0</v>
      </c>
    </row>
    <row r="26" spans="1:55" s="104" customFormat="1" ht="12" customHeight="1">
      <c r="A26" s="100" t="s">
        <v>260</v>
      </c>
      <c r="B26" s="101" t="s">
        <v>297</v>
      </c>
      <c r="C26" s="100" t="s">
        <v>298</v>
      </c>
      <c r="D26" s="107">
        <f t="shared" si="2"/>
        <v>1471</v>
      </c>
      <c r="E26" s="107">
        <f t="shared" si="3"/>
        <v>0</v>
      </c>
      <c r="F26" s="107">
        <v>0</v>
      </c>
      <c r="G26" s="107">
        <v>0</v>
      </c>
      <c r="H26" s="107">
        <f t="shared" si="4"/>
        <v>404</v>
      </c>
      <c r="I26" s="107">
        <v>404</v>
      </c>
      <c r="J26" s="107">
        <v>0</v>
      </c>
      <c r="K26" s="107">
        <f t="shared" si="5"/>
        <v>1067</v>
      </c>
      <c r="L26" s="107">
        <v>0</v>
      </c>
      <c r="M26" s="107">
        <v>1067</v>
      </c>
      <c r="N26" s="107">
        <f t="shared" si="6"/>
        <v>1471</v>
      </c>
      <c r="O26" s="107">
        <f t="shared" si="7"/>
        <v>404</v>
      </c>
      <c r="P26" s="107">
        <v>404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t="shared" si="8"/>
        <v>1067</v>
      </c>
      <c r="W26" s="107">
        <v>1067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f t="shared" si="9"/>
        <v>0</v>
      </c>
      <c r="AD26" s="107">
        <v>0</v>
      </c>
      <c r="AE26" s="107">
        <v>0</v>
      </c>
      <c r="AF26" s="107">
        <f t="shared" si="10"/>
        <v>4</v>
      </c>
      <c r="AG26" s="107">
        <v>4</v>
      </c>
      <c r="AH26" s="107">
        <v>0</v>
      </c>
      <c r="AI26" s="107">
        <v>0</v>
      </c>
      <c r="AJ26" s="107">
        <f t="shared" si="11"/>
        <v>50</v>
      </c>
      <c r="AK26" s="107">
        <v>50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107">
        <v>0</v>
      </c>
      <c r="AT26" s="107">
        <f t="shared" si="12"/>
        <v>4</v>
      </c>
      <c r="AU26" s="107">
        <v>4</v>
      </c>
      <c r="AV26" s="107">
        <v>0</v>
      </c>
      <c r="AW26" s="107">
        <v>0</v>
      </c>
      <c r="AX26" s="107">
        <v>0</v>
      </c>
      <c r="AY26" s="107">
        <v>0</v>
      </c>
      <c r="AZ26" s="107">
        <f t="shared" si="13"/>
        <v>0</v>
      </c>
      <c r="BA26" s="107">
        <v>0</v>
      </c>
      <c r="BB26" s="107">
        <v>0</v>
      </c>
      <c r="BC26" s="107">
        <v>0</v>
      </c>
    </row>
    <row r="27" spans="1:55" s="104" customFormat="1" ht="12" customHeight="1">
      <c r="A27" s="100" t="s">
        <v>260</v>
      </c>
      <c r="B27" s="101" t="s">
        <v>299</v>
      </c>
      <c r="C27" s="100" t="s">
        <v>300</v>
      </c>
      <c r="D27" s="107">
        <f t="shared" si="2"/>
        <v>5672</v>
      </c>
      <c r="E27" s="107">
        <f t="shared" si="3"/>
        <v>0</v>
      </c>
      <c r="F27" s="107">
        <v>0</v>
      </c>
      <c r="G27" s="107">
        <v>0</v>
      </c>
      <c r="H27" s="107">
        <f t="shared" si="4"/>
        <v>0</v>
      </c>
      <c r="I27" s="107">
        <v>0</v>
      </c>
      <c r="J27" s="107">
        <v>0</v>
      </c>
      <c r="K27" s="107">
        <f t="shared" si="5"/>
        <v>5672</v>
      </c>
      <c r="L27" s="107">
        <v>942</v>
      </c>
      <c r="M27" s="107">
        <v>4730</v>
      </c>
      <c r="N27" s="107">
        <f t="shared" si="6"/>
        <v>5672</v>
      </c>
      <c r="O27" s="107">
        <f t="shared" si="7"/>
        <v>942</v>
      </c>
      <c r="P27" s="107">
        <v>942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f t="shared" si="8"/>
        <v>4730</v>
      </c>
      <c r="W27" s="107">
        <v>4730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f t="shared" si="9"/>
        <v>0</v>
      </c>
      <c r="AD27" s="107">
        <v>0</v>
      </c>
      <c r="AE27" s="107">
        <v>0</v>
      </c>
      <c r="AF27" s="107">
        <f t="shared" si="10"/>
        <v>27</v>
      </c>
      <c r="AG27" s="107">
        <v>27</v>
      </c>
      <c r="AH27" s="107">
        <v>0</v>
      </c>
      <c r="AI27" s="107">
        <v>0</v>
      </c>
      <c r="AJ27" s="107">
        <f t="shared" si="11"/>
        <v>37</v>
      </c>
      <c r="AK27" s="107">
        <v>10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13</v>
      </c>
      <c r="AR27" s="107">
        <v>0</v>
      </c>
      <c r="AS27" s="107">
        <v>14</v>
      </c>
      <c r="AT27" s="107">
        <f t="shared" si="12"/>
        <v>0</v>
      </c>
      <c r="AU27" s="107">
        <v>0</v>
      </c>
      <c r="AV27" s="107">
        <v>0</v>
      </c>
      <c r="AW27" s="107">
        <v>0</v>
      </c>
      <c r="AX27" s="107">
        <v>0</v>
      </c>
      <c r="AY27" s="107">
        <v>0</v>
      </c>
      <c r="AZ27" s="107">
        <f t="shared" si="13"/>
        <v>0</v>
      </c>
      <c r="BA27" s="107">
        <v>0</v>
      </c>
      <c r="BB27" s="107">
        <v>0</v>
      </c>
      <c r="BC27" s="107">
        <v>0</v>
      </c>
    </row>
    <row r="28" spans="1:55" s="104" customFormat="1" ht="12" customHeight="1">
      <c r="A28" s="100" t="s">
        <v>260</v>
      </c>
      <c r="B28" s="101" t="s">
        <v>301</v>
      </c>
      <c r="C28" s="100" t="s">
        <v>258</v>
      </c>
      <c r="D28" s="107">
        <f t="shared" si="2"/>
        <v>12188</v>
      </c>
      <c r="E28" s="107">
        <f t="shared" si="3"/>
        <v>0</v>
      </c>
      <c r="F28" s="107">
        <v>0</v>
      </c>
      <c r="G28" s="107">
        <v>0</v>
      </c>
      <c r="H28" s="107">
        <f t="shared" si="4"/>
        <v>0</v>
      </c>
      <c r="I28" s="107">
        <v>0</v>
      </c>
      <c r="J28" s="107">
        <v>0</v>
      </c>
      <c r="K28" s="107">
        <f t="shared" si="5"/>
        <v>12188</v>
      </c>
      <c r="L28" s="107">
        <v>2149</v>
      </c>
      <c r="M28" s="107">
        <v>10039</v>
      </c>
      <c r="N28" s="107">
        <f t="shared" si="6"/>
        <v>12188</v>
      </c>
      <c r="O28" s="107">
        <f t="shared" si="7"/>
        <v>2149</v>
      </c>
      <c r="P28" s="107">
        <v>2149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f t="shared" si="8"/>
        <v>10039</v>
      </c>
      <c r="W28" s="107">
        <v>10039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f t="shared" si="9"/>
        <v>0</v>
      </c>
      <c r="AD28" s="107">
        <v>0</v>
      </c>
      <c r="AE28" s="107">
        <v>0</v>
      </c>
      <c r="AF28" s="107">
        <f t="shared" si="10"/>
        <v>58</v>
      </c>
      <c r="AG28" s="107">
        <v>58</v>
      </c>
      <c r="AH28" s="107">
        <v>0</v>
      </c>
      <c r="AI28" s="107">
        <v>0</v>
      </c>
      <c r="AJ28" s="107">
        <f t="shared" si="11"/>
        <v>58</v>
      </c>
      <c r="AK28" s="107">
        <v>0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28</v>
      </c>
      <c r="AR28" s="107">
        <v>0</v>
      </c>
      <c r="AS28" s="107">
        <v>30</v>
      </c>
      <c r="AT28" s="107">
        <f t="shared" si="12"/>
        <v>0</v>
      </c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f t="shared" si="13"/>
        <v>28</v>
      </c>
      <c r="BA28" s="107">
        <v>28</v>
      </c>
      <c r="BB28" s="107">
        <v>0</v>
      </c>
      <c r="BC28" s="107">
        <v>0</v>
      </c>
    </row>
    <row r="29" spans="1:55" s="104" customFormat="1" ht="12" customHeight="1">
      <c r="A29" s="100" t="s">
        <v>260</v>
      </c>
      <c r="B29" s="101" t="s">
        <v>302</v>
      </c>
      <c r="C29" s="100" t="s">
        <v>303</v>
      </c>
      <c r="D29" s="107">
        <f t="shared" si="2"/>
        <v>6976</v>
      </c>
      <c r="E29" s="107">
        <f t="shared" si="3"/>
        <v>0</v>
      </c>
      <c r="F29" s="107">
        <v>0</v>
      </c>
      <c r="G29" s="107">
        <v>0</v>
      </c>
      <c r="H29" s="107">
        <f t="shared" si="4"/>
        <v>0</v>
      </c>
      <c r="I29" s="107">
        <v>0</v>
      </c>
      <c r="J29" s="107">
        <v>0</v>
      </c>
      <c r="K29" s="107">
        <f t="shared" si="5"/>
        <v>6976</v>
      </c>
      <c r="L29" s="107">
        <v>1461</v>
      </c>
      <c r="M29" s="107">
        <v>5515</v>
      </c>
      <c r="N29" s="107">
        <f t="shared" si="6"/>
        <v>6976</v>
      </c>
      <c r="O29" s="107">
        <f t="shared" si="7"/>
        <v>1461</v>
      </c>
      <c r="P29" s="107">
        <v>1461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f t="shared" si="8"/>
        <v>5515</v>
      </c>
      <c r="W29" s="107">
        <v>5515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f t="shared" si="9"/>
        <v>0</v>
      </c>
      <c r="AD29" s="107">
        <v>0</v>
      </c>
      <c r="AE29" s="107">
        <v>0</v>
      </c>
      <c r="AF29" s="107">
        <f t="shared" si="10"/>
        <v>19</v>
      </c>
      <c r="AG29" s="107">
        <v>19</v>
      </c>
      <c r="AH29" s="107">
        <v>0</v>
      </c>
      <c r="AI29" s="107">
        <v>0</v>
      </c>
      <c r="AJ29" s="107">
        <f t="shared" si="11"/>
        <v>19</v>
      </c>
      <c r="AK29" s="107">
        <v>0</v>
      </c>
      <c r="AL29" s="107">
        <v>0</v>
      </c>
      <c r="AM29" s="107">
        <v>0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19</v>
      </c>
      <c r="AT29" s="107">
        <f t="shared" si="12"/>
        <v>0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f t="shared" si="13"/>
        <v>0</v>
      </c>
      <c r="BA29" s="107">
        <v>0</v>
      </c>
      <c r="BB29" s="107">
        <v>0</v>
      </c>
      <c r="BC29" s="107">
        <v>0</v>
      </c>
    </row>
    <row r="30" spans="1:55" s="104" customFormat="1" ht="12" customHeight="1">
      <c r="A30" s="100" t="s">
        <v>260</v>
      </c>
      <c r="B30" s="101" t="s">
        <v>304</v>
      </c>
      <c r="C30" s="100" t="s">
        <v>305</v>
      </c>
      <c r="D30" s="107">
        <f t="shared" si="2"/>
        <v>7016</v>
      </c>
      <c r="E30" s="107">
        <f t="shared" si="3"/>
        <v>0</v>
      </c>
      <c r="F30" s="107">
        <v>0</v>
      </c>
      <c r="G30" s="107">
        <v>0</v>
      </c>
      <c r="H30" s="107">
        <f t="shared" si="4"/>
        <v>0</v>
      </c>
      <c r="I30" s="107">
        <v>0</v>
      </c>
      <c r="J30" s="107">
        <v>0</v>
      </c>
      <c r="K30" s="107">
        <f t="shared" si="5"/>
        <v>7016</v>
      </c>
      <c r="L30" s="107">
        <v>1656</v>
      </c>
      <c r="M30" s="107">
        <v>5360</v>
      </c>
      <c r="N30" s="107">
        <f t="shared" si="6"/>
        <v>7016</v>
      </c>
      <c r="O30" s="107">
        <f t="shared" si="7"/>
        <v>1656</v>
      </c>
      <c r="P30" s="107">
        <v>1656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f t="shared" si="8"/>
        <v>5360</v>
      </c>
      <c r="W30" s="107">
        <v>5360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f t="shared" si="9"/>
        <v>0</v>
      </c>
      <c r="AD30" s="107">
        <v>0</v>
      </c>
      <c r="AE30" s="107">
        <v>0</v>
      </c>
      <c r="AF30" s="107">
        <f t="shared" si="10"/>
        <v>210</v>
      </c>
      <c r="AG30" s="107">
        <v>210</v>
      </c>
      <c r="AH30" s="107">
        <v>0</v>
      </c>
      <c r="AI30" s="107">
        <v>0</v>
      </c>
      <c r="AJ30" s="107">
        <f t="shared" si="11"/>
        <v>210</v>
      </c>
      <c r="AK30" s="107">
        <v>0</v>
      </c>
      <c r="AL30" s="107">
        <v>0</v>
      </c>
      <c r="AM30" s="107">
        <v>210</v>
      </c>
      <c r="AN30" s="107">
        <v>0</v>
      </c>
      <c r="AO30" s="107">
        <v>0</v>
      </c>
      <c r="AP30" s="107">
        <v>0</v>
      </c>
      <c r="AQ30" s="107">
        <v>0</v>
      </c>
      <c r="AR30" s="107">
        <v>0</v>
      </c>
      <c r="AS30" s="107">
        <v>0</v>
      </c>
      <c r="AT30" s="107">
        <f t="shared" si="12"/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f t="shared" si="13"/>
        <v>0</v>
      </c>
      <c r="BA30" s="107">
        <v>0</v>
      </c>
      <c r="BB30" s="107">
        <v>0</v>
      </c>
      <c r="BC30" s="107">
        <v>0</v>
      </c>
    </row>
    <row r="31" spans="1:55" s="104" customFormat="1" ht="12" customHeight="1">
      <c r="A31" s="100" t="s">
        <v>260</v>
      </c>
      <c r="B31" s="101" t="s">
        <v>306</v>
      </c>
      <c r="C31" s="100" t="s">
        <v>307</v>
      </c>
      <c r="D31" s="107">
        <f t="shared" si="2"/>
        <v>4387</v>
      </c>
      <c r="E31" s="107">
        <f t="shared" si="3"/>
        <v>0</v>
      </c>
      <c r="F31" s="107">
        <v>0</v>
      </c>
      <c r="G31" s="107">
        <v>0</v>
      </c>
      <c r="H31" s="107">
        <f t="shared" si="4"/>
        <v>0</v>
      </c>
      <c r="I31" s="107">
        <v>0</v>
      </c>
      <c r="J31" s="107">
        <v>0</v>
      </c>
      <c r="K31" s="107">
        <f t="shared" si="5"/>
        <v>4387</v>
      </c>
      <c r="L31" s="107">
        <v>1388</v>
      </c>
      <c r="M31" s="107">
        <v>2999</v>
      </c>
      <c r="N31" s="107">
        <f t="shared" si="6"/>
        <v>4387</v>
      </c>
      <c r="O31" s="107">
        <f t="shared" si="7"/>
        <v>1388</v>
      </c>
      <c r="P31" s="107">
        <v>1388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f t="shared" si="8"/>
        <v>2999</v>
      </c>
      <c r="W31" s="107">
        <v>2999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f t="shared" si="9"/>
        <v>0</v>
      </c>
      <c r="AD31" s="107">
        <v>0</v>
      </c>
      <c r="AE31" s="107">
        <v>0</v>
      </c>
      <c r="AF31" s="107">
        <f t="shared" si="10"/>
        <v>131</v>
      </c>
      <c r="AG31" s="107">
        <v>131</v>
      </c>
      <c r="AH31" s="107">
        <v>0</v>
      </c>
      <c r="AI31" s="107">
        <v>0</v>
      </c>
      <c r="AJ31" s="107">
        <f t="shared" si="11"/>
        <v>131</v>
      </c>
      <c r="AK31" s="107">
        <v>0</v>
      </c>
      <c r="AL31" s="107">
        <v>0</v>
      </c>
      <c r="AM31" s="107">
        <v>131</v>
      </c>
      <c r="AN31" s="107">
        <v>0</v>
      </c>
      <c r="AO31" s="107">
        <v>0</v>
      </c>
      <c r="AP31" s="107">
        <v>0</v>
      </c>
      <c r="AQ31" s="107">
        <v>0</v>
      </c>
      <c r="AR31" s="107">
        <v>0</v>
      </c>
      <c r="AS31" s="107">
        <v>0</v>
      </c>
      <c r="AT31" s="107">
        <f t="shared" si="12"/>
        <v>0</v>
      </c>
      <c r="AU31" s="107">
        <v>0</v>
      </c>
      <c r="AV31" s="107">
        <v>0</v>
      </c>
      <c r="AW31" s="107">
        <v>0</v>
      </c>
      <c r="AX31" s="107">
        <v>0</v>
      </c>
      <c r="AY31" s="107">
        <v>0</v>
      </c>
      <c r="AZ31" s="107">
        <f t="shared" si="13"/>
        <v>0</v>
      </c>
      <c r="BA31" s="107">
        <v>0</v>
      </c>
      <c r="BB31" s="107">
        <v>0</v>
      </c>
      <c r="BC31" s="107">
        <v>0</v>
      </c>
    </row>
    <row r="32" spans="1:55" s="104" customFormat="1" ht="12" customHeight="1">
      <c r="A32" s="100" t="s">
        <v>260</v>
      </c>
      <c r="B32" s="101" t="s">
        <v>308</v>
      </c>
      <c r="C32" s="100" t="s">
        <v>309</v>
      </c>
      <c r="D32" s="107">
        <f t="shared" si="2"/>
        <v>6597</v>
      </c>
      <c r="E32" s="107">
        <f t="shared" si="3"/>
        <v>0</v>
      </c>
      <c r="F32" s="107">
        <v>0</v>
      </c>
      <c r="G32" s="107">
        <v>0</v>
      </c>
      <c r="H32" s="107">
        <f t="shared" si="4"/>
        <v>0</v>
      </c>
      <c r="I32" s="107">
        <v>0</v>
      </c>
      <c r="J32" s="107">
        <v>0</v>
      </c>
      <c r="K32" s="107">
        <f t="shared" si="5"/>
        <v>6597</v>
      </c>
      <c r="L32" s="107">
        <v>1955</v>
      </c>
      <c r="M32" s="107">
        <v>4642</v>
      </c>
      <c r="N32" s="107">
        <f t="shared" si="6"/>
        <v>6597</v>
      </c>
      <c r="O32" s="107">
        <f t="shared" si="7"/>
        <v>1955</v>
      </c>
      <c r="P32" s="107">
        <v>1955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f t="shared" si="8"/>
        <v>4642</v>
      </c>
      <c r="W32" s="107">
        <v>4642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f t="shared" si="9"/>
        <v>0</v>
      </c>
      <c r="AD32" s="107">
        <v>0</v>
      </c>
      <c r="AE32" s="107">
        <v>0</v>
      </c>
      <c r="AF32" s="107">
        <f t="shared" si="10"/>
        <v>18</v>
      </c>
      <c r="AG32" s="107">
        <v>18</v>
      </c>
      <c r="AH32" s="107">
        <v>0</v>
      </c>
      <c r="AI32" s="107">
        <v>0</v>
      </c>
      <c r="AJ32" s="107">
        <f t="shared" si="11"/>
        <v>197</v>
      </c>
      <c r="AK32" s="107">
        <v>197</v>
      </c>
      <c r="AL32" s="107">
        <v>0</v>
      </c>
      <c r="AM32" s="107">
        <v>0</v>
      </c>
      <c r="AN32" s="107">
        <v>0</v>
      </c>
      <c r="AO32" s="107">
        <v>0</v>
      </c>
      <c r="AP32" s="107">
        <v>0</v>
      </c>
      <c r="AQ32" s="107">
        <v>0</v>
      </c>
      <c r="AR32" s="107">
        <v>0</v>
      </c>
      <c r="AS32" s="107">
        <v>0</v>
      </c>
      <c r="AT32" s="107">
        <f t="shared" si="12"/>
        <v>18</v>
      </c>
      <c r="AU32" s="107">
        <v>18</v>
      </c>
      <c r="AV32" s="107">
        <v>0</v>
      </c>
      <c r="AW32" s="107">
        <v>0</v>
      </c>
      <c r="AX32" s="107">
        <v>0</v>
      </c>
      <c r="AY32" s="107">
        <v>0</v>
      </c>
      <c r="AZ32" s="107">
        <f t="shared" si="13"/>
        <v>0</v>
      </c>
      <c r="BA32" s="107">
        <v>0</v>
      </c>
      <c r="BB32" s="107">
        <v>0</v>
      </c>
      <c r="BC32" s="107">
        <v>0</v>
      </c>
    </row>
    <row r="33" spans="1:55" s="104" customFormat="1" ht="12" customHeight="1">
      <c r="A33" s="100" t="s">
        <v>260</v>
      </c>
      <c r="B33" s="101" t="s">
        <v>310</v>
      </c>
      <c r="C33" s="100" t="s">
        <v>311</v>
      </c>
      <c r="D33" s="107">
        <f t="shared" si="2"/>
        <v>6239</v>
      </c>
      <c r="E33" s="107">
        <f t="shared" si="3"/>
        <v>0</v>
      </c>
      <c r="F33" s="107">
        <v>0</v>
      </c>
      <c r="G33" s="107">
        <v>0</v>
      </c>
      <c r="H33" s="107">
        <f t="shared" si="4"/>
        <v>0</v>
      </c>
      <c r="I33" s="107">
        <v>0</v>
      </c>
      <c r="J33" s="107">
        <v>0</v>
      </c>
      <c r="K33" s="107">
        <f t="shared" si="5"/>
        <v>6239</v>
      </c>
      <c r="L33" s="107">
        <v>3474</v>
      </c>
      <c r="M33" s="107">
        <v>2765</v>
      </c>
      <c r="N33" s="107">
        <f t="shared" si="6"/>
        <v>6239</v>
      </c>
      <c r="O33" s="107">
        <f t="shared" si="7"/>
        <v>3474</v>
      </c>
      <c r="P33" s="107">
        <v>3474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f t="shared" si="8"/>
        <v>2765</v>
      </c>
      <c r="W33" s="107">
        <v>2765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f t="shared" si="9"/>
        <v>0</v>
      </c>
      <c r="AD33" s="107">
        <v>0</v>
      </c>
      <c r="AE33" s="107">
        <v>0</v>
      </c>
      <c r="AF33" s="107">
        <f t="shared" si="10"/>
        <v>135</v>
      </c>
      <c r="AG33" s="107">
        <v>135</v>
      </c>
      <c r="AH33" s="107">
        <v>0</v>
      </c>
      <c r="AI33" s="107">
        <v>0</v>
      </c>
      <c r="AJ33" s="107">
        <f t="shared" si="11"/>
        <v>135</v>
      </c>
      <c r="AK33" s="107">
        <v>0</v>
      </c>
      <c r="AL33" s="107">
        <v>0</v>
      </c>
      <c r="AM33" s="107">
        <v>35</v>
      </c>
      <c r="AN33" s="107">
        <v>0</v>
      </c>
      <c r="AO33" s="107">
        <v>0</v>
      </c>
      <c r="AP33" s="107">
        <v>0</v>
      </c>
      <c r="AQ33" s="107">
        <v>0</v>
      </c>
      <c r="AR33" s="107">
        <v>12</v>
      </c>
      <c r="AS33" s="107">
        <v>88</v>
      </c>
      <c r="AT33" s="107">
        <f t="shared" si="12"/>
        <v>0</v>
      </c>
      <c r="AU33" s="107">
        <v>0</v>
      </c>
      <c r="AV33" s="107">
        <v>0</v>
      </c>
      <c r="AW33" s="107">
        <v>0</v>
      </c>
      <c r="AX33" s="107">
        <v>0</v>
      </c>
      <c r="AY33" s="107">
        <v>0</v>
      </c>
      <c r="AZ33" s="107">
        <f t="shared" si="13"/>
        <v>346</v>
      </c>
      <c r="BA33" s="107">
        <v>346</v>
      </c>
      <c r="BB33" s="107">
        <v>0</v>
      </c>
      <c r="BC33" s="107">
        <v>0</v>
      </c>
    </row>
    <row r="34" spans="1:55" s="104" customFormat="1" ht="12" customHeight="1">
      <c r="A34" s="100" t="s">
        <v>260</v>
      </c>
      <c r="B34" s="101" t="s">
        <v>312</v>
      </c>
      <c r="C34" s="100" t="s">
        <v>313</v>
      </c>
      <c r="D34" s="107">
        <f t="shared" si="2"/>
        <v>10218</v>
      </c>
      <c r="E34" s="107">
        <f t="shared" si="3"/>
        <v>0</v>
      </c>
      <c r="F34" s="107">
        <v>0</v>
      </c>
      <c r="G34" s="107">
        <v>0</v>
      </c>
      <c r="H34" s="107">
        <f t="shared" si="4"/>
        <v>0</v>
      </c>
      <c r="I34" s="107">
        <v>0</v>
      </c>
      <c r="J34" s="107">
        <v>0</v>
      </c>
      <c r="K34" s="107">
        <f t="shared" si="5"/>
        <v>10218</v>
      </c>
      <c r="L34" s="107">
        <v>3005</v>
      </c>
      <c r="M34" s="107">
        <v>7213</v>
      </c>
      <c r="N34" s="107">
        <f t="shared" si="6"/>
        <v>10218</v>
      </c>
      <c r="O34" s="107">
        <f t="shared" si="7"/>
        <v>3005</v>
      </c>
      <c r="P34" s="107">
        <v>3005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f t="shared" si="8"/>
        <v>7213</v>
      </c>
      <c r="W34" s="107">
        <v>7213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f t="shared" si="9"/>
        <v>0</v>
      </c>
      <c r="AD34" s="107">
        <v>0</v>
      </c>
      <c r="AE34" s="107">
        <v>0</v>
      </c>
      <c r="AF34" s="107">
        <f t="shared" si="10"/>
        <v>23</v>
      </c>
      <c r="AG34" s="107">
        <v>23</v>
      </c>
      <c r="AH34" s="107">
        <v>0</v>
      </c>
      <c r="AI34" s="107">
        <v>0</v>
      </c>
      <c r="AJ34" s="107">
        <f t="shared" si="11"/>
        <v>376</v>
      </c>
      <c r="AK34" s="107">
        <v>376</v>
      </c>
      <c r="AL34" s="107">
        <v>0</v>
      </c>
      <c r="AM34" s="107">
        <v>0</v>
      </c>
      <c r="AN34" s="107">
        <v>0</v>
      </c>
      <c r="AO34" s="107">
        <v>0</v>
      </c>
      <c r="AP34" s="107">
        <v>0</v>
      </c>
      <c r="AQ34" s="107">
        <v>0</v>
      </c>
      <c r="AR34" s="107">
        <v>0</v>
      </c>
      <c r="AS34" s="107">
        <v>0</v>
      </c>
      <c r="AT34" s="107">
        <f t="shared" si="12"/>
        <v>23</v>
      </c>
      <c r="AU34" s="107">
        <v>23</v>
      </c>
      <c r="AV34" s="107">
        <v>0</v>
      </c>
      <c r="AW34" s="107">
        <v>0</v>
      </c>
      <c r="AX34" s="107">
        <v>0</v>
      </c>
      <c r="AY34" s="107">
        <v>0</v>
      </c>
      <c r="AZ34" s="107">
        <f t="shared" si="13"/>
        <v>0</v>
      </c>
      <c r="BA34" s="107">
        <v>0</v>
      </c>
      <c r="BB34" s="107">
        <v>0</v>
      </c>
      <c r="BC34" s="107">
        <v>0</v>
      </c>
    </row>
    <row r="35" spans="1:55" s="104" customFormat="1" ht="12" customHeight="1">
      <c r="A35" s="100" t="s">
        <v>260</v>
      </c>
      <c r="B35" s="101" t="s">
        <v>314</v>
      </c>
      <c r="C35" s="100" t="s">
        <v>315</v>
      </c>
      <c r="D35" s="107">
        <f t="shared" si="2"/>
        <v>4577</v>
      </c>
      <c r="E35" s="107">
        <f t="shared" si="3"/>
        <v>0</v>
      </c>
      <c r="F35" s="107">
        <v>0</v>
      </c>
      <c r="G35" s="107">
        <v>0</v>
      </c>
      <c r="H35" s="107">
        <f t="shared" si="4"/>
        <v>0</v>
      </c>
      <c r="I35" s="107">
        <v>0</v>
      </c>
      <c r="J35" s="107">
        <v>0</v>
      </c>
      <c r="K35" s="107">
        <f t="shared" si="5"/>
        <v>4577</v>
      </c>
      <c r="L35" s="107">
        <v>802</v>
      </c>
      <c r="M35" s="107">
        <v>3775</v>
      </c>
      <c r="N35" s="107">
        <f t="shared" si="6"/>
        <v>4577</v>
      </c>
      <c r="O35" s="107">
        <f t="shared" si="7"/>
        <v>802</v>
      </c>
      <c r="P35" s="107">
        <v>802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f t="shared" si="8"/>
        <v>3775</v>
      </c>
      <c r="W35" s="107">
        <v>3775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f t="shared" si="9"/>
        <v>0</v>
      </c>
      <c r="AD35" s="107">
        <v>0</v>
      </c>
      <c r="AE35" s="107">
        <v>0</v>
      </c>
      <c r="AF35" s="107">
        <f t="shared" si="10"/>
        <v>18</v>
      </c>
      <c r="AG35" s="107">
        <v>18</v>
      </c>
      <c r="AH35" s="107">
        <v>0</v>
      </c>
      <c r="AI35" s="107">
        <v>0</v>
      </c>
      <c r="AJ35" s="107">
        <f t="shared" si="11"/>
        <v>259</v>
      </c>
      <c r="AK35" s="107">
        <v>248</v>
      </c>
      <c r="AL35" s="107">
        <v>0</v>
      </c>
      <c r="AM35" s="107">
        <v>0</v>
      </c>
      <c r="AN35" s="107">
        <v>0</v>
      </c>
      <c r="AO35" s="107">
        <v>0</v>
      </c>
      <c r="AP35" s="107">
        <v>0</v>
      </c>
      <c r="AQ35" s="107">
        <v>0</v>
      </c>
      <c r="AR35" s="107">
        <v>0</v>
      </c>
      <c r="AS35" s="107">
        <v>11</v>
      </c>
      <c r="AT35" s="107">
        <f t="shared" si="12"/>
        <v>7</v>
      </c>
      <c r="AU35" s="107">
        <v>7</v>
      </c>
      <c r="AV35" s="107">
        <v>0</v>
      </c>
      <c r="AW35" s="107">
        <v>0</v>
      </c>
      <c r="AX35" s="107">
        <v>0</v>
      </c>
      <c r="AY35" s="107">
        <v>0</v>
      </c>
      <c r="AZ35" s="107">
        <f t="shared" si="13"/>
        <v>0</v>
      </c>
      <c r="BA35" s="107">
        <v>0</v>
      </c>
      <c r="BB35" s="107">
        <v>0</v>
      </c>
      <c r="BC35" s="107">
        <v>0</v>
      </c>
    </row>
    <row r="36" spans="1:55" s="104" customFormat="1" ht="12" customHeight="1">
      <c r="A36" s="100" t="s">
        <v>260</v>
      </c>
      <c r="B36" s="101" t="s">
        <v>316</v>
      </c>
      <c r="C36" s="100" t="s">
        <v>317</v>
      </c>
      <c r="D36" s="107">
        <f t="shared" si="2"/>
        <v>7464</v>
      </c>
      <c r="E36" s="107">
        <f t="shared" si="3"/>
        <v>0</v>
      </c>
      <c r="F36" s="107">
        <v>0</v>
      </c>
      <c r="G36" s="107">
        <v>0</v>
      </c>
      <c r="H36" s="107">
        <f t="shared" si="4"/>
        <v>0</v>
      </c>
      <c r="I36" s="107">
        <v>0</v>
      </c>
      <c r="J36" s="107">
        <v>0</v>
      </c>
      <c r="K36" s="107">
        <f t="shared" si="5"/>
        <v>7464</v>
      </c>
      <c r="L36" s="107">
        <v>1117</v>
      </c>
      <c r="M36" s="107">
        <v>6347</v>
      </c>
      <c r="N36" s="107">
        <f t="shared" si="6"/>
        <v>7464</v>
      </c>
      <c r="O36" s="107">
        <f t="shared" si="7"/>
        <v>1117</v>
      </c>
      <c r="P36" s="107">
        <v>1117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f t="shared" si="8"/>
        <v>6347</v>
      </c>
      <c r="W36" s="107">
        <v>6347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f t="shared" si="9"/>
        <v>0</v>
      </c>
      <c r="AD36" s="107">
        <v>0</v>
      </c>
      <c r="AE36" s="107">
        <v>0</v>
      </c>
      <c r="AF36" s="107">
        <f t="shared" si="10"/>
        <v>29</v>
      </c>
      <c r="AG36" s="107">
        <v>29</v>
      </c>
      <c r="AH36" s="107">
        <v>0</v>
      </c>
      <c r="AI36" s="107">
        <v>0</v>
      </c>
      <c r="AJ36" s="107">
        <f t="shared" si="11"/>
        <v>422</v>
      </c>
      <c r="AK36" s="107">
        <v>405</v>
      </c>
      <c r="AL36" s="107">
        <v>0</v>
      </c>
      <c r="AM36" s="107">
        <v>0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17</v>
      </c>
      <c r="AT36" s="107">
        <f t="shared" si="12"/>
        <v>12</v>
      </c>
      <c r="AU36" s="107">
        <v>12</v>
      </c>
      <c r="AV36" s="107">
        <v>0</v>
      </c>
      <c r="AW36" s="107">
        <v>0</v>
      </c>
      <c r="AX36" s="107">
        <v>0</v>
      </c>
      <c r="AY36" s="107">
        <v>0</v>
      </c>
      <c r="AZ36" s="107">
        <f t="shared" si="13"/>
        <v>0</v>
      </c>
      <c r="BA36" s="107">
        <v>0</v>
      </c>
      <c r="BB36" s="107">
        <v>0</v>
      </c>
      <c r="BC36" s="107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318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24</v>
      </c>
      <c r="M2" s="2" t="str">
        <f>IF(L2&lt;&gt;"",VLOOKUP(L2,$AI$6:$AJ$52,2,FALSE),"-")</f>
        <v>三重県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5" t="s">
        <v>26</v>
      </c>
      <c r="G6" s="18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90" t="s">
        <v>28</v>
      </c>
      <c r="C7" s="5" t="s">
        <v>29</v>
      </c>
      <c r="D7" s="18">
        <f>AD7</f>
        <v>138384</v>
      </c>
      <c r="F7" s="187" t="s">
        <v>30</v>
      </c>
      <c r="G7" s="6" t="s">
        <v>31</v>
      </c>
      <c r="H7" s="19">
        <f aca="true" t="shared" si="1" ref="H7:H12">AD14</f>
        <v>122965</v>
      </c>
      <c r="I7" s="19">
        <f aca="true" t="shared" si="2" ref="I7:I12">AD24</f>
        <v>506299</v>
      </c>
      <c r="J7" s="19">
        <f aca="true" t="shared" si="3" ref="J7:J12">SUM(H7:I7)</f>
        <v>629264</v>
      </c>
      <c r="K7" s="20">
        <f aca="true" t="shared" si="4" ref="K7:K12">IF(J$13&gt;0,J7/J$13,0)</f>
        <v>0.9847960574604173</v>
      </c>
      <c r="L7" s="21">
        <f>AD34</f>
        <v>8020</v>
      </c>
      <c r="M7" s="22">
        <f>AD37</f>
        <v>1555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138384</v>
      </c>
      <c r="AF7" s="11" t="str">
        <f ca="1" t="shared" si="0"/>
        <v>24000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91"/>
      <c r="C8" s="6" t="s">
        <v>32</v>
      </c>
      <c r="D8" s="23">
        <f>AD8</f>
        <v>6</v>
      </c>
      <c r="F8" s="188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6</v>
      </c>
      <c r="AF8" s="11" t="str">
        <f ca="1" t="shared" si="0"/>
        <v>24201</v>
      </c>
      <c r="AG8" s="11">
        <v>8</v>
      </c>
      <c r="AI8" s="45" t="s">
        <v>168</v>
      </c>
      <c r="AJ8" s="2" t="s">
        <v>115</v>
      </c>
    </row>
    <row r="9" spans="2:36" ht="16.5" customHeight="1">
      <c r="B9" s="192"/>
      <c r="C9" s="7" t="s">
        <v>34</v>
      </c>
      <c r="D9" s="24">
        <f>SUM(D7:D8)</f>
        <v>138390</v>
      </c>
      <c r="F9" s="188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831930</v>
      </c>
      <c r="AF9" s="11" t="str">
        <f ca="1" t="shared" si="0"/>
        <v>24202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3" t="s">
        <v>36</v>
      </c>
      <c r="C10" s="8" t="s">
        <v>37</v>
      </c>
      <c r="D10" s="23">
        <f>AD9</f>
        <v>831930</v>
      </c>
      <c r="F10" s="188"/>
      <c r="G10" s="6" t="s">
        <v>38</v>
      </c>
      <c r="H10" s="19">
        <f t="shared" si="1"/>
        <v>9552</v>
      </c>
      <c r="I10" s="19">
        <f t="shared" si="2"/>
        <v>0</v>
      </c>
      <c r="J10" s="19">
        <f t="shared" si="3"/>
        <v>9552</v>
      </c>
      <c r="K10" s="20">
        <f t="shared" si="4"/>
        <v>0.01494884808420934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3340</v>
      </c>
      <c r="AF10" s="11" t="str">
        <f ca="1" t="shared" si="0"/>
        <v>24203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4"/>
      <c r="C11" s="6" t="s">
        <v>39</v>
      </c>
      <c r="D11" s="23">
        <f>AD10</f>
        <v>3340</v>
      </c>
      <c r="F11" s="188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859396</v>
      </c>
      <c r="AF11" s="11" t="str">
        <f ca="1" t="shared" si="0"/>
        <v>24204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4"/>
      <c r="C12" s="6" t="s">
        <v>40</v>
      </c>
      <c r="D12" s="23">
        <f>AD11</f>
        <v>859396</v>
      </c>
      <c r="F12" s="188"/>
      <c r="G12" s="6" t="s">
        <v>42</v>
      </c>
      <c r="H12" s="19">
        <f t="shared" si="1"/>
        <v>0</v>
      </c>
      <c r="I12" s="19">
        <f t="shared" si="2"/>
        <v>163</v>
      </c>
      <c r="J12" s="19">
        <f t="shared" si="3"/>
        <v>163</v>
      </c>
      <c r="K12" s="20">
        <f t="shared" si="4"/>
        <v>0.00025509445537333776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561452</v>
      </c>
      <c r="AF12" s="11" t="str">
        <f ca="1" t="shared" si="0"/>
        <v>24205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5"/>
      <c r="C13" s="7" t="s">
        <v>34</v>
      </c>
      <c r="D13" s="24">
        <f>SUM(D10:D12)</f>
        <v>1694666</v>
      </c>
      <c r="F13" s="189"/>
      <c r="G13" s="6" t="s">
        <v>34</v>
      </c>
      <c r="H13" s="19">
        <f>SUM(H7:H12)</f>
        <v>132517</v>
      </c>
      <c r="I13" s="19">
        <f>SUM(I7:I12)</f>
        <v>506462</v>
      </c>
      <c r="J13" s="19">
        <f>SUM(J7:J12)</f>
        <v>638979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40892</v>
      </c>
      <c r="AF13" s="11" t="str">
        <f ca="1" t="shared" si="0"/>
        <v>24207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2" t="s">
        <v>43</v>
      </c>
      <c r="C14" s="173"/>
      <c r="D14" s="27">
        <f>SUM(D9,D13)</f>
        <v>1833056</v>
      </c>
      <c r="F14" s="170" t="s">
        <v>44</v>
      </c>
      <c r="G14" s="171"/>
      <c r="H14" s="19">
        <f>AD20</f>
        <v>3</v>
      </c>
      <c r="I14" s="19">
        <f>AD30</f>
        <v>0</v>
      </c>
      <c r="J14" s="19">
        <f>SUM(H14:I14)</f>
        <v>3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122965</v>
      </c>
      <c r="AF14" s="11" t="str">
        <f ca="1" t="shared" si="0"/>
        <v>24208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2" t="s">
        <v>122</v>
      </c>
      <c r="C15" s="173"/>
      <c r="D15" s="27">
        <f>AD13</f>
        <v>40892</v>
      </c>
      <c r="F15" s="172" t="s">
        <v>3</v>
      </c>
      <c r="G15" s="173"/>
      <c r="H15" s="29">
        <f>SUM(H13:H14)</f>
        <v>132520</v>
      </c>
      <c r="I15" s="29">
        <f>SUM(I13:I14)</f>
        <v>506462</v>
      </c>
      <c r="J15" s="29">
        <f>SUM(J13:J14)</f>
        <v>638982</v>
      </c>
      <c r="K15" s="30" t="s">
        <v>126</v>
      </c>
      <c r="L15" s="31">
        <f>SUM(L7:L9)</f>
        <v>8020</v>
      </c>
      <c r="M15" s="32">
        <f>SUM(M7:M9)</f>
        <v>1555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24209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24210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561452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9552</v>
      </c>
      <c r="AF17" s="11" t="str">
        <f ca="1" t="shared" si="0"/>
        <v>24211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5" t="s">
        <v>48</v>
      </c>
      <c r="G18" s="18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24212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0.9245031248363389</v>
      </c>
      <c r="F19" s="170" t="s">
        <v>50</v>
      </c>
      <c r="G19" s="171"/>
      <c r="H19" s="19">
        <f>AD21</f>
        <v>7598</v>
      </c>
      <c r="I19" s="19">
        <f>AD31</f>
        <v>0</v>
      </c>
      <c r="J19" s="23">
        <f>SUM(H19:I19)</f>
        <v>7598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24214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0.07549687516366112</v>
      </c>
      <c r="F20" s="170" t="s">
        <v>52</v>
      </c>
      <c r="G20" s="171"/>
      <c r="H20" s="19">
        <f>AD22</f>
        <v>17009</v>
      </c>
      <c r="I20" s="19">
        <f>AD32</f>
        <v>1125</v>
      </c>
      <c r="J20" s="23">
        <f>SUM(H20:I20)</f>
        <v>18134</v>
      </c>
      <c r="AA20" s="3" t="s">
        <v>44</v>
      </c>
      <c r="AB20" s="48" t="s">
        <v>68</v>
      </c>
      <c r="AC20" s="48" t="s">
        <v>135</v>
      </c>
      <c r="AD20" s="11">
        <f ca="1" t="shared" si="5"/>
        <v>3</v>
      </c>
      <c r="AF20" s="11" t="str">
        <f ca="1" t="shared" si="0"/>
        <v>24215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0.4538486549237994</v>
      </c>
      <c r="F21" s="170" t="s">
        <v>54</v>
      </c>
      <c r="G21" s="171"/>
      <c r="H21" s="19">
        <f>AD23</f>
        <v>107915</v>
      </c>
      <c r="I21" s="19">
        <f>AD33</f>
        <v>505337</v>
      </c>
      <c r="J21" s="23">
        <f>SUM(H21:I21)</f>
        <v>613252</v>
      </c>
      <c r="AA21" s="3" t="s">
        <v>50</v>
      </c>
      <c r="AB21" s="48" t="s">
        <v>68</v>
      </c>
      <c r="AC21" s="48" t="s">
        <v>136</v>
      </c>
      <c r="AD21" s="11">
        <f ca="1" t="shared" si="5"/>
        <v>7598</v>
      </c>
      <c r="AF21" s="11" t="str">
        <f ca="1" t="shared" si="0"/>
        <v>24216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0.4688323760976206</v>
      </c>
      <c r="F22" s="172" t="s">
        <v>3</v>
      </c>
      <c r="G22" s="173"/>
      <c r="H22" s="29">
        <f>SUM(H19:H21)</f>
        <v>132522</v>
      </c>
      <c r="I22" s="29">
        <f>SUM(I19:I21)</f>
        <v>506462</v>
      </c>
      <c r="J22" s="34">
        <f>SUM(J19:J21)</f>
        <v>638984</v>
      </c>
      <c r="AA22" s="3" t="s">
        <v>52</v>
      </c>
      <c r="AB22" s="48" t="s">
        <v>68</v>
      </c>
      <c r="AC22" s="48" t="s">
        <v>137</v>
      </c>
      <c r="AD22" s="11">
        <f ca="1" t="shared" si="5"/>
        <v>17009</v>
      </c>
      <c r="AF22" s="11" t="str">
        <f ca="1" t="shared" si="0"/>
        <v>24303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0.30629287921372833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107915</v>
      </c>
      <c r="AF23" s="11" t="str">
        <f ca="1" t="shared" si="0"/>
        <v>24324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0.9999566442662042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506299</v>
      </c>
      <c r="AF24" s="11" t="str">
        <f ca="1" t="shared" si="0"/>
        <v>24341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4.3355733795794494E-05</v>
      </c>
      <c r="F25" s="181" t="s">
        <v>57</v>
      </c>
      <c r="G25" s="182"/>
      <c r="H25" s="182"/>
      <c r="I25" s="174" t="s">
        <v>58</v>
      </c>
      <c r="J25" s="176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24343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5"/>
      <c r="J26" s="177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24344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7" t="s">
        <v>60</v>
      </c>
      <c r="G27" s="168"/>
      <c r="H27" s="169"/>
      <c r="I27" s="21">
        <f aca="true" t="shared" si="6" ref="I27:I35">AD40</f>
        <v>47841</v>
      </c>
      <c r="J27" s="37">
        <f>AD49</f>
        <v>638</v>
      </c>
      <c r="AA27" s="3" t="s">
        <v>38</v>
      </c>
      <c r="AB27" s="48" t="s">
        <v>68</v>
      </c>
      <c r="AC27" s="48" t="s">
        <v>142</v>
      </c>
      <c r="AD27" s="11">
        <f ca="1" t="shared" si="5"/>
        <v>0</v>
      </c>
      <c r="AF27" s="11" t="str">
        <f ca="1" t="shared" si="0"/>
        <v>24441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0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24442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7" t="s">
        <v>62</v>
      </c>
      <c r="G29" s="168"/>
      <c r="H29" s="169"/>
      <c r="I29" s="21">
        <f t="shared" si="6"/>
        <v>2915</v>
      </c>
      <c r="J29" s="37">
        <f>AD51</f>
        <v>0</v>
      </c>
      <c r="AA29" s="3" t="s">
        <v>42</v>
      </c>
      <c r="AB29" s="48" t="s">
        <v>68</v>
      </c>
      <c r="AC29" s="48" t="s">
        <v>144</v>
      </c>
      <c r="AD29" s="11">
        <f ca="1" t="shared" si="5"/>
        <v>163</v>
      </c>
      <c r="AF29" s="11" t="str">
        <f ca="1" t="shared" si="0"/>
        <v>24443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7" t="s">
        <v>16</v>
      </c>
      <c r="G30" s="168"/>
      <c r="H30" s="169"/>
      <c r="I30" s="21">
        <f t="shared" si="6"/>
        <v>0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0</v>
      </c>
      <c r="AF30" s="11" t="str">
        <f ca="1" t="shared" si="0"/>
        <v>24461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7" t="s">
        <v>17</v>
      </c>
      <c r="G31" s="168"/>
      <c r="H31" s="169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0</v>
      </c>
      <c r="AF31" s="11" t="str">
        <f ca="1" t="shared" si="0"/>
        <v>24470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7" t="s">
        <v>63</v>
      </c>
      <c r="G32" s="168"/>
      <c r="H32" s="169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1125</v>
      </c>
      <c r="AF32" s="11" t="str">
        <f ca="1" t="shared" si="0"/>
        <v>24471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7" t="s">
        <v>64</v>
      </c>
      <c r="G33" s="168"/>
      <c r="H33" s="169"/>
      <c r="I33" s="21">
        <f t="shared" si="6"/>
        <v>362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505337</v>
      </c>
      <c r="AF33" s="11" t="str">
        <f ca="1" t="shared" si="0"/>
        <v>24472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7" t="s">
        <v>65</v>
      </c>
      <c r="G34" s="168"/>
      <c r="H34" s="169"/>
      <c r="I34" s="21">
        <f t="shared" si="6"/>
        <v>111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8020</v>
      </c>
      <c r="AF34" s="11" t="str">
        <f ca="1" t="shared" si="0"/>
        <v>24543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7" t="s">
        <v>66</v>
      </c>
      <c r="G35" s="168"/>
      <c r="H35" s="169"/>
      <c r="I35" s="21">
        <f t="shared" si="6"/>
        <v>3994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24561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4" t="s">
        <v>10</v>
      </c>
      <c r="G36" s="165"/>
      <c r="H36" s="166"/>
      <c r="I36" s="38">
        <f>SUM(I27:I35)</f>
        <v>55223</v>
      </c>
      <c r="J36" s="39">
        <f>SUM(J27:J31)</f>
        <v>638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24562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1555</v>
      </c>
      <c r="AF37" s="11">
        <f ca="1" t="shared" si="0"/>
        <v>0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>
        <f ca="1" t="shared" si="0"/>
        <v>0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>
        <f ca="1" t="shared" si="0"/>
        <v>0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47841</v>
      </c>
      <c r="AF40" s="11">
        <f ca="1" t="shared" si="0"/>
        <v>0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0</v>
      </c>
      <c r="AF41" s="11">
        <f ca="1" t="shared" si="0"/>
        <v>0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2915</v>
      </c>
      <c r="AF42" s="11">
        <f ca="1" t="shared" si="0"/>
        <v>0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0</v>
      </c>
      <c r="AF43" s="11">
        <f ca="1" t="shared" si="0"/>
        <v>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>
        <f ca="1" t="shared" si="0"/>
        <v>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>
        <f ca="1" t="shared" si="0"/>
        <v>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362</v>
      </c>
      <c r="AF46" s="11">
        <f ca="1" t="shared" si="0"/>
        <v>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111</v>
      </c>
      <c r="AF47" s="11">
        <f ca="1" t="shared" si="0"/>
        <v>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3994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638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0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2015-02-25T07:03:21Z</dcterms:modified>
  <cp:category/>
  <cp:version/>
  <cp:contentType/>
  <cp:contentStatus/>
</cp:coreProperties>
</file>