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'し尿処理状況'!$A$7:$BC$49</definedName>
    <definedName name="_xlnm.Print_Area" localSheetId="0">'水洗化人口等'!$A$7:$Z$49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<sst xmlns="http://schemas.openxmlformats.org/spreadsheetml/2006/main" count="822" uniqueCount="345">
  <si>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</si>
  <si>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</si>
  <si>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</si>
  <si>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</si>
  <si>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</si>
  <si>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</si>
  <si>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</si>
  <si>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</si>
  <si>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</si>
  <si>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</si>
  <si>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</si>
  <si>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</si>
  <si>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</si>
  <si>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</si>
  <si>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</si>
  <si>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</si>
  <si>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</si>
  <si>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</si>
  <si>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</si>
  <si>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</si>
  <si>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</si>
  <si>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</si>
  <si>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</si>
  <si>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</si>
  <si>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</si>
  <si>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</si>
  <si>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</si>
  <si>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</si>
  <si>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</si>
  <si>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</si>
  <si>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</si>
  <si>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</si>
  <si>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</si>
  <si>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</si>
  <si>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</si>
  <si>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</si>
  <si>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</si>
  <si>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</si>
  <si>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</si>
  <si>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</si>
  <si>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</si>
  <si>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</si>
  <si>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</si>
  <si>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</si>
  <si>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</si>
  <si>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</si>
  <si>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</si>
  <si>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</si>
  <si>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</si>
  <si>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</si>
  <si>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</si>
  <si>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</si>
  <si>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</si>
  <si>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</si>
  <si>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</si>
  <si>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</si>
  <si>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</si>
  <si>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</si>
  <si>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</si>
  <si>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</si>
  <si>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</si>
  <si>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</si>
  <si>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</si>
  <si>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</si>
  <si>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</si>
  <si>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</si>
  <si>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</si>
  <si>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</si>
  <si>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</si>
  <si>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</si>
  <si>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</si>
  <si>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</si>
  <si>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</si>
  <si>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</si>
  <si>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</si>
  <si>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</si>
  <si>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</si>
  <si>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</si>
  <si>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</si>
  <si>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</si>
  <si>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</si>
  <si>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</si>
  <si>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</si>
  <si>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</si>
  <si>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</si>
  <si>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</si>
  <si>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</si>
  <si>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</si>
  <si>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</si>
  <si>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</si>
  <si>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</si>
  <si>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</si>
  <si>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</si>
  <si>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</si>
  <si>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</si>
  <si>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</si>
  <si>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</si>
  <si>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</si>
  <si>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</si>
  <si>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</si>
  <si>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</si>
  <si>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</si>
  <si>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</si>
  <si>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</si>
  <si>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</si>
  <si>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</si>
  <si>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</si>
  <si>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</si>
  <si>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</si>
  <si>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</si>
  <si>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</si>
  <si>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</si>
  <si>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</si>
  <si>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</si>
  <si>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</si>
  <si>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</si>
  <si>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</si>
  <si>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</si>
  <si>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</si>
  <si>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</si>
  <si>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</si>
  <si>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</si>
  <si>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</si>
  <si>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</si>
  <si>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</si>
  <si>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</si>
  <si>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</si>
  <si>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</si>
  <si>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</si>
  <si>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</si>
  <si>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</si>
  <si>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</si>
  <si>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</si>
  <si>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</si>
  <si>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</si>
  <si>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</si>
  <si>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</si>
  <si>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</si>
  <si>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</si>
  <si>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</si>
  <si>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</si>
  <si>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</si>
  <si>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</si>
  <si>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</si>
  <si>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</si>
  <si>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</si>
  <si>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</si>
  <si>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</si>
  <si>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</si>
  <si>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</si>
  <si>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</si>
  <si>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</si>
  <si>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</si>
  <si>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</si>
  <si>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</si>
  <si>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</si>
  <si>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</si>
  <si>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</si>
  <si>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</si>
  <si>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</si>
  <si>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</si>
  <si>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</si>
  <si>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</si>
  <si>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</si>
  <si>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</si>
  <si>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</si>
  <si>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</si>
  <si>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</si>
  <si>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</si>
  <si>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</si>
  <si>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</si>
  <si>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</si>
  <si>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</si>
  <si>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</si>
  <si>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</si>
  <si>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</si>
  <si>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</si>
  <si>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</si>
  <si>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</si>
  <si>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</si>
  <si>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</si>
  <si>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</si>
  <si>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</si>
  <si>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</si>
  <si>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</si>
  <si>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</si>
  <si>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</si>
  <si>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</si>
  <si>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</si>
  <si>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</si>
  <si>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</si>
  <si>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</si>
  <si>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</si>
  <si>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</si>
  <si>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</si>
  <si>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</si>
  <si>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</si>
  <si>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</si>
  <si>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</si>
  <si>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</si>
  <si>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</si>
  <si>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</si>
  <si>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</si>
  <si>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</si>
  <si>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</si>
  <si>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</si>
  <si>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</si>
  <si>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</si>
  <si>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</si>
  <si>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</si>
  <si>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</si>
  <si>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</si>
  <si>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</si>
  <si>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</si>
  <si>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</si>
  <si>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</si>
  <si>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</si>
  <si>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</si>
  <si>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</si>
  <si>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</si>
  <si>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</si>
  <si>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</si>
  <si>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</si>
  <si>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</si>
  <si>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</si>
  <si>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</si>
  <si>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</si>
  <si>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</si>
  <si>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</si>
  <si>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</si>
  <si>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</si>
  <si>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</si>
  <si>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</si>
  <si>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</si>
  <si>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</si>
  <si>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</si>
  <si>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</si>
  <si>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</si>
  <si>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</si>
  <si>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</si>
  <si>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</si>
  <si>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</si>
  <si>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</si>
  <si>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</si>
  <si>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</si>
  <si>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</si>
  <si>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</si>
  <si>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</si>
  <si>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</si>
  <si>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</si>
  <si>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</si>
  <si>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</si>
  <si>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</si>
  <si>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</si>
  <si>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</si>
  <si>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</si>
  <si>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</si>
  <si>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</si>
  <si>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池田町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</si>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</sst>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9" customWidth="1"/>
    <col min="2" max="2" width="8.69921875" style="120" customWidth="1"/>
    <col min="3" max="3" width="12.59765625" style="119" customWidth="1"/>
    <col min="4" max="5" width="11.69921875" style="121" customWidth="1"/>
    <col min="6" max="6" width="11.69921875" style="122" customWidth="1"/>
    <col min="7" max="9" width="11.69921875" style="121" customWidth="1"/>
    <col min="10" max="10" width="11.69921875" style="122" customWidth="1"/>
    <col min="11" max="11" width="11.69921875" style="121" customWidth="1"/>
    <col min="12" max="12" width="11.69921875" style="123" customWidth="1"/>
    <col min="13" max="13" width="11.69921875" style="121" customWidth="1"/>
    <col min="14" max="14" width="11.69921875" style="123" customWidth="1"/>
    <col min="15" max="16" width="11.69921875" style="121" customWidth="1"/>
    <col min="17" max="17" width="11.69921875" style="123" customWidth="1"/>
    <col min="18" max="18" width="11.69921875" style="121" customWidth="1"/>
    <col min="19" max="22" width="8.59765625" style="124" customWidth="1"/>
    <col min="23" max="16384" width="9" style="124" customWidth="1"/>
  </cols>
  <sheetData>
    <row r="1" spans="1:22" s="112" customFormat="1" ht="17.25">
      <c r="A1" s="107" t="s">
        <v>254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1"/>
      <c r="T1" s="111"/>
      <c r="U1" s="111"/>
      <c r="V1" s="111"/>
    </row>
    <row r="2" spans="1:26" s="55" customFormat="1" ht="24" customHeight="1">
      <c r="A2" s="129" t="s">
        <v>208</v>
      </c>
      <c r="B2" s="132" t="s">
        <v>207</v>
      </c>
      <c r="C2" s="133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39" t="s">
        <v>0</v>
      </c>
      <c r="T2" s="140"/>
      <c r="U2" s="140"/>
      <c r="V2" s="141"/>
      <c r="W2" s="145" t="s">
        <v>1</v>
      </c>
      <c r="X2" s="140"/>
      <c r="Y2" s="140"/>
      <c r="Z2" s="141"/>
    </row>
    <row r="3" spans="1:26" s="55" customFormat="1" ht="18.75" customHeight="1">
      <c r="A3" s="130"/>
      <c r="B3" s="130"/>
      <c r="C3" s="134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2"/>
      <c r="T3" s="143"/>
      <c r="U3" s="143"/>
      <c r="V3" s="144"/>
      <c r="W3" s="142"/>
      <c r="X3" s="143"/>
      <c r="Y3" s="143"/>
      <c r="Z3" s="144"/>
    </row>
    <row r="4" spans="1:26" s="55" customFormat="1" ht="26.25" customHeight="1">
      <c r="A4" s="130"/>
      <c r="B4" s="130"/>
      <c r="C4" s="134"/>
      <c r="D4" s="78"/>
      <c r="E4" s="136" t="s">
        <v>3</v>
      </c>
      <c r="F4" s="127" t="s">
        <v>227</v>
      </c>
      <c r="G4" s="127" t="s">
        <v>253</v>
      </c>
      <c r="H4" s="127" t="s">
        <v>228</v>
      </c>
      <c r="I4" s="136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7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29" t="s">
        <v>6</v>
      </c>
      <c r="V4" s="129" t="s">
        <v>7</v>
      </c>
      <c r="W4" s="127" t="s">
        <v>4</v>
      </c>
      <c r="X4" s="127" t="s">
        <v>5</v>
      </c>
      <c r="Y4" s="129" t="s">
        <v>6</v>
      </c>
      <c r="Z4" s="129" t="s">
        <v>7</v>
      </c>
    </row>
    <row r="5" spans="1:26" s="55" customFormat="1" ht="23.25" customHeight="1">
      <c r="A5" s="130"/>
      <c r="B5" s="130"/>
      <c r="C5" s="134"/>
      <c r="D5" s="78"/>
      <c r="E5" s="136"/>
      <c r="F5" s="128"/>
      <c r="G5" s="128"/>
      <c r="H5" s="128"/>
      <c r="I5" s="136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8"/>
      <c r="V5" s="138"/>
      <c r="W5" s="128"/>
      <c r="X5" s="128"/>
      <c r="Y5" s="138"/>
      <c r="Z5" s="138"/>
    </row>
    <row r="6" spans="1:26" s="84" customFormat="1" ht="18" customHeight="1">
      <c r="A6" s="131"/>
      <c r="B6" s="131"/>
      <c r="C6" s="135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4">
        <f>SUM(D8:D49)</f>
        <v>2054775</v>
      </c>
      <c r="E7" s="194">
        <f>SUM(E8:E49)</f>
        <v>112340</v>
      </c>
      <c r="F7" s="195">
        <f>IF(D7&gt;0,E7/D7*100,"-")</f>
        <v>5.467265272353421</v>
      </c>
      <c r="G7" s="194">
        <f>SUM(G8:G49)</f>
        <v>111836</v>
      </c>
      <c r="H7" s="194">
        <f>SUM(H8:H49)</f>
        <v>504</v>
      </c>
      <c r="I7" s="194">
        <f>SUM(I8:I49)</f>
        <v>1942435</v>
      </c>
      <c r="J7" s="195">
        <f>IF($D7&gt;0,I7/$D7*100,"-")</f>
        <v>94.53273472764658</v>
      </c>
      <c r="K7" s="194">
        <f>SUM(K8:K49)</f>
        <v>1288690</v>
      </c>
      <c r="L7" s="195">
        <f>IF($D7&gt;0,K7/$D7*100,"-")</f>
        <v>62.716842476670195</v>
      </c>
      <c r="M7" s="194">
        <f>SUM(M8:M49)</f>
        <v>12153</v>
      </c>
      <c r="N7" s="195">
        <f>IF($D7&gt;0,M7/$D7*100,"-")</f>
        <v>0.5914516187903786</v>
      </c>
      <c r="O7" s="194">
        <f>SUM(O8:O49)</f>
        <v>641592</v>
      </c>
      <c r="P7" s="194">
        <f>SUM(P8:P49)</f>
        <v>343683</v>
      </c>
      <c r="Q7" s="195">
        <f>IF($D7&gt;0,O7/$D7*100,"-")</f>
        <v>31.224440632186006</v>
      </c>
      <c r="R7" s="194">
        <f>SUM(R8:R49)</f>
        <v>43559</v>
      </c>
      <c r="S7" s="196">
        <f aca="true" t="shared" si="0" ref="S7:Z7">COUNTIF(S8:S49,"○")</f>
        <v>29</v>
      </c>
      <c r="T7" s="196">
        <f t="shared" si="0"/>
        <v>4</v>
      </c>
      <c r="U7" s="196">
        <f t="shared" si="0"/>
        <v>0</v>
      </c>
      <c r="V7" s="196">
        <f t="shared" si="0"/>
        <v>9</v>
      </c>
      <c r="W7" s="196">
        <f t="shared" si="0"/>
        <v>21</v>
      </c>
      <c r="X7" s="196">
        <f t="shared" si="0"/>
        <v>5</v>
      </c>
      <c r="Y7" s="196">
        <f t="shared" si="0"/>
        <v>2</v>
      </c>
      <c r="Z7" s="196">
        <f t="shared" si="0"/>
        <v>14</v>
      </c>
    </row>
    <row r="8" spans="1:26" s="102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49">+SUM(E8,+I8)</f>
        <v>410410</v>
      </c>
      <c r="E8" s="94">
        <f aca="true" t="shared" si="2" ref="E8:E49">+SUM(G8,+H8)</f>
        <v>5433</v>
      </c>
      <c r="F8" s="95">
        <f aca="true" t="shared" si="3" ref="F8:F49">IF(D8&gt;0,E8/D8*100,"-")</f>
        <v>1.3237981530664458</v>
      </c>
      <c r="G8" s="94">
        <v>5433</v>
      </c>
      <c r="H8" s="94">
        <v>0</v>
      </c>
      <c r="I8" s="94">
        <f aca="true" t="shared" si="4" ref="I8:I49">+SUM(K8,+M8,+O8)</f>
        <v>404977</v>
      </c>
      <c r="J8" s="95">
        <f aca="true" t="shared" si="5" ref="J8:J49">IF($D8&gt;0,I8/$D8*100,"-")</f>
        <v>98.67620184693355</v>
      </c>
      <c r="K8" s="94">
        <v>325030</v>
      </c>
      <c r="L8" s="95">
        <f aca="true" t="shared" si="6" ref="L8:L49">IF($D8&gt;0,K8/$D8*100,"-")</f>
        <v>79.1964133427548</v>
      </c>
      <c r="M8" s="94">
        <v>0</v>
      </c>
      <c r="N8" s="95">
        <f aca="true" t="shared" si="7" ref="N8:N49">IF($D8&gt;0,M8/$D8*100,"-")</f>
        <v>0</v>
      </c>
      <c r="O8" s="94">
        <v>79947</v>
      </c>
      <c r="P8" s="94">
        <v>22788</v>
      </c>
      <c r="Q8" s="95">
        <f aca="true" t="shared" si="8" ref="Q8:Q49">IF($D8&gt;0,O8/$D8*100,"-")</f>
        <v>19.47978850417875</v>
      </c>
      <c r="R8" s="94">
        <v>8451</v>
      </c>
      <c r="S8" s="96"/>
      <c r="T8" s="96" t="s">
        <v>257</v>
      </c>
      <c r="U8" s="96"/>
      <c r="V8" s="96"/>
      <c r="W8" s="97"/>
      <c r="X8" s="97"/>
      <c r="Y8" s="97"/>
      <c r="Z8" s="97" t="s">
        <v>257</v>
      </c>
    </row>
    <row r="9" spans="1:26" s="102" customFormat="1" ht="12" customHeight="1">
      <c r="A9" s="92" t="s">
        <v>259</v>
      </c>
      <c r="B9" s="93" t="s">
        <v>263</v>
      </c>
      <c r="C9" s="92" t="s">
        <v>264</v>
      </c>
      <c r="D9" s="94">
        <f t="shared" si="1"/>
        <v>160126</v>
      </c>
      <c r="E9" s="94">
        <f t="shared" si="2"/>
        <v>2982</v>
      </c>
      <c r="F9" s="95">
        <f t="shared" si="3"/>
        <v>1.8622834517817217</v>
      </c>
      <c r="G9" s="94">
        <v>2936</v>
      </c>
      <c r="H9" s="94">
        <v>46</v>
      </c>
      <c r="I9" s="94">
        <f t="shared" si="4"/>
        <v>157144</v>
      </c>
      <c r="J9" s="95">
        <f t="shared" si="5"/>
        <v>98.13771654821828</v>
      </c>
      <c r="K9" s="94">
        <v>116408</v>
      </c>
      <c r="L9" s="95">
        <f t="shared" si="6"/>
        <v>72.69775052146434</v>
      </c>
      <c r="M9" s="94">
        <v>0</v>
      </c>
      <c r="N9" s="95">
        <f t="shared" si="7"/>
        <v>0</v>
      </c>
      <c r="O9" s="94">
        <v>40736</v>
      </c>
      <c r="P9" s="94">
        <v>17667</v>
      </c>
      <c r="Q9" s="95">
        <f t="shared" si="8"/>
        <v>25.43996602675393</v>
      </c>
      <c r="R9" s="94">
        <v>4295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2" customFormat="1" ht="12" customHeight="1">
      <c r="A10" s="92" t="s">
        <v>259</v>
      </c>
      <c r="B10" s="93" t="s">
        <v>265</v>
      </c>
      <c r="C10" s="92" t="s">
        <v>266</v>
      </c>
      <c r="D10" s="94">
        <f t="shared" si="1"/>
        <v>91179</v>
      </c>
      <c r="E10" s="94">
        <f t="shared" si="2"/>
        <v>4938</v>
      </c>
      <c r="F10" s="95">
        <f t="shared" si="3"/>
        <v>5.415720725166979</v>
      </c>
      <c r="G10" s="94">
        <v>4938</v>
      </c>
      <c r="H10" s="94">
        <v>0</v>
      </c>
      <c r="I10" s="94">
        <f t="shared" si="4"/>
        <v>86241</v>
      </c>
      <c r="J10" s="95">
        <f t="shared" si="5"/>
        <v>94.58427927483302</v>
      </c>
      <c r="K10" s="94">
        <v>67877</v>
      </c>
      <c r="L10" s="95">
        <f t="shared" si="6"/>
        <v>74.44367672380702</v>
      </c>
      <c r="M10" s="94">
        <v>8615</v>
      </c>
      <c r="N10" s="95">
        <f t="shared" si="7"/>
        <v>9.448447559196744</v>
      </c>
      <c r="O10" s="94">
        <v>9749</v>
      </c>
      <c r="P10" s="94">
        <v>6300</v>
      </c>
      <c r="Q10" s="95">
        <f t="shared" si="8"/>
        <v>10.692154991829259</v>
      </c>
      <c r="R10" s="94">
        <v>530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2" customFormat="1" ht="12" customHeight="1">
      <c r="A11" s="92" t="s">
        <v>259</v>
      </c>
      <c r="B11" s="93" t="s">
        <v>267</v>
      </c>
      <c r="C11" s="92" t="s">
        <v>268</v>
      </c>
      <c r="D11" s="94">
        <f t="shared" si="1"/>
        <v>111096</v>
      </c>
      <c r="E11" s="94">
        <f t="shared" si="2"/>
        <v>3786</v>
      </c>
      <c r="F11" s="95">
        <f t="shared" si="3"/>
        <v>3.4078634694318426</v>
      </c>
      <c r="G11" s="94">
        <v>3786</v>
      </c>
      <c r="H11" s="94">
        <v>0</v>
      </c>
      <c r="I11" s="94">
        <f t="shared" si="4"/>
        <v>107310</v>
      </c>
      <c r="J11" s="95">
        <f t="shared" si="5"/>
        <v>96.59213653056817</v>
      </c>
      <c r="K11" s="94">
        <v>95928</v>
      </c>
      <c r="L11" s="95">
        <f t="shared" si="6"/>
        <v>86.34694318427306</v>
      </c>
      <c r="M11" s="94">
        <v>0</v>
      </c>
      <c r="N11" s="95">
        <f t="shared" si="7"/>
        <v>0</v>
      </c>
      <c r="O11" s="94">
        <v>11382</v>
      </c>
      <c r="P11" s="94">
        <v>5006</v>
      </c>
      <c r="Q11" s="95">
        <f t="shared" si="8"/>
        <v>10.245193346295096</v>
      </c>
      <c r="R11" s="94">
        <v>1442</v>
      </c>
      <c r="S11" s="96"/>
      <c r="T11" s="96" t="s">
        <v>257</v>
      </c>
      <c r="U11" s="96"/>
      <c r="V11" s="96"/>
      <c r="W11" s="97"/>
      <c r="X11" s="97"/>
      <c r="Y11" s="97"/>
      <c r="Z11" s="97" t="s">
        <v>257</v>
      </c>
    </row>
    <row r="12" spans="1:26" s="102" customFormat="1" ht="12" customHeight="1">
      <c r="A12" s="103" t="s">
        <v>259</v>
      </c>
      <c r="B12" s="104" t="s">
        <v>269</v>
      </c>
      <c r="C12" s="103" t="s">
        <v>270</v>
      </c>
      <c r="D12" s="105">
        <f t="shared" si="1"/>
        <v>89956</v>
      </c>
      <c r="E12" s="105">
        <f t="shared" si="2"/>
        <v>2059</v>
      </c>
      <c r="F12" s="106">
        <f t="shared" si="3"/>
        <v>2.288896793988172</v>
      </c>
      <c r="G12" s="105">
        <v>2059</v>
      </c>
      <c r="H12" s="105">
        <v>0</v>
      </c>
      <c r="I12" s="105">
        <f t="shared" si="4"/>
        <v>87897</v>
      </c>
      <c r="J12" s="106">
        <f t="shared" si="5"/>
        <v>97.71110320601183</v>
      </c>
      <c r="K12" s="105">
        <v>74733</v>
      </c>
      <c r="L12" s="106">
        <f t="shared" si="6"/>
        <v>83.07728222686647</v>
      </c>
      <c r="M12" s="105">
        <v>0</v>
      </c>
      <c r="N12" s="106">
        <f t="shared" si="7"/>
        <v>0</v>
      </c>
      <c r="O12" s="105">
        <v>13164</v>
      </c>
      <c r="P12" s="105">
        <v>11837</v>
      </c>
      <c r="Q12" s="106">
        <f t="shared" si="8"/>
        <v>14.633820979145359</v>
      </c>
      <c r="R12" s="105">
        <v>1663</v>
      </c>
      <c r="S12" s="100"/>
      <c r="T12" s="100" t="s">
        <v>257</v>
      </c>
      <c r="U12" s="100"/>
      <c r="V12" s="100"/>
      <c r="W12" s="100"/>
      <c r="X12" s="100" t="s">
        <v>257</v>
      </c>
      <c r="Y12" s="100"/>
      <c r="Z12" s="100"/>
    </row>
    <row r="13" spans="1:26" s="102" customFormat="1" ht="12" customHeight="1">
      <c r="A13" s="103" t="s">
        <v>259</v>
      </c>
      <c r="B13" s="104" t="s">
        <v>271</v>
      </c>
      <c r="C13" s="103" t="s">
        <v>272</v>
      </c>
      <c r="D13" s="105">
        <f t="shared" si="1"/>
        <v>79438</v>
      </c>
      <c r="E13" s="105">
        <f t="shared" si="2"/>
        <v>10551</v>
      </c>
      <c r="F13" s="106">
        <f t="shared" si="3"/>
        <v>13.282056446536922</v>
      </c>
      <c r="G13" s="105">
        <v>10551</v>
      </c>
      <c r="H13" s="105">
        <v>0</v>
      </c>
      <c r="I13" s="105">
        <f t="shared" si="4"/>
        <v>68887</v>
      </c>
      <c r="J13" s="106">
        <f t="shared" si="5"/>
        <v>86.71794355346307</v>
      </c>
      <c r="K13" s="105">
        <v>43715</v>
      </c>
      <c r="L13" s="106">
        <f t="shared" si="6"/>
        <v>55.030338125330445</v>
      </c>
      <c r="M13" s="105">
        <v>0</v>
      </c>
      <c r="N13" s="106">
        <f t="shared" si="7"/>
        <v>0</v>
      </c>
      <c r="O13" s="105">
        <v>25172</v>
      </c>
      <c r="P13" s="105">
        <v>24831</v>
      </c>
      <c r="Q13" s="106">
        <f t="shared" si="8"/>
        <v>31.68760542813263</v>
      </c>
      <c r="R13" s="105">
        <v>912</v>
      </c>
      <c r="S13" s="100" t="s">
        <v>257</v>
      </c>
      <c r="T13" s="100"/>
      <c r="U13" s="100"/>
      <c r="V13" s="100"/>
      <c r="W13" s="100"/>
      <c r="X13" s="100"/>
      <c r="Y13" s="100"/>
      <c r="Z13" s="100" t="s">
        <v>257</v>
      </c>
    </row>
    <row r="14" spans="1:26" s="102" customFormat="1" ht="12" customHeight="1">
      <c r="A14" s="103" t="s">
        <v>259</v>
      </c>
      <c r="B14" s="104" t="s">
        <v>273</v>
      </c>
      <c r="C14" s="103" t="s">
        <v>274</v>
      </c>
      <c r="D14" s="105">
        <f t="shared" si="1"/>
        <v>21781</v>
      </c>
      <c r="E14" s="105">
        <f t="shared" si="2"/>
        <v>429</v>
      </c>
      <c r="F14" s="106">
        <f t="shared" si="3"/>
        <v>1.9696065378081815</v>
      </c>
      <c r="G14" s="105">
        <v>422</v>
      </c>
      <c r="H14" s="105">
        <v>7</v>
      </c>
      <c r="I14" s="105">
        <f t="shared" si="4"/>
        <v>21352</v>
      </c>
      <c r="J14" s="106">
        <f t="shared" si="5"/>
        <v>98.03039346219182</v>
      </c>
      <c r="K14" s="105">
        <v>9824</v>
      </c>
      <c r="L14" s="106">
        <f t="shared" si="6"/>
        <v>45.10353060006428</v>
      </c>
      <c r="M14" s="105">
        <v>0</v>
      </c>
      <c r="N14" s="106">
        <f t="shared" si="7"/>
        <v>0</v>
      </c>
      <c r="O14" s="105">
        <v>11528</v>
      </c>
      <c r="P14" s="105">
        <v>6462</v>
      </c>
      <c r="Q14" s="106">
        <f t="shared" si="8"/>
        <v>52.92686286212754</v>
      </c>
      <c r="R14" s="105">
        <v>380</v>
      </c>
      <c r="S14" s="100"/>
      <c r="T14" s="100" t="s">
        <v>257</v>
      </c>
      <c r="U14" s="100"/>
      <c r="V14" s="100"/>
      <c r="W14" s="100"/>
      <c r="X14" s="100"/>
      <c r="Y14" s="100" t="s">
        <v>257</v>
      </c>
      <c r="Z14" s="100"/>
    </row>
    <row r="15" spans="1:26" s="102" customFormat="1" ht="12" customHeight="1">
      <c r="A15" s="103" t="s">
        <v>259</v>
      </c>
      <c r="B15" s="104" t="s">
        <v>275</v>
      </c>
      <c r="C15" s="103" t="s">
        <v>276</v>
      </c>
      <c r="D15" s="105">
        <f t="shared" si="1"/>
        <v>39332</v>
      </c>
      <c r="E15" s="105">
        <f t="shared" si="2"/>
        <v>5607</v>
      </c>
      <c r="F15" s="106">
        <f t="shared" si="3"/>
        <v>14.255567985355436</v>
      </c>
      <c r="G15" s="105">
        <v>5607</v>
      </c>
      <c r="H15" s="105">
        <v>0</v>
      </c>
      <c r="I15" s="105">
        <f t="shared" si="4"/>
        <v>33725</v>
      </c>
      <c r="J15" s="106">
        <f t="shared" si="5"/>
        <v>85.74443201464457</v>
      </c>
      <c r="K15" s="105">
        <v>24995</v>
      </c>
      <c r="L15" s="106">
        <f t="shared" si="6"/>
        <v>63.54876436489373</v>
      </c>
      <c r="M15" s="105">
        <v>0</v>
      </c>
      <c r="N15" s="106">
        <f t="shared" si="7"/>
        <v>0</v>
      </c>
      <c r="O15" s="105">
        <v>8730</v>
      </c>
      <c r="P15" s="105">
        <v>6062</v>
      </c>
      <c r="Q15" s="106">
        <f t="shared" si="8"/>
        <v>22.19566764975084</v>
      </c>
      <c r="R15" s="105">
        <v>877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2" customFormat="1" ht="12" customHeight="1">
      <c r="A16" s="103" t="s">
        <v>259</v>
      </c>
      <c r="B16" s="104" t="s">
        <v>277</v>
      </c>
      <c r="C16" s="103" t="s">
        <v>278</v>
      </c>
      <c r="D16" s="105">
        <f t="shared" si="1"/>
        <v>66772</v>
      </c>
      <c r="E16" s="105">
        <f t="shared" si="2"/>
        <v>5500</v>
      </c>
      <c r="F16" s="106">
        <f t="shared" si="3"/>
        <v>8.236985562810759</v>
      </c>
      <c r="G16" s="105">
        <v>5500</v>
      </c>
      <c r="H16" s="105">
        <v>0</v>
      </c>
      <c r="I16" s="105">
        <f t="shared" si="4"/>
        <v>61272</v>
      </c>
      <c r="J16" s="106">
        <f t="shared" si="5"/>
        <v>91.76301443718924</v>
      </c>
      <c r="K16" s="105">
        <v>18759</v>
      </c>
      <c r="L16" s="106">
        <f t="shared" si="6"/>
        <v>28.094111304139457</v>
      </c>
      <c r="M16" s="105">
        <v>0</v>
      </c>
      <c r="N16" s="106">
        <f t="shared" si="7"/>
        <v>0</v>
      </c>
      <c r="O16" s="105">
        <v>42513</v>
      </c>
      <c r="P16" s="105">
        <v>18910</v>
      </c>
      <c r="Q16" s="106">
        <f t="shared" si="8"/>
        <v>63.66890313304978</v>
      </c>
      <c r="R16" s="105">
        <v>1001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2" customFormat="1" ht="12" customHeight="1">
      <c r="A17" s="103" t="s">
        <v>259</v>
      </c>
      <c r="B17" s="104" t="s">
        <v>279</v>
      </c>
      <c r="C17" s="103" t="s">
        <v>280</v>
      </c>
      <c r="D17" s="105">
        <f t="shared" si="1"/>
        <v>53745</v>
      </c>
      <c r="E17" s="105">
        <f t="shared" si="2"/>
        <v>8718</v>
      </c>
      <c r="F17" s="106">
        <f t="shared" si="3"/>
        <v>16.221043818029585</v>
      </c>
      <c r="G17" s="105">
        <v>8496</v>
      </c>
      <c r="H17" s="105">
        <v>222</v>
      </c>
      <c r="I17" s="105">
        <f t="shared" si="4"/>
        <v>45027</v>
      </c>
      <c r="J17" s="106">
        <f t="shared" si="5"/>
        <v>83.77895618197041</v>
      </c>
      <c r="K17" s="105">
        <v>28137</v>
      </c>
      <c r="L17" s="106">
        <f t="shared" si="6"/>
        <v>52.352777002511864</v>
      </c>
      <c r="M17" s="105">
        <v>0</v>
      </c>
      <c r="N17" s="106">
        <f t="shared" si="7"/>
        <v>0</v>
      </c>
      <c r="O17" s="105">
        <v>16890</v>
      </c>
      <c r="P17" s="105">
        <v>15794</v>
      </c>
      <c r="Q17" s="106">
        <f t="shared" si="8"/>
        <v>31.42617917945855</v>
      </c>
      <c r="R17" s="105">
        <v>560</v>
      </c>
      <c r="S17" s="100" t="s">
        <v>257</v>
      </c>
      <c r="T17" s="100"/>
      <c r="U17" s="100"/>
      <c r="V17" s="100"/>
      <c r="W17" s="100"/>
      <c r="X17" s="100"/>
      <c r="Y17" s="100"/>
      <c r="Z17" s="100" t="s">
        <v>257</v>
      </c>
    </row>
    <row r="18" spans="1:26" s="102" customFormat="1" ht="12" customHeight="1">
      <c r="A18" s="103" t="s">
        <v>259</v>
      </c>
      <c r="B18" s="104" t="s">
        <v>281</v>
      </c>
      <c r="C18" s="103" t="s">
        <v>282</v>
      </c>
      <c r="D18" s="105">
        <f t="shared" si="1"/>
        <v>54906</v>
      </c>
      <c r="E18" s="105">
        <f t="shared" si="2"/>
        <v>2733</v>
      </c>
      <c r="F18" s="106">
        <f t="shared" si="3"/>
        <v>4.977598076712927</v>
      </c>
      <c r="G18" s="105">
        <v>2733</v>
      </c>
      <c r="H18" s="105">
        <v>0</v>
      </c>
      <c r="I18" s="105">
        <f t="shared" si="4"/>
        <v>52173</v>
      </c>
      <c r="J18" s="106">
        <f t="shared" si="5"/>
        <v>95.02240192328706</v>
      </c>
      <c r="K18" s="105">
        <v>40988</v>
      </c>
      <c r="L18" s="106">
        <f t="shared" si="6"/>
        <v>74.65122208866062</v>
      </c>
      <c r="M18" s="105">
        <v>0</v>
      </c>
      <c r="N18" s="106">
        <f t="shared" si="7"/>
        <v>0</v>
      </c>
      <c r="O18" s="105">
        <v>11185</v>
      </c>
      <c r="P18" s="105">
        <v>7942</v>
      </c>
      <c r="Q18" s="106">
        <f t="shared" si="8"/>
        <v>20.371179834626453</v>
      </c>
      <c r="R18" s="105">
        <v>4076</v>
      </c>
      <c r="S18" s="100" t="s">
        <v>257</v>
      </c>
      <c r="T18" s="100"/>
      <c r="U18" s="100"/>
      <c r="V18" s="100"/>
      <c r="W18" s="100"/>
      <c r="X18" s="100" t="s">
        <v>257</v>
      </c>
      <c r="Y18" s="100"/>
      <c r="Z18" s="100"/>
    </row>
    <row r="19" spans="1:26" s="102" customFormat="1" ht="12" customHeight="1">
      <c r="A19" s="103" t="s">
        <v>259</v>
      </c>
      <c r="B19" s="104" t="s">
        <v>283</v>
      </c>
      <c r="C19" s="103" t="s">
        <v>284</v>
      </c>
      <c r="D19" s="105">
        <f t="shared" si="1"/>
        <v>59013</v>
      </c>
      <c r="E19" s="105">
        <f t="shared" si="2"/>
        <v>8476</v>
      </c>
      <c r="F19" s="106">
        <f t="shared" si="3"/>
        <v>14.362936979987461</v>
      </c>
      <c r="G19" s="105">
        <v>8450</v>
      </c>
      <c r="H19" s="105">
        <v>26</v>
      </c>
      <c r="I19" s="105">
        <f t="shared" si="4"/>
        <v>50537</v>
      </c>
      <c r="J19" s="106">
        <f t="shared" si="5"/>
        <v>85.63706302001253</v>
      </c>
      <c r="K19" s="105">
        <v>40487</v>
      </c>
      <c r="L19" s="106">
        <f t="shared" si="6"/>
        <v>68.60691711995662</v>
      </c>
      <c r="M19" s="105">
        <v>0</v>
      </c>
      <c r="N19" s="106">
        <f t="shared" si="7"/>
        <v>0</v>
      </c>
      <c r="O19" s="105">
        <v>10050</v>
      </c>
      <c r="P19" s="105">
        <v>7177</v>
      </c>
      <c r="Q19" s="106">
        <f t="shared" si="8"/>
        <v>17.03014590005592</v>
      </c>
      <c r="R19" s="105">
        <v>1505</v>
      </c>
      <c r="S19" s="100" t="s">
        <v>257</v>
      </c>
      <c r="T19" s="100"/>
      <c r="U19" s="100"/>
      <c r="V19" s="100"/>
      <c r="W19" s="100"/>
      <c r="X19" s="100"/>
      <c r="Y19" s="100" t="s">
        <v>257</v>
      </c>
      <c r="Z19" s="100"/>
    </row>
    <row r="20" spans="1:26" s="102" customFormat="1" ht="12" customHeight="1">
      <c r="A20" s="103" t="s">
        <v>259</v>
      </c>
      <c r="B20" s="104" t="s">
        <v>285</v>
      </c>
      <c r="C20" s="103" t="s">
        <v>286</v>
      </c>
      <c r="D20" s="105">
        <f t="shared" si="1"/>
        <v>144964</v>
      </c>
      <c r="E20" s="105">
        <f t="shared" si="2"/>
        <v>8504</v>
      </c>
      <c r="F20" s="106">
        <f t="shared" si="3"/>
        <v>5.866284042934797</v>
      </c>
      <c r="G20" s="105">
        <v>8504</v>
      </c>
      <c r="H20" s="105">
        <v>0</v>
      </c>
      <c r="I20" s="105">
        <f t="shared" si="4"/>
        <v>136460</v>
      </c>
      <c r="J20" s="106">
        <f t="shared" si="5"/>
        <v>94.1337159570652</v>
      </c>
      <c r="K20" s="105">
        <v>96645</v>
      </c>
      <c r="L20" s="106">
        <f t="shared" si="6"/>
        <v>66.66827626169255</v>
      </c>
      <c r="M20" s="105">
        <v>0</v>
      </c>
      <c r="N20" s="106">
        <f t="shared" si="7"/>
        <v>0</v>
      </c>
      <c r="O20" s="105">
        <v>39815</v>
      </c>
      <c r="P20" s="105">
        <v>26841</v>
      </c>
      <c r="Q20" s="106">
        <f t="shared" si="8"/>
        <v>27.465439695372645</v>
      </c>
      <c r="R20" s="105">
        <v>2862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2" customFormat="1" ht="12" customHeight="1">
      <c r="A21" s="103" t="s">
        <v>259</v>
      </c>
      <c r="B21" s="104" t="s">
        <v>287</v>
      </c>
      <c r="C21" s="103" t="s">
        <v>288</v>
      </c>
      <c r="D21" s="105">
        <f t="shared" si="1"/>
        <v>97308</v>
      </c>
      <c r="E21" s="105">
        <f t="shared" si="2"/>
        <v>5736</v>
      </c>
      <c r="F21" s="106">
        <f t="shared" si="3"/>
        <v>5.894684917992354</v>
      </c>
      <c r="G21" s="105">
        <v>5736</v>
      </c>
      <c r="H21" s="105">
        <v>0</v>
      </c>
      <c r="I21" s="105">
        <f t="shared" si="4"/>
        <v>91572</v>
      </c>
      <c r="J21" s="106">
        <f t="shared" si="5"/>
        <v>94.10531508200765</v>
      </c>
      <c r="K21" s="105">
        <v>76811</v>
      </c>
      <c r="L21" s="106">
        <f t="shared" si="6"/>
        <v>78.93595593373618</v>
      </c>
      <c r="M21" s="105">
        <v>0</v>
      </c>
      <c r="N21" s="106">
        <f t="shared" si="7"/>
        <v>0</v>
      </c>
      <c r="O21" s="105">
        <v>14761</v>
      </c>
      <c r="P21" s="105">
        <v>12199</v>
      </c>
      <c r="Q21" s="106">
        <f t="shared" si="8"/>
        <v>15.16935914827147</v>
      </c>
      <c r="R21" s="105">
        <v>5200</v>
      </c>
      <c r="S21" s="100"/>
      <c r="T21" s="100"/>
      <c r="U21" s="100"/>
      <c r="V21" s="100" t="s">
        <v>257</v>
      </c>
      <c r="W21" s="100"/>
      <c r="X21" s="100"/>
      <c r="Y21" s="100"/>
      <c r="Z21" s="100" t="s">
        <v>257</v>
      </c>
    </row>
    <row r="22" spans="1:26" s="102" customFormat="1" ht="12" customHeight="1">
      <c r="A22" s="103" t="s">
        <v>259</v>
      </c>
      <c r="B22" s="104" t="s">
        <v>289</v>
      </c>
      <c r="C22" s="103" t="s">
        <v>290</v>
      </c>
      <c r="D22" s="105">
        <f t="shared" si="1"/>
        <v>28531</v>
      </c>
      <c r="E22" s="105">
        <f t="shared" si="2"/>
        <v>3434</v>
      </c>
      <c r="F22" s="106">
        <f t="shared" si="3"/>
        <v>12.036030983842137</v>
      </c>
      <c r="G22" s="105">
        <v>3434</v>
      </c>
      <c r="H22" s="105">
        <v>0</v>
      </c>
      <c r="I22" s="105">
        <f t="shared" si="4"/>
        <v>25097</v>
      </c>
      <c r="J22" s="106">
        <f t="shared" si="5"/>
        <v>87.96396901615786</v>
      </c>
      <c r="K22" s="105">
        <v>9654</v>
      </c>
      <c r="L22" s="106">
        <f t="shared" si="6"/>
        <v>33.83687918404543</v>
      </c>
      <c r="M22" s="105">
        <v>0</v>
      </c>
      <c r="N22" s="106">
        <f t="shared" si="7"/>
        <v>0</v>
      </c>
      <c r="O22" s="105">
        <v>15443</v>
      </c>
      <c r="P22" s="105">
        <v>4128</v>
      </c>
      <c r="Q22" s="106">
        <f t="shared" si="8"/>
        <v>54.12708983211244</v>
      </c>
      <c r="R22" s="105">
        <v>620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2" customFormat="1" ht="12" customHeight="1">
      <c r="A23" s="103" t="s">
        <v>259</v>
      </c>
      <c r="B23" s="104" t="s">
        <v>291</v>
      </c>
      <c r="C23" s="103" t="s">
        <v>292</v>
      </c>
      <c r="D23" s="105">
        <f t="shared" si="1"/>
        <v>53197</v>
      </c>
      <c r="E23" s="105">
        <f t="shared" si="2"/>
        <v>1502</v>
      </c>
      <c r="F23" s="106">
        <f t="shared" si="3"/>
        <v>2.8234674887681637</v>
      </c>
      <c r="G23" s="105">
        <v>1502</v>
      </c>
      <c r="H23" s="105">
        <v>0</v>
      </c>
      <c r="I23" s="105">
        <f t="shared" si="4"/>
        <v>51695</v>
      </c>
      <c r="J23" s="106">
        <f t="shared" si="5"/>
        <v>97.17653251123184</v>
      </c>
      <c r="K23" s="105">
        <v>2890</v>
      </c>
      <c r="L23" s="106">
        <f t="shared" si="6"/>
        <v>5.432637178788278</v>
      </c>
      <c r="M23" s="105">
        <v>1769</v>
      </c>
      <c r="N23" s="106">
        <f t="shared" si="7"/>
        <v>3.3253754910991224</v>
      </c>
      <c r="O23" s="105">
        <v>47036</v>
      </c>
      <c r="P23" s="105">
        <v>21472</v>
      </c>
      <c r="Q23" s="106">
        <f t="shared" si="8"/>
        <v>88.41851984134443</v>
      </c>
      <c r="R23" s="105">
        <v>1709</v>
      </c>
      <c r="S23" s="100" t="s">
        <v>257</v>
      </c>
      <c r="T23" s="100"/>
      <c r="U23" s="100"/>
      <c r="V23" s="100"/>
      <c r="W23" s="100"/>
      <c r="X23" s="100" t="s">
        <v>257</v>
      </c>
      <c r="Y23" s="100"/>
      <c r="Z23" s="100"/>
    </row>
    <row r="24" spans="1:26" s="102" customFormat="1" ht="12" customHeight="1">
      <c r="A24" s="103" t="s">
        <v>259</v>
      </c>
      <c r="B24" s="104" t="s">
        <v>293</v>
      </c>
      <c r="C24" s="103" t="s">
        <v>294</v>
      </c>
      <c r="D24" s="105">
        <f t="shared" si="1"/>
        <v>25446</v>
      </c>
      <c r="E24" s="105">
        <f t="shared" si="2"/>
        <v>2142</v>
      </c>
      <c r="F24" s="106">
        <f t="shared" si="3"/>
        <v>8.417825984437632</v>
      </c>
      <c r="G24" s="105">
        <v>2142</v>
      </c>
      <c r="H24" s="105">
        <v>0</v>
      </c>
      <c r="I24" s="105">
        <f t="shared" si="4"/>
        <v>23304</v>
      </c>
      <c r="J24" s="106">
        <f t="shared" si="5"/>
        <v>91.58217401556237</v>
      </c>
      <c r="K24" s="105">
        <v>15249</v>
      </c>
      <c r="L24" s="106">
        <f t="shared" si="6"/>
        <v>59.92690403206791</v>
      </c>
      <c r="M24" s="105">
        <v>0</v>
      </c>
      <c r="N24" s="106">
        <f t="shared" si="7"/>
        <v>0</v>
      </c>
      <c r="O24" s="105">
        <v>8055</v>
      </c>
      <c r="P24" s="105">
        <v>5974</v>
      </c>
      <c r="Q24" s="106">
        <f t="shared" si="8"/>
        <v>31.65526998349446</v>
      </c>
      <c r="R24" s="105">
        <v>133</v>
      </c>
      <c r="S24" s="100"/>
      <c r="T24" s="100"/>
      <c r="U24" s="100"/>
      <c r="V24" s="100" t="s">
        <v>257</v>
      </c>
      <c r="W24" s="100"/>
      <c r="X24" s="100"/>
      <c r="Y24" s="100"/>
      <c r="Z24" s="100" t="s">
        <v>257</v>
      </c>
    </row>
    <row r="25" spans="1:26" s="102" customFormat="1" ht="12" customHeight="1">
      <c r="A25" s="103" t="s">
        <v>259</v>
      </c>
      <c r="B25" s="104" t="s">
        <v>295</v>
      </c>
      <c r="C25" s="103" t="s">
        <v>296</v>
      </c>
      <c r="D25" s="105">
        <f t="shared" si="1"/>
        <v>34749</v>
      </c>
      <c r="E25" s="105">
        <f t="shared" si="2"/>
        <v>1363</v>
      </c>
      <c r="F25" s="106">
        <f t="shared" si="3"/>
        <v>3.922415033526145</v>
      </c>
      <c r="G25" s="105">
        <v>1258</v>
      </c>
      <c r="H25" s="105">
        <v>105</v>
      </c>
      <c r="I25" s="105">
        <f t="shared" si="4"/>
        <v>33386</v>
      </c>
      <c r="J25" s="106">
        <f t="shared" si="5"/>
        <v>96.07758496647385</v>
      </c>
      <c r="K25" s="105">
        <v>5429</v>
      </c>
      <c r="L25" s="106">
        <f t="shared" si="6"/>
        <v>15.623471179026735</v>
      </c>
      <c r="M25" s="105">
        <v>0</v>
      </c>
      <c r="N25" s="106">
        <f t="shared" si="7"/>
        <v>0</v>
      </c>
      <c r="O25" s="105">
        <v>27957</v>
      </c>
      <c r="P25" s="105">
        <v>7755</v>
      </c>
      <c r="Q25" s="106">
        <f t="shared" si="8"/>
        <v>80.45411378744713</v>
      </c>
      <c r="R25" s="105">
        <v>413</v>
      </c>
      <c r="S25" s="100" t="s">
        <v>257</v>
      </c>
      <c r="T25" s="100"/>
      <c r="U25" s="100"/>
      <c r="V25" s="100"/>
      <c r="W25" s="100"/>
      <c r="X25" s="100" t="s">
        <v>257</v>
      </c>
      <c r="Y25" s="100"/>
      <c r="Z25" s="100"/>
    </row>
    <row r="26" spans="1:26" s="102" customFormat="1" ht="12" customHeight="1">
      <c r="A26" s="103" t="s">
        <v>259</v>
      </c>
      <c r="B26" s="104" t="s">
        <v>297</v>
      </c>
      <c r="C26" s="103" t="s">
        <v>298</v>
      </c>
      <c r="D26" s="105">
        <f t="shared" si="1"/>
        <v>42872</v>
      </c>
      <c r="E26" s="105">
        <f t="shared" si="2"/>
        <v>1392</v>
      </c>
      <c r="F26" s="106">
        <f t="shared" si="3"/>
        <v>3.246874416868819</v>
      </c>
      <c r="G26" s="105">
        <v>1392</v>
      </c>
      <c r="H26" s="105">
        <v>0</v>
      </c>
      <c r="I26" s="105">
        <f t="shared" si="4"/>
        <v>41480</v>
      </c>
      <c r="J26" s="106">
        <f t="shared" si="5"/>
        <v>96.75312558313118</v>
      </c>
      <c r="K26" s="105">
        <v>19460</v>
      </c>
      <c r="L26" s="106">
        <f t="shared" si="6"/>
        <v>45.39093114387012</v>
      </c>
      <c r="M26" s="105">
        <v>0</v>
      </c>
      <c r="N26" s="106">
        <f t="shared" si="7"/>
        <v>0</v>
      </c>
      <c r="O26" s="105">
        <v>22020</v>
      </c>
      <c r="P26" s="105">
        <v>14019</v>
      </c>
      <c r="Q26" s="106">
        <f t="shared" si="8"/>
        <v>51.36219443926105</v>
      </c>
      <c r="R26" s="105">
        <v>410</v>
      </c>
      <c r="S26" s="100" t="s">
        <v>257</v>
      </c>
      <c r="T26" s="100"/>
      <c r="U26" s="100"/>
      <c r="V26" s="100"/>
      <c r="W26" s="100" t="s">
        <v>257</v>
      </c>
      <c r="X26" s="100"/>
      <c r="Y26" s="100"/>
      <c r="Z26" s="100"/>
    </row>
    <row r="27" spans="1:26" s="102" customFormat="1" ht="12" customHeight="1">
      <c r="A27" s="103" t="s">
        <v>259</v>
      </c>
      <c r="B27" s="104" t="s">
        <v>299</v>
      </c>
      <c r="C27" s="103" t="s">
        <v>300</v>
      </c>
      <c r="D27" s="105">
        <f t="shared" si="1"/>
        <v>34700</v>
      </c>
      <c r="E27" s="105">
        <f t="shared" si="2"/>
        <v>1530</v>
      </c>
      <c r="F27" s="106">
        <f t="shared" si="3"/>
        <v>4.409221902017292</v>
      </c>
      <c r="G27" s="105">
        <v>1530</v>
      </c>
      <c r="H27" s="105">
        <v>0</v>
      </c>
      <c r="I27" s="105">
        <f t="shared" si="4"/>
        <v>33170</v>
      </c>
      <c r="J27" s="106">
        <f t="shared" si="5"/>
        <v>95.5907780979827</v>
      </c>
      <c r="K27" s="105">
        <v>18404</v>
      </c>
      <c r="L27" s="106">
        <f t="shared" si="6"/>
        <v>53.03746397694524</v>
      </c>
      <c r="M27" s="105">
        <v>0</v>
      </c>
      <c r="N27" s="106">
        <f t="shared" si="7"/>
        <v>0</v>
      </c>
      <c r="O27" s="105">
        <v>14766</v>
      </c>
      <c r="P27" s="105">
        <v>11820</v>
      </c>
      <c r="Q27" s="106">
        <f t="shared" si="8"/>
        <v>42.55331412103747</v>
      </c>
      <c r="R27" s="105">
        <v>328</v>
      </c>
      <c r="S27" s="100"/>
      <c r="T27" s="100"/>
      <c r="U27" s="100"/>
      <c r="V27" s="100" t="s">
        <v>257</v>
      </c>
      <c r="W27" s="100"/>
      <c r="X27" s="100"/>
      <c r="Y27" s="100"/>
      <c r="Z27" s="100" t="s">
        <v>257</v>
      </c>
    </row>
    <row r="28" spans="1:26" s="102" customFormat="1" ht="12" customHeight="1">
      <c r="A28" s="103" t="s">
        <v>259</v>
      </c>
      <c r="B28" s="104" t="s">
        <v>301</v>
      </c>
      <c r="C28" s="103" t="s">
        <v>302</v>
      </c>
      <c r="D28" s="105">
        <f t="shared" si="1"/>
        <v>36487</v>
      </c>
      <c r="E28" s="105">
        <f t="shared" si="2"/>
        <v>828</v>
      </c>
      <c r="F28" s="106">
        <f t="shared" si="3"/>
        <v>2.2693013950174032</v>
      </c>
      <c r="G28" s="105">
        <v>828</v>
      </c>
      <c r="H28" s="105">
        <v>0</v>
      </c>
      <c r="I28" s="105">
        <f t="shared" si="4"/>
        <v>35659</v>
      </c>
      <c r="J28" s="106">
        <f t="shared" si="5"/>
        <v>97.7306986049826</v>
      </c>
      <c r="K28" s="105">
        <v>16864</v>
      </c>
      <c r="L28" s="106">
        <f t="shared" si="6"/>
        <v>46.21920135938827</v>
      </c>
      <c r="M28" s="105">
        <v>0</v>
      </c>
      <c r="N28" s="106">
        <f t="shared" si="7"/>
        <v>0</v>
      </c>
      <c r="O28" s="105">
        <v>18795</v>
      </c>
      <c r="P28" s="105">
        <v>7271</v>
      </c>
      <c r="Q28" s="106">
        <f t="shared" si="8"/>
        <v>51.51149724559432</v>
      </c>
      <c r="R28" s="105">
        <v>537</v>
      </c>
      <c r="S28" s="100" t="s">
        <v>257</v>
      </c>
      <c r="T28" s="100"/>
      <c r="U28" s="100"/>
      <c r="V28" s="100"/>
      <c r="W28" s="100"/>
      <c r="X28" s="100"/>
      <c r="Y28" s="100"/>
      <c r="Z28" s="100" t="s">
        <v>257</v>
      </c>
    </row>
    <row r="29" spans="1:26" s="102" customFormat="1" ht="12" customHeight="1">
      <c r="A29" s="103" t="s">
        <v>259</v>
      </c>
      <c r="B29" s="104" t="s">
        <v>303</v>
      </c>
      <c r="C29" s="103" t="s">
        <v>304</v>
      </c>
      <c r="D29" s="105">
        <f t="shared" si="1"/>
        <v>24365</v>
      </c>
      <c r="E29" s="105">
        <f t="shared" si="2"/>
        <v>766</v>
      </c>
      <c r="F29" s="106">
        <f t="shared" si="3"/>
        <v>3.143853888774882</v>
      </c>
      <c r="G29" s="105">
        <v>766</v>
      </c>
      <c r="H29" s="105">
        <v>0</v>
      </c>
      <c r="I29" s="105">
        <f t="shared" si="4"/>
        <v>23599</v>
      </c>
      <c r="J29" s="106">
        <f t="shared" si="5"/>
        <v>96.85614611122512</v>
      </c>
      <c r="K29" s="105">
        <v>20420</v>
      </c>
      <c r="L29" s="106">
        <f t="shared" si="6"/>
        <v>83.8087420480197</v>
      </c>
      <c r="M29" s="105">
        <v>0</v>
      </c>
      <c r="N29" s="106">
        <f t="shared" si="7"/>
        <v>0</v>
      </c>
      <c r="O29" s="105">
        <v>3179</v>
      </c>
      <c r="P29" s="105">
        <v>729</v>
      </c>
      <c r="Q29" s="106">
        <f t="shared" si="8"/>
        <v>13.047404063205418</v>
      </c>
      <c r="R29" s="105">
        <v>507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2" customFormat="1" ht="12" customHeight="1">
      <c r="A30" s="103" t="s">
        <v>259</v>
      </c>
      <c r="B30" s="104" t="s">
        <v>305</v>
      </c>
      <c r="C30" s="103" t="s">
        <v>306</v>
      </c>
      <c r="D30" s="105">
        <f t="shared" si="1"/>
        <v>22865</v>
      </c>
      <c r="E30" s="105">
        <f t="shared" si="2"/>
        <v>2203</v>
      </c>
      <c r="F30" s="106">
        <f t="shared" si="3"/>
        <v>9.634813033019899</v>
      </c>
      <c r="G30" s="105">
        <v>2203</v>
      </c>
      <c r="H30" s="105">
        <v>0</v>
      </c>
      <c r="I30" s="105">
        <f t="shared" si="4"/>
        <v>20662</v>
      </c>
      <c r="J30" s="106">
        <f t="shared" si="5"/>
        <v>90.3651869669801</v>
      </c>
      <c r="K30" s="105">
        <v>15091</v>
      </c>
      <c r="L30" s="106">
        <f t="shared" si="6"/>
        <v>66.00043734966106</v>
      </c>
      <c r="M30" s="105">
        <v>0</v>
      </c>
      <c r="N30" s="106">
        <f t="shared" si="7"/>
        <v>0</v>
      </c>
      <c r="O30" s="105">
        <v>5571</v>
      </c>
      <c r="P30" s="105">
        <v>1243</v>
      </c>
      <c r="Q30" s="106">
        <f t="shared" si="8"/>
        <v>24.364749617319045</v>
      </c>
      <c r="R30" s="105">
        <v>263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2" customFormat="1" ht="12" customHeight="1">
      <c r="A31" s="103" t="s">
        <v>259</v>
      </c>
      <c r="B31" s="104" t="s">
        <v>307</v>
      </c>
      <c r="C31" s="103" t="s">
        <v>308</v>
      </c>
      <c r="D31" s="105">
        <f t="shared" si="1"/>
        <v>30328</v>
      </c>
      <c r="E31" s="105">
        <f t="shared" si="2"/>
        <v>2927</v>
      </c>
      <c r="F31" s="106">
        <f t="shared" si="3"/>
        <v>9.651147454497494</v>
      </c>
      <c r="G31" s="105">
        <v>2927</v>
      </c>
      <c r="H31" s="105">
        <v>0</v>
      </c>
      <c r="I31" s="105">
        <f t="shared" si="4"/>
        <v>27401</v>
      </c>
      <c r="J31" s="106">
        <f t="shared" si="5"/>
        <v>90.3488525455025</v>
      </c>
      <c r="K31" s="105">
        <v>8030</v>
      </c>
      <c r="L31" s="106">
        <f t="shared" si="6"/>
        <v>26.47718280137167</v>
      </c>
      <c r="M31" s="105">
        <v>997</v>
      </c>
      <c r="N31" s="106">
        <f t="shared" si="7"/>
        <v>3.2873911896597203</v>
      </c>
      <c r="O31" s="105">
        <v>18374</v>
      </c>
      <c r="P31" s="105">
        <v>7265</v>
      </c>
      <c r="Q31" s="106">
        <f t="shared" si="8"/>
        <v>60.58427855447112</v>
      </c>
      <c r="R31" s="105">
        <v>443</v>
      </c>
      <c r="S31" s="100" t="s">
        <v>257</v>
      </c>
      <c r="T31" s="100"/>
      <c r="U31" s="100"/>
      <c r="V31" s="100"/>
      <c r="W31" s="100"/>
      <c r="X31" s="100" t="s">
        <v>257</v>
      </c>
      <c r="Y31" s="100"/>
      <c r="Z31" s="100"/>
    </row>
    <row r="32" spans="1:26" s="102" customFormat="1" ht="12" customHeight="1">
      <c r="A32" s="103" t="s">
        <v>259</v>
      </c>
      <c r="B32" s="104" t="s">
        <v>309</v>
      </c>
      <c r="C32" s="103" t="s">
        <v>310</v>
      </c>
      <c r="D32" s="105">
        <f t="shared" si="1"/>
        <v>28206</v>
      </c>
      <c r="E32" s="105">
        <f t="shared" si="2"/>
        <v>2897</v>
      </c>
      <c r="F32" s="106">
        <f t="shared" si="3"/>
        <v>10.270864355101752</v>
      </c>
      <c r="G32" s="105">
        <v>2862</v>
      </c>
      <c r="H32" s="105">
        <v>35</v>
      </c>
      <c r="I32" s="105">
        <f t="shared" si="4"/>
        <v>25309</v>
      </c>
      <c r="J32" s="106">
        <f t="shared" si="5"/>
        <v>89.72913564489825</v>
      </c>
      <c r="K32" s="105">
        <v>9570</v>
      </c>
      <c r="L32" s="106">
        <f t="shared" si="6"/>
        <v>33.92895128696022</v>
      </c>
      <c r="M32" s="105">
        <v>0</v>
      </c>
      <c r="N32" s="106">
        <f t="shared" si="7"/>
        <v>0</v>
      </c>
      <c r="O32" s="105">
        <v>15739</v>
      </c>
      <c r="P32" s="105">
        <v>7689</v>
      </c>
      <c r="Q32" s="106">
        <f t="shared" si="8"/>
        <v>55.80018435793803</v>
      </c>
      <c r="R32" s="105">
        <v>845</v>
      </c>
      <c r="S32" s="100" t="s">
        <v>257</v>
      </c>
      <c r="T32" s="100"/>
      <c r="U32" s="100"/>
      <c r="V32" s="100"/>
      <c r="W32" s="100" t="s">
        <v>257</v>
      </c>
      <c r="X32" s="100"/>
      <c r="Y32" s="100"/>
      <c r="Z32" s="100"/>
    </row>
    <row r="33" spans="1:26" s="102" customFormat="1" ht="12" customHeight="1">
      <c r="A33" s="103" t="s">
        <v>259</v>
      </c>
      <c r="B33" s="104" t="s">
        <v>311</v>
      </c>
      <c r="C33" s="103" t="s">
        <v>312</v>
      </c>
      <c r="D33" s="105">
        <f t="shared" si="1"/>
        <v>7670</v>
      </c>
      <c r="E33" s="105">
        <f t="shared" si="2"/>
        <v>169</v>
      </c>
      <c r="F33" s="106">
        <f t="shared" si="3"/>
        <v>2.2033898305084745</v>
      </c>
      <c r="G33" s="105">
        <v>136</v>
      </c>
      <c r="H33" s="105">
        <v>33</v>
      </c>
      <c r="I33" s="105">
        <f t="shared" si="4"/>
        <v>7501</v>
      </c>
      <c r="J33" s="106">
        <f t="shared" si="5"/>
        <v>97.79661016949153</v>
      </c>
      <c r="K33" s="105">
        <v>4825</v>
      </c>
      <c r="L33" s="106">
        <f t="shared" si="6"/>
        <v>62.90743155149935</v>
      </c>
      <c r="M33" s="105">
        <v>0</v>
      </c>
      <c r="N33" s="106">
        <f t="shared" si="7"/>
        <v>0</v>
      </c>
      <c r="O33" s="105">
        <v>2676</v>
      </c>
      <c r="P33" s="105">
        <v>1589</v>
      </c>
      <c r="Q33" s="106">
        <f t="shared" si="8"/>
        <v>34.88917861799218</v>
      </c>
      <c r="R33" s="105">
        <v>116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2" customFormat="1" ht="12" customHeight="1">
      <c r="A34" s="103" t="s">
        <v>259</v>
      </c>
      <c r="B34" s="104" t="s">
        <v>313</v>
      </c>
      <c r="C34" s="103" t="s">
        <v>314</v>
      </c>
      <c r="D34" s="105">
        <f t="shared" si="1"/>
        <v>19569</v>
      </c>
      <c r="E34" s="105">
        <f t="shared" si="2"/>
        <v>1294</v>
      </c>
      <c r="F34" s="106">
        <f t="shared" si="3"/>
        <v>6.6124993612346055</v>
      </c>
      <c r="G34" s="105">
        <v>1294</v>
      </c>
      <c r="H34" s="105">
        <v>0</v>
      </c>
      <c r="I34" s="105">
        <f t="shared" si="4"/>
        <v>18275</v>
      </c>
      <c r="J34" s="106">
        <f t="shared" si="5"/>
        <v>93.3875006387654</v>
      </c>
      <c r="K34" s="105">
        <v>5896</v>
      </c>
      <c r="L34" s="106">
        <f t="shared" si="6"/>
        <v>30.129286115795388</v>
      </c>
      <c r="M34" s="105">
        <v>0</v>
      </c>
      <c r="N34" s="106">
        <f t="shared" si="7"/>
        <v>0</v>
      </c>
      <c r="O34" s="105">
        <v>12379</v>
      </c>
      <c r="P34" s="105">
        <v>6671</v>
      </c>
      <c r="Q34" s="106">
        <f t="shared" si="8"/>
        <v>63.25821452297</v>
      </c>
      <c r="R34" s="105">
        <v>358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2" customFormat="1" ht="12" customHeight="1">
      <c r="A35" s="103" t="s">
        <v>259</v>
      </c>
      <c r="B35" s="104" t="s">
        <v>315</v>
      </c>
      <c r="C35" s="103" t="s">
        <v>316</v>
      </c>
      <c r="D35" s="105">
        <f t="shared" si="1"/>
        <v>10009</v>
      </c>
      <c r="E35" s="105">
        <f t="shared" si="2"/>
        <v>579</v>
      </c>
      <c r="F35" s="106">
        <f t="shared" si="3"/>
        <v>5.784793685682885</v>
      </c>
      <c r="G35" s="105">
        <v>579</v>
      </c>
      <c r="H35" s="105">
        <v>0</v>
      </c>
      <c r="I35" s="105">
        <f t="shared" si="4"/>
        <v>9430</v>
      </c>
      <c r="J35" s="106">
        <f t="shared" si="5"/>
        <v>94.21520631431711</v>
      </c>
      <c r="K35" s="105">
        <v>2503</v>
      </c>
      <c r="L35" s="106">
        <f t="shared" si="6"/>
        <v>25.007493256069534</v>
      </c>
      <c r="M35" s="105">
        <v>0</v>
      </c>
      <c r="N35" s="106">
        <f t="shared" si="7"/>
        <v>0</v>
      </c>
      <c r="O35" s="105">
        <v>6927</v>
      </c>
      <c r="P35" s="105">
        <v>2626</v>
      </c>
      <c r="Q35" s="106">
        <f t="shared" si="8"/>
        <v>69.20771305824758</v>
      </c>
      <c r="R35" s="105">
        <v>252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2" customFormat="1" ht="12" customHeight="1">
      <c r="A36" s="103" t="s">
        <v>259</v>
      </c>
      <c r="B36" s="104" t="s">
        <v>317</v>
      </c>
      <c r="C36" s="103" t="s">
        <v>318</v>
      </c>
      <c r="D36" s="105">
        <f t="shared" si="1"/>
        <v>15097</v>
      </c>
      <c r="E36" s="105">
        <f t="shared" si="2"/>
        <v>392</v>
      </c>
      <c r="F36" s="106">
        <f t="shared" si="3"/>
        <v>2.5965423594091543</v>
      </c>
      <c r="G36" s="105">
        <v>392</v>
      </c>
      <c r="H36" s="105">
        <v>0</v>
      </c>
      <c r="I36" s="105">
        <f t="shared" si="4"/>
        <v>14705</v>
      </c>
      <c r="J36" s="106">
        <f t="shared" si="5"/>
        <v>97.40345764059084</v>
      </c>
      <c r="K36" s="105">
        <v>11684</v>
      </c>
      <c r="L36" s="106">
        <f t="shared" si="6"/>
        <v>77.39285950851162</v>
      </c>
      <c r="M36" s="105">
        <v>0</v>
      </c>
      <c r="N36" s="106">
        <f t="shared" si="7"/>
        <v>0</v>
      </c>
      <c r="O36" s="105">
        <v>3021</v>
      </c>
      <c r="P36" s="105">
        <v>805</v>
      </c>
      <c r="Q36" s="106">
        <f t="shared" si="8"/>
        <v>20.01059813207922</v>
      </c>
      <c r="R36" s="105">
        <v>205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  <row r="37" spans="1:26" s="102" customFormat="1" ht="12" customHeight="1">
      <c r="A37" s="103" t="s">
        <v>259</v>
      </c>
      <c r="B37" s="104" t="s">
        <v>319</v>
      </c>
      <c r="C37" s="103" t="s">
        <v>320</v>
      </c>
      <c r="D37" s="105">
        <f t="shared" si="1"/>
        <v>22515</v>
      </c>
      <c r="E37" s="105">
        <f t="shared" si="2"/>
        <v>1763</v>
      </c>
      <c r="F37" s="106">
        <f t="shared" si="3"/>
        <v>7.830335332000889</v>
      </c>
      <c r="G37" s="105">
        <v>1763</v>
      </c>
      <c r="H37" s="105">
        <v>0</v>
      </c>
      <c r="I37" s="105">
        <f t="shared" si="4"/>
        <v>20752</v>
      </c>
      <c r="J37" s="106">
        <f t="shared" si="5"/>
        <v>92.1696646679991</v>
      </c>
      <c r="K37" s="105">
        <v>5705</v>
      </c>
      <c r="L37" s="106">
        <f t="shared" si="6"/>
        <v>25.338663113479903</v>
      </c>
      <c r="M37" s="105">
        <v>0</v>
      </c>
      <c r="N37" s="106">
        <f t="shared" si="7"/>
        <v>0</v>
      </c>
      <c r="O37" s="105">
        <v>15047</v>
      </c>
      <c r="P37" s="105">
        <v>7494</v>
      </c>
      <c r="Q37" s="106">
        <f t="shared" si="8"/>
        <v>66.8310015545192</v>
      </c>
      <c r="R37" s="105">
        <v>128</v>
      </c>
      <c r="S37" s="100"/>
      <c r="T37" s="100"/>
      <c r="U37" s="100"/>
      <c r="V37" s="100" t="s">
        <v>257</v>
      </c>
      <c r="W37" s="100"/>
      <c r="X37" s="100"/>
      <c r="Y37" s="100"/>
      <c r="Z37" s="100" t="s">
        <v>257</v>
      </c>
    </row>
    <row r="38" spans="1:26" s="102" customFormat="1" ht="12" customHeight="1">
      <c r="A38" s="103" t="s">
        <v>259</v>
      </c>
      <c r="B38" s="104" t="s">
        <v>321</v>
      </c>
      <c r="C38" s="103" t="s">
        <v>322</v>
      </c>
      <c r="D38" s="105">
        <f t="shared" si="1"/>
        <v>23633</v>
      </c>
      <c r="E38" s="105">
        <f t="shared" si="2"/>
        <v>1345</v>
      </c>
      <c r="F38" s="106">
        <f t="shared" si="3"/>
        <v>5.691194516142682</v>
      </c>
      <c r="G38" s="105">
        <v>1345</v>
      </c>
      <c r="H38" s="105">
        <v>0</v>
      </c>
      <c r="I38" s="105">
        <f t="shared" si="4"/>
        <v>22288</v>
      </c>
      <c r="J38" s="106">
        <f t="shared" si="5"/>
        <v>94.30880548385731</v>
      </c>
      <c r="K38" s="105">
        <v>0</v>
      </c>
      <c r="L38" s="106">
        <f t="shared" si="6"/>
        <v>0</v>
      </c>
      <c r="M38" s="105">
        <v>0</v>
      </c>
      <c r="N38" s="106">
        <f t="shared" si="7"/>
        <v>0</v>
      </c>
      <c r="O38" s="105">
        <v>22288</v>
      </c>
      <c r="P38" s="105">
        <v>12530</v>
      </c>
      <c r="Q38" s="106">
        <f t="shared" si="8"/>
        <v>94.30880548385731</v>
      </c>
      <c r="R38" s="105">
        <v>228</v>
      </c>
      <c r="S38" s="100"/>
      <c r="T38" s="100"/>
      <c r="U38" s="100"/>
      <c r="V38" s="100" t="s">
        <v>257</v>
      </c>
      <c r="W38" s="100"/>
      <c r="X38" s="100"/>
      <c r="Y38" s="100"/>
      <c r="Z38" s="100" t="s">
        <v>257</v>
      </c>
    </row>
    <row r="39" spans="1:26" s="102" customFormat="1" ht="12" customHeight="1">
      <c r="A39" s="103" t="s">
        <v>259</v>
      </c>
      <c r="B39" s="104" t="s">
        <v>323</v>
      </c>
      <c r="C39" s="103" t="s">
        <v>258</v>
      </c>
      <c r="D39" s="105">
        <f t="shared" si="1"/>
        <v>24827</v>
      </c>
      <c r="E39" s="105">
        <f t="shared" si="2"/>
        <v>2736</v>
      </c>
      <c r="F39" s="106">
        <f t="shared" si="3"/>
        <v>11.02026020058807</v>
      </c>
      <c r="G39" s="105">
        <v>2706</v>
      </c>
      <c r="H39" s="105">
        <v>30</v>
      </c>
      <c r="I39" s="105">
        <f t="shared" si="4"/>
        <v>22091</v>
      </c>
      <c r="J39" s="106">
        <f t="shared" si="5"/>
        <v>88.97973979941193</v>
      </c>
      <c r="K39" s="105">
        <v>6030</v>
      </c>
      <c r="L39" s="106">
        <f t="shared" si="6"/>
        <v>24.288073468401336</v>
      </c>
      <c r="M39" s="105">
        <v>0</v>
      </c>
      <c r="N39" s="106">
        <f t="shared" si="7"/>
        <v>0</v>
      </c>
      <c r="O39" s="105">
        <v>16061</v>
      </c>
      <c r="P39" s="105">
        <v>9478</v>
      </c>
      <c r="Q39" s="106">
        <f t="shared" si="8"/>
        <v>64.6916663310106</v>
      </c>
      <c r="R39" s="105">
        <v>294</v>
      </c>
      <c r="S39" s="100"/>
      <c r="T39" s="100"/>
      <c r="U39" s="100"/>
      <c r="V39" s="100" t="s">
        <v>257</v>
      </c>
      <c r="W39" s="100"/>
      <c r="X39" s="100"/>
      <c r="Y39" s="100"/>
      <c r="Z39" s="100" t="s">
        <v>257</v>
      </c>
    </row>
    <row r="40" spans="1:26" s="102" customFormat="1" ht="12" customHeight="1">
      <c r="A40" s="103" t="s">
        <v>259</v>
      </c>
      <c r="B40" s="104" t="s">
        <v>324</v>
      </c>
      <c r="C40" s="103" t="s">
        <v>325</v>
      </c>
      <c r="D40" s="105">
        <f t="shared" si="1"/>
        <v>18480</v>
      </c>
      <c r="E40" s="105">
        <f t="shared" si="2"/>
        <v>242</v>
      </c>
      <c r="F40" s="106">
        <f t="shared" si="3"/>
        <v>1.3095238095238095</v>
      </c>
      <c r="G40" s="105">
        <v>242</v>
      </c>
      <c r="H40" s="105">
        <v>0</v>
      </c>
      <c r="I40" s="105">
        <f t="shared" si="4"/>
        <v>18238</v>
      </c>
      <c r="J40" s="106">
        <f t="shared" si="5"/>
        <v>98.69047619047619</v>
      </c>
      <c r="K40" s="105">
        <v>14740</v>
      </c>
      <c r="L40" s="106">
        <f t="shared" si="6"/>
        <v>79.76190476190477</v>
      </c>
      <c r="M40" s="105">
        <v>0</v>
      </c>
      <c r="N40" s="106">
        <f t="shared" si="7"/>
        <v>0</v>
      </c>
      <c r="O40" s="105">
        <v>3498</v>
      </c>
      <c r="P40" s="105">
        <v>469</v>
      </c>
      <c r="Q40" s="106">
        <f t="shared" si="8"/>
        <v>18.928571428571427</v>
      </c>
      <c r="R40" s="105">
        <v>474</v>
      </c>
      <c r="S40" s="100"/>
      <c r="T40" s="100"/>
      <c r="U40" s="100"/>
      <c r="V40" s="100" t="s">
        <v>257</v>
      </c>
      <c r="W40" s="100"/>
      <c r="X40" s="100"/>
      <c r="Y40" s="100"/>
      <c r="Z40" s="100" t="s">
        <v>257</v>
      </c>
    </row>
    <row r="41" spans="1:26" s="102" customFormat="1" ht="12" customHeight="1">
      <c r="A41" s="103" t="s">
        <v>259</v>
      </c>
      <c r="B41" s="104" t="s">
        <v>326</v>
      </c>
      <c r="C41" s="103" t="s">
        <v>327</v>
      </c>
      <c r="D41" s="105">
        <f t="shared" si="1"/>
        <v>8380</v>
      </c>
      <c r="E41" s="105">
        <f t="shared" si="2"/>
        <v>147</v>
      </c>
      <c r="F41" s="106">
        <f t="shared" si="3"/>
        <v>1.7541766109785202</v>
      </c>
      <c r="G41" s="105">
        <v>147</v>
      </c>
      <c r="H41" s="105">
        <v>0</v>
      </c>
      <c r="I41" s="105">
        <f t="shared" si="4"/>
        <v>8233</v>
      </c>
      <c r="J41" s="106">
        <f t="shared" si="5"/>
        <v>98.24582338902148</v>
      </c>
      <c r="K41" s="105">
        <v>5831</v>
      </c>
      <c r="L41" s="106">
        <f t="shared" si="6"/>
        <v>69.58233890214797</v>
      </c>
      <c r="M41" s="105">
        <v>0</v>
      </c>
      <c r="N41" s="106">
        <f t="shared" si="7"/>
        <v>0</v>
      </c>
      <c r="O41" s="105">
        <v>2402</v>
      </c>
      <c r="P41" s="105">
        <v>2381</v>
      </c>
      <c r="Q41" s="106">
        <f t="shared" si="8"/>
        <v>28.663484486873507</v>
      </c>
      <c r="R41" s="105">
        <v>654</v>
      </c>
      <c r="S41" s="100"/>
      <c r="T41" s="100"/>
      <c r="U41" s="100"/>
      <c r="V41" s="100" t="s">
        <v>257</v>
      </c>
      <c r="W41" s="100"/>
      <c r="X41" s="100"/>
      <c r="Y41" s="100"/>
      <c r="Z41" s="100" t="s">
        <v>257</v>
      </c>
    </row>
    <row r="42" spans="1:26" s="102" customFormat="1" ht="12" customHeight="1">
      <c r="A42" s="103" t="s">
        <v>259</v>
      </c>
      <c r="B42" s="104" t="s">
        <v>328</v>
      </c>
      <c r="C42" s="103" t="s">
        <v>329</v>
      </c>
      <c r="D42" s="105">
        <f t="shared" si="1"/>
        <v>5570</v>
      </c>
      <c r="E42" s="105">
        <f t="shared" si="2"/>
        <v>215</v>
      </c>
      <c r="F42" s="106">
        <f t="shared" si="3"/>
        <v>3.859964093357271</v>
      </c>
      <c r="G42" s="105">
        <v>215</v>
      </c>
      <c r="H42" s="105">
        <v>0</v>
      </c>
      <c r="I42" s="105">
        <f t="shared" si="4"/>
        <v>5355</v>
      </c>
      <c r="J42" s="106">
        <f t="shared" si="5"/>
        <v>96.14003590664272</v>
      </c>
      <c r="K42" s="105">
        <v>3121</v>
      </c>
      <c r="L42" s="106">
        <f t="shared" si="6"/>
        <v>56.03231597845601</v>
      </c>
      <c r="M42" s="105">
        <v>0</v>
      </c>
      <c r="N42" s="106">
        <f t="shared" si="7"/>
        <v>0</v>
      </c>
      <c r="O42" s="105">
        <v>2234</v>
      </c>
      <c r="P42" s="105">
        <v>2113</v>
      </c>
      <c r="Q42" s="106">
        <f t="shared" si="8"/>
        <v>40.10771992818671</v>
      </c>
      <c r="R42" s="105">
        <v>148</v>
      </c>
      <c r="S42" s="100" t="s">
        <v>257</v>
      </c>
      <c r="T42" s="100"/>
      <c r="U42" s="100"/>
      <c r="V42" s="100"/>
      <c r="W42" s="100" t="s">
        <v>257</v>
      </c>
      <c r="X42" s="100"/>
      <c r="Y42" s="100"/>
      <c r="Z42" s="100"/>
    </row>
    <row r="43" spans="1:26" s="102" customFormat="1" ht="12" customHeight="1">
      <c r="A43" s="103" t="s">
        <v>259</v>
      </c>
      <c r="B43" s="104" t="s">
        <v>330</v>
      </c>
      <c r="C43" s="103" t="s">
        <v>331</v>
      </c>
      <c r="D43" s="105">
        <f t="shared" si="1"/>
        <v>10348</v>
      </c>
      <c r="E43" s="105">
        <f t="shared" si="2"/>
        <v>873</v>
      </c>
      <c r="F43" s="106">
        <f t="shared" si="3"/>
        <v>8.436412833397759</v>
      </c>
      <c r="G43" s="105">
        <v>873</v>
      </c>
      <c r="H43" s="105">
        <v>0</v>
      </c>
      <c r="I43" s="105">
        <f t="shared" si="4"/>
        <v>9475</v>
      </c>
      <c r="J43" s="106">
        <f t="shared" si="5"/>
        <v>91.56358716660225</v>
      </c>
      <c r="K43" s="105">
        <v>7623</v>
      </c>
      <c r="L43" s="106">
        <f t="shared" si="6"/>
        <v>73.66640896791651</v>
      </c>
      <c r="M43" s="105">
        <v>0</v>
      </c>
      <c r="N43" s="106">
        <f t="shared" si="7"/>
        <v>0</v>
      </c>
      <c r="O43" s="105">
        <v>1852</v>
      </c>
      <c r="P43" s="105">
        <v>998</v>
      </c>
      <c r="Q43" s="106">
        <f t="shared" si="8"/>
        <v>17.897178198685737</v>
      </c>
      <c r="R43" s="105">
        <v>143</v>
      </c>
      <c r="S43" s="100" t="s">
        <v>257</v>
      </c>
      <c r="T43" s="100"/>
      <c r="U43" s="100"/>
      <c r="V43" s="100"/>
      <c r="W43" s="100" t="s">
        <v>257</v>
      </c>
      <c r="X43" s="100"/>
      <c r="Y43" s="100"/>
      <c r="Z43" s="100"/>
    </row>
    <row r="44" spans="1:26" s="102" customFormat="1" ht="12" customHeight="1">
      <c r="A44" s="103" t="s">
        <v>259</v>
      </c>
      <c r="B44" s="104" t="s">
        <v>332</v>
      </c>
      <c r="C44" s="103" t="s">
        <v>333</v>
      </c>
      <c r="D44" s="105">
        <f t="shared" si="1"/>
        <v>4119</v>
      </c>
      <c r="E44" s="105">
        <f t="shared" si="2"/>
        <v>328</v>
      </c>
      <c r="F44" s="106">
        <f t="shared" si="3"/>
        <v>7.963097839281379</v>
      </c>
      <c r="G44" s="105">
        <v>328</v>
      </c>
      <c r="H44" s="105">
        <v>0</v>
      </c>
      <c r="I44" s="105">
        <f t="shared" si="4"/>
        <v>3791</v>
      </c>
      <c r="J44" s="106">
        <f t="shared" si="5"/>
        <v>92.03690216071863</v>
      </c>
      <c r="K44" s="105">
        <v>0</v>
      </c>
      <c r="L44" s="106">
        <f t="shared" si="6"/>
        <v>0</v>
      </c>
      <c r="M44" s="105">
        <v>0</v>
      </c>
      <c r="N44" s="106">
        <f t="shared" si="7"/>
        <v>0</v>
      </c>
      <c r="O44" s="105">
        <v>3791</v>
      </c>
      <c r="P44" s="105">
        <v>2898</v>
      </c>
      <c r="Q44" s="106">
        <f t="shared" si="8"/>
        <v>92.03690216071863</v>
      </c>
      <c r="R44" s="105">
        <v>35</v>
      </c>
      <c r="S44" s="100" t="s">
        <v>257</v>
      </c>
      <c r="T44" s="100"/>
      <c r="U44" s="100"/>
      <c r="V44" s="100"/>
      <c r="W44" s="100" t="s">
        <v>257</v>
      </c>
      <c r="X44" s="100"/>
      <c r="Y44" s="100"/>
      <c r="Z44" s="100"/>
    </row>
    <row r="45" spans="1:26" s="102" customFormat="1" ht="12" customHeight="1">
      <c r="A45" s="103" t="s">
        <v>259</v>
      </c>
      <c r="B45" s="104" t="s">
        <v>334</v>
      </c>
      <c r="C45" s="103" t="s">
        <v>335</v>
      </c>
      <c r="D45" s="105">
        <f t="shared" si="1"/>
        <v>11486</v>
      </c>
      <c r="E45" s="105">
        <f t="shared" si="2"/>
        <v>1024</v>
      </c>
      <c r="F45" s="106">
        <f t="shared" si="3"/>
        <v>8.91520111440014</v>
      </c>
      <c r="G45" s="105">
        <v>1024</v>
      </c>
      <c r="H45" s="105">
        <v>0</v>
      </c>
      <c r="I45" s="105">
        <f t="shared" si="4"/>
        <v>10462</v>
      </c>
      <c r="J45" s="106">
        <f t="shared" si="5"/>
        <v>91.08479888559987</v>
      </c>
      <c r="K45" s="105">
        <v>7577</v>
      </c>
      <c r="L45" s="106">
        <f t="shared" si="6"/>
        <v>65.96726449590807</v>
      </c>
      <c r="M45" s="105">
        <v>772</v>
      </c>
      <c r="N45" s="106">
        <f t="shared" si="7"/>
        <v>6.72122584015323</v>
      </c>
      <c r="O45" s="105">
        <v>2113</v>
      </c>
      <c r="P45" s="105">
        <v>2061</v>
      </c>
      <c r="Q45" s="106">
        <f t="shared" si="8"/>
        <v>18.396308549538567</v>
      </c>
      <c r="R45" s="105">
        <v>74</v>
      </c>
      <c r="S45" s="100" t="s">
        <v>257</v>
      </c>
      <c r="T45" s="100"/>
      <c r="U45" s="100"/>
      <c r="V45" s="100"/>
      <c r="W45" s="100" t="s">
        <v>257</v>
      </c>
      <c r="X45" s="100"/>
      <c r="Y45" s="100"/>
      <c r="Z45" s="100"/>
    </row>
    <row r="46" spans="1:26" s="102" customFormat="1" ht="12" customHeight="1">
      <c r="A46" s="103" t="s">
        <v>259</v>
      </c>
      <c r="B46" s="104" t="s">
        <v>336</v>
      </c>
      <c r="C46" s="103" t="s">
        <v>337</v>
      </c>
      <c r="D46" s="105">
        <f t="shared" si="1"/>
        <v>8896</v>
      </c>
      <c r="E46" s="105">
        <f t="shared" si="2"/>
        <v>1123</v>
      </c>
      <c r="F46" s="106">
        <f t="shared" si="3"/>
        <v>12.62365107913669</v>
      </c>
      <c r="G46" s="105">
        <v>1123</v>
      </c>
      <c r="H46" s="105">
        <v>0</v>
      </c>
      <c r="I46" s="105">
        <f t="shared" si="4"/>
        <v>7773</v>
      </c>
      <c r="J46" s="106">
        <f t="shared" si="5"/>
        <v>87.37634892086331</v>
      </c>
      <c r="K46" s="105">
        <v>0</v>
      </c>
      <c r="L46" s="106">
        <f t="shared" si="6"/>
        <v>0</v>
      </c>
      <c r="M46" s="105">
        <v>0</v>
      </c>
      <c r="N46" s="106">
        <f t="shared" si="7"/>
        <v>0</v>
      </c>
      <c r="O46" s="105">
        <v>7773</v>
      </c>
      <c r="P46" s="105">
        <v>6950</v>
      </c>
      <c r="Q46" s="106">
        <f t="shared" si="8"/>
        <v>87.37634892086331</v>
      </c>
      <c r="R46" s="105">
        <v>72</v>
      </c>
      <c r="S46" s="100" t="s">
        <v>257</v>
      </c>
      <c r="T46" s="100"/>
      <c r="U46" s="100"/>
      <c r="V46" s="100"/>
      <c r="W46" s="100" t="s">
        <v>257</v>
      </c>
      <c r="X46" s="100"/>
      <c r="Y46" s="100"/>
      <c r="Z46" s="100"/>
    </row>
    <row r="47" spans="1:26" s="102" customFormat="1" ht="12" customHeight="1">
      <c r="A47" s="103" t="s">
        <v>259</v>
      </c>
      <c r="B47" s="104" t="s">
        <v>338</v>
      </c>
      <c r="C47" s="103" t="s">
        <v>339</v>
      </c>
      <c r="D47" s="105">
        <f t="shared" si="1"/>
        <v>2362</v>
      </c>
      <c r="E47" s="105">
        <f t="shared" si="2"/>
        <v>100</v>
      </c>
      <c r="F47" s="106">
        <f t="shared" si="3"/>
        <v>4.233700254022015</v>
      </c>
      <c r="G47" s="105">
        <v>100</v>
      </c>
      <c r="H47" s="105">
        <v>0</v>
      </c>
      <c r="I47" s="105">
        <f t="shared" si="4"/>
        <v>2262</v>
      </c>
      <c r="J47" s="106">
        <f t="shared" si="5"/>
        <v>95.76629974597799</v>
      </c>
      <c r="K47" s="105">
        <v>0</v>
      </c>
      <c r="L47" s="106">
        <f t="shared" si="6"/>
        <v>0</v>
      </c>
      <c r="M47" s="105">
        <v>0</v>
      </c>
      <c r="N47" s="106">
        <f t="shared" si="7"/>
        <v>0</v>
      </c>
      <c r="O47" s="105">
        <v>2262</v>
      </c>
      <c r="P47" s="105">
        <v>2070</v>
      </c>
      <c r="Q47" s="106">
        <f t="shared" si="8"/>
        <v>95.76629974597799</v>
      </c>
      <c r="R47" s="105">
        <v>16</v>
      </c>
      <c r="S47" s="100" t="s">
        <v>257</v>
      </c>
      <c r="T47" s="100"/>
      <c r="U47" s="100"/>
      <c r="V47" s="100"/>
      <c r="W47" s="100" t="s">
        <v>257</v>
      </c>
      <c r="X47" s="100"/>
      <c r="Y47" s="100"/>
      <c r="Z47" s="100"/>
    </row>
    <row r="48" spans="1:26" s="102" customFormat="1" ht="12" customHeight="1">
      <c r="A48" s="103" t="s">
        <v>259</v>
      </c>
      <c r="B48" s="104" t="s">
        <v>340</v>
      </c>
      <c r="C48" s="103" t="s">
        <v>341</v>
      </c>
      <c r="D48" s="105">
        <f t="shared" si="1"/>
        <v>18380</v>
      </c>
      <c r="E48" s="105">
        <f t="shared" si="2"/>
        <v>3453</v>
      </c>
      <c r="F48" s="106">
        <f t="shared" si="3"/>
        <v>18.7867247007617</v>
      </c>
      <c r="G48" s="105">
        <v>3453</v>
      </c>
      <c r="H48" s="105">
        <v>0</v>
      </c>
      <c r="I48" s="105">
        <f t="shared" si="4"/>
        <v>14927</v>
      </c>
      <c r="J48" s="106">
        <f t="shared" si="5"/>
        <v>81.2132752992383</v>
      </c>
      <c r="K48" s="105">
        <v>10373</v>
      </c>
      <c r="L48" s="106">
        <f t="shared" si="6"/>
        <v>56.43634385201306</v>
      </c>
      <c r="M48" s="105">
        <v>0</v>
      </c>
      <c r="N48" s="106">
        <f t="shared" si="7"/>
        <v>0</v>
      </c>
      <c r="O48" s="105">
        <v>4554</v>
      </c>
      <c r="P48" s="105">
        <v>3333</v>
      </c>
      <c r="Q48" s="106">
        <f t="shared" si="8"/>
        <v>24.776931447225245</v>
      </c>
      <c r="R48" s="105">
        <v>382</v>
      </c>
      <c r="S48" s="100" t="s">
        <v>257</v>
      </c>
      <c r="T48" s="100"/>
      <c r="U48" s="100"/>
      <c r="V48" s="100"/>
      <c r="W48" s="100" t="s">
        <v>257</v>
      </c>
      <c r="X48" s="100"/>
      <c r="Y48" s="100"/>
      <c r="Z48" s="100"/>
    </row>
    <row r="49" spans="1:26" s="102" customFormat="1" ht="12" customHeight="1">
      <c r="A49" s="103" t="s">
        <v>259</v>
      </c>
      <c r="B49" s="104" t="s">
        <v>342</v>
      </c>
      <c r="C49" s="103" t="s">
        <v>343</v>
      </c>
      <c r="D49" s="105">
        <f t="shared" si="1"/>
        <v>1662</v>
      </c>
      <c r="E49" s="105">
        <f t="shared" si="2"/>
        <v>121</v>
      </c>
      <c r="F49" s="106">
        <f t="shared" si="3"/>
        <v>7.280385078219013</v>
      </c>
      <c r="G49" s="105">
        <v>121</v>
      </c>
      <c r="H49" s="105">
        <v>0</v>
      </c>
      <c r="I49" s="105">
        <f t="shared" si="4"/>
        <v>1541</v>
      </c>
      <c r="J49" s="106">
        <f t="shared" si="5"/>
        <v>92.71961492178099</v>
      </c>
      <c r="K49" s="105">
        <v>1384</v>
      </c>
      <c r="L49" s="106">
        <f t="shared" si="6"/>
        <v>83.27316486161251</v>
      </c>
      <c r="M49" s="105">
        <v>0</v>
      </c>
      <c r="N49" s="106">
        <f t="shared" si="7"/>
        <v>0</v>
      </c>
      <c r="O49" s="105">
        <v>157</v>
      </c>
      <c r="P49" s="105">
        <v>36</v>
      </c>
      <c r="Q49" s="106">
        <f t="shared" si="8"/>
        <v>9.446450060168472</v>
      </c>
      <c r="R49" s="105">
        <v>18</v>
      </c>
      <c r="S49" s="100" t="s">
        <v>257</v>
      </c>
      <c r="T49" s="100"/>
      <c r="U49" s="100"/>
      <c r="V49" s="100"/>
      <c r="W49" s="100" t="s">
        <v>257</v>
      </c>
      <c r="X49" s="100"/>
      <c r="Y49" s="100"/>
      <c r="Z49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5" customWidth="1"/>
    <col min="2" max="2" width="8.69921875" style="126" customWidth="1"/>
    <col min="3" max="3" width="12.59765625" style="124" customWidth="1"/>
    <col min="4" max="55" width="9" style="121" customWidth="1"/>
    <col min="56" max="16384" width="9" style="124" customWidth="1"/>
  </cols>
  <sheetData>
    <row r="1" spans="1:31" s="118" customFormat="1" ht="17.25">
      <c r="A1" s="113" t="s">
        <v>255</v>
      </c>
      <c r="B1" s="114"/>
      <c r="C1" s="115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55" s="52" customFormat="1" ht="33.75" customHeight="1">
      <c r="A2" s="156" t="s">
        <v>208</v>
      </c>
      <c r="B2" s="154" t="s">
        <v>207</v>
      </c>
      <c r="C2" s="158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61" t="s">
        <v>251</v>
      </c>
      <c r="AU2" s="154"/>
      <c r="AV2" s="154"/>
      <c r="AW2" s="154"/>
      <c r="AX2" s="154"/>
      <c r="AY2" s="154"/>
      <c r="AZ2" s="146" t="s">
        <v>252</v>
      </c>
      <c r="BA2" s="147"/>
      <c r="BB2" s="147"/>
      <c r="BC2" s="148"/>
    </row>
    <row r="3" spans="1:55" s="52" customFormat="1" ht="26.25" customHeight="1">
      <c r="A3" s="155"/>
      <c r="B3" s="155"/>
      <c r="C3" s="155"/>
      <c r="D3" s="66" t="s">
        <v>10</v>
      </c>
      <c r="E3" s="149" t="s">
        <v>11</v>
      </c>
      <c r="F3" s="147"/>
      <c r="G3" s="148"/>
      <c r="H3" s="150" t="s">
        <v>12</v>
      </c>
      <c r="I3" s="151"/>
      <c r="J3" s="152"/>
      <c r="K3" s="149" t="s">
        <v>13</v>
      </c>
      <c r="L3" s="151"/>
      <c r="M3" s="152"/>
      <c r="N3" s="66" t="s">
        <v>10</v>
      </c>
      <c r="O3" s="149" t="s">
        <v>118</v>
      </c>
      <c r="P3" s="159"/>
      <c r="Q3" s="159"/>
      <c r="R3" s="159"/>
      <c r="S3" s="159"/>
      <c r="T3" s="159"/>
      <c r="U3" s="160"/>
      <c r="V3" s="149" t="s">
        <v>119</v>
      </c>
      <c r="W3" s="159"/>
      <c r="X3" s="159"/>
      <c r="Y3" s="159"/>
      <c r="Z3" s="159"/>
      <c r="AA3" s="159"/>
      <c r="AB3" s="160"/>
      <c r="AC3" s="67" t="s">
        <v>14</v>
      </c>
      <c r="AD3" s="64"/>
      <c r="AE3" s="65"/>
      <c r="AF3" s="153" t="s">
        <v>10</v>
      </c>
      <c r="AG3" s="154" t="s">
        <v>15</v>
      </c>
      <c r="AH3" s="154" t="s">
        <v>16</v>
      </c>
      <c r="AI3" s="154" t="s">
        <v>17</v>
      </c>
      <c r="AJ3" s="155" t="s">
        <v>10</v>
      </c>
      <c r="AK3" s="154" t="s">
        <v>238</v>
      </c>
      <c r="AL3" s="154" t="s">
        <v>18</v>
      </c>
      <c r="AM3" s="154" t="s">
        <v>19</v>
      </c>
      <c r="AN3" s="154" t="s">
        <v>16</v>
      </c>
      <c r="AO3" s="154" t="s">
        <v>20</v>
      </c>
      <c r="AP3" s="154" t="s">
        <v>21</v>
      </c>
      <c r="AQ3" s="154" t="s">
        <v>22</v>
      </c>
      <c r="AR3" s="154" t="s">
        <v>23</v>
      </c>
      <c r="AS3" s="154" t="s">
        <v>24</v>
      </c>
      <c r="AT3" s="153" t="s">
        <v>10</v>
      </c>
      <c r="AU3" s="154" t="s">
        <v>238</v>
      </c>
      <c r="AV3" s="154" t="s">
        <v>18</v>
      </c>
      <c r="AW3" s="154" t="s">
        <v>19</v>
      </c>
      <c r="AX3" s="154" t="s">
        <v>16</v>
      </c>
      <c r="AY3" s="154" t="s">
        <v>20</v>
      </c>
      <c r="AZ3" s="153" t="s">
        <v>10</v>
      </c>
      <c r="BA3" s="154" t="s">
        <v>15</v>
      </c>
      <c r="BB3" s="154" t="s">
        <v>16</v>
      </c>
      <c r="BC3" s="154" t="s">
        <v>17</v>
      </c>
    </row>
    <row r="4" spans="1:55" s="52" customFormat="1" ht="26.25" customHeight="1">
      <c r="A4" s="155"/>
      <c r="B4" s="155"/>
      <c r="C4" s="155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3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3"/>
      <c r="AU4" s="155"/>
      <c r="AV4" s="155"/>
      <c r="AW4" s="155"/>
      <c r="AX4" s="155"/>
      <c r="AY4" s="155"/>
      <c r="AZ4" s="153"/>
      <c r="BA4" s="155"/>
      <c r="BB4" s="155"/>
      <c r="BC4" s="155"/>
    </row>
    <row r="5" spans="1:55" s="56" customFormat="1" ht="23.25" customHeight="1">
      <c r="A5" s="155"/>
      <c r="B5" s="155"/>
      <c r="C5" s="1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5"/>
      <c r="AM5" s="57"/>
      <c r="AN5" s="57"/>
      <c r="AO5" s="57"/>
      <c r="AP5" s="57"/>
      <c r="AQ5" s="57"/>
      <c r="AR5" s="57"/>
      <c r="AS5" s="57"/>
      <c r="AT5" s="57"/>
      <c r="AU5" s="57"/>
      <c r="AV5" s="155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7"/>
      <c r="B6" s="157"/>
      <c r="C6" s="157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SUM(D8:D49)</f>
        <v>608283</v>
      </c>
      <c r="E7" s="90">
        <f t="shared" si="0"/>
        <v>5914</v>
      </c>
      <c r="F7" s="90">
        <f t="shared" si="0"/>
        <v>5914</v>
      </c>
      <c r="G7" s="90">
        <f t="shared" si="0"/>
        <v>0</v>
      </c>
      <c r="H7" s="90">
        <f t="shared" si="0"/>
        <v>44676</v>
      </c>
      <c r="I7" s="90">
        <f t="shared" si="0"/>
        <v>30137</v>
      </c>
      <c r="J7" s="90">
        <f t="shared" si="0"/>
        <v>14539</v>
      </c>
      <c r="K7" s="90">
        <f t="shared" si="0"/>
        <v>557693</v>
      </c>
      <c r="L7" s="90">
        <f t="shared" si="0"/>
        <v>55009</v>
      </c>
      <c r="M7" s="90">
        <f t="shared" si="0"/>
        <v>502684</v>
      </c>
      <c r="N7" s="90">
        <f t="shared" si="0"/>
        <v>608707</v>
      </c>
      <c r="O7" s="90">
        <f t="shared" si="0"/>
        <v>91060</v>
      </c>
      <c r="P7" s="90">
        <f t="shared" si="0"/>
        <v>91060</v>
      </c>
      <c r="Q7" s="90">
        <f t="shared" si="0"/>
        <v>0</v>
      </c>
      <c r="R7" s="90">
        <f t="shared" si="0"/>
        <v>0</v>
      </c>
      <c r="S7" s="90">
        <f t="shared" si="0"/>
        <v>0</v>
      </c>
      <c r="T7" s="90">
        <f t="shared" si="0"/>
        <v>0</v>
      </c>
      <c r="U7" s="90">
        <f t="shared" si="0"/>
        <v>0</v>
      </c>
      <c r="V7" s="90">
        <f t="shared" si="0"/>
        <v>517223</v>
      </c>
      <c r="W7" s="90">
        <f t="shared" si="0"/>
        <v>517223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0</v>
      </c>
      <c r="AC7" s="90">
        <f t="shared" si="0"/>
        <v>424</v>
      </c>
      <c r="AD7" s="90">
        <f t="shared" si="0"/>
        <v>424</v>
      </c>
      <c r="AE7" s="90">
        <f t="shared" si="0"/>
        <v>0</v>
      </c>
      <c r="AF7" s="90">
        <f t="shared" si="0"/>
        <v>9152</v>
      </c>
      <c r="AG7" s="90">
        <f t="shared" si="0"/>
        <v>9152</v>
      </c>
      <c r="AH7" s="90">
        <f t="shared" si="0"/>
        <v>0</v>
      </c>
      <c r="AI7" s="90">
        <f t="shared" si="0"/>
        <v>0</v>
      </c>
      <c r="AJ7" s="90">
        <f aca="true" t="shared" si="1" ref="AJ7:BC7">SUM(AJ8:AJ49)</f>
        <v>17190</v>
      </c>
      <c r="AK7" s="90">
        <f t="shared" si="1"/>
        <v>8272</v>
      </c>
      <c r="AL7" s="90">
        <f t="shared" si="1"/>
        <v>336</v>
      </c>
      <c r="AM7" s="90">
        <f t="shared" si="1"/>
        <v>6073</v>
      </c>
      <c r="AN7" s="90">
        <f t="shared" si="1"/>
        <v>959</v>
      </c>
      <c r="AO7" s="90">
        <f t="shared" si="1"/>
        <v>0</v>
      </c>
      <c r="AP7" s="90">
        <f t="shared" si="1"/>
        <v>139</v>
      </c>
      <c r="AQ7" s="90">
        <f t="shared" si="1"/>
        <v>47</v>
      </c>
      <c r="AR7" s="90">
        <f t="shared" si="1"/>
        <v>0</v>
      </c>
      <c r="AS7" s="90">
        <f t="shared" si="1"/>
        <v>1364</v>
      </c>
      <c r="AT7" s="90">
        <f t="shared" si="1"/>
        <v>910</v>
      </c>
      <c r="AU7" s="90">
        <f t="shared" si="1"/>
        <v>570</v>
      </c>
      <c r="AV7" s="90">
        <f t="shared" si="1"/>
        <v>0</v>
      </c>
      <c r="AW7" s="90">
        <f t="shared" si="1"/>
        <v>340</v>
      </c>
      <c r="AX7" s="90">
        <f t="shared" si="1"/>
        <v>0</v>
      </c>
      <c r="AY7" s="90">
        <f t="shared" si="1"/>
        <v>0</v>
      </c>
      <c r="AZ7" s="90">
        <f t="shared" si="1"/>
        <v>661</v>
      </c>
      <c r="BA7" s="90">
        <f t="shared" si="1"/>
        <v>661</v>
      </c>
      <c r="BB7" s="90">
        <f t="shared" si="1"/>
        <v>0</v>
      </c>
      <c r="BC7" s="90">
        <f t="shared" si="1"/>
        <v>0</v>
      </c>
    </row>
    <row r="8" spans="1:55" s="102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49">SUM(E8,+H8,+K8)</f>
        <v>55089</v>
      </c>
      <c r="E8" s="94">
        <f aca="true" t="shared" si="3" ref="E8:E49">SUM(F8:G8)</f>
        <v>1752</v>
      </c>
      <c r="F8" s="94">
        <v>1752</v>
      </c>
      <c r="G8" s="94">
        <v>0</v>
      </c>
      <c r="H8" s="94">
        <f aca="true" t="shared" si="4" ref="H8:H49">SUM(I8:J8)</f>
        <v>4703</v>
      </c>
      <c r="I8" s="94">
        <v>4703</v>
      </c>
      <c r="J8" s="94">
        <v>0</v>
      </c>
      <c r="K8" s="94">
        <f aca="true" t="shared" si="5" ref="K8:K49">SUM(L8:M8)</f>
        <v>48634</v>
      </c>
      <c r="L8" s="94">
        <v>0</v>
      </c>
      <c r="M8" s="94">
        <v>48634</v>
      </c>
      <c r="N8" s="94">
        <f aca="true" t="shared" si="6" ref="N8:N49">SUM(O8,+V8,+AC8)</f>
        <v>55089</v>
      </c>
      <c r="O8" s="94">
        <f aca="true" t="shared" si="7" ref="O8:O49">SUM(P8:U8)</f>
        <v>6455</v>
      </c>
      <c r="P8" s="94">
        <v>6455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49">SUM(W8:AB8)</f>
        <v>48634</v>
      </c>
      <c r="W8" s="94">
        <v>48634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49">SUM(AD8:AE8)</f>
        <v>0</v>
      </c>
      <c r="AD8" s="94">
        <v>0</v>
      </c>
      <c r="AE8" s="94">
        <v>0</v>
      </c>
      <c r="AF8" s="94">
        <f aca="true" t="shared" si="10" ref="AF8:AF49">SUM(AG8:AI8)</f>
        <v>2551</v>
      </c>
      <c r="AG8" s="94">
        <v>2551</v>
      </c>
      <c r="AH8" s="94">
        <v>0</v>
      </c>
      <c r="AI8" s="94">
        <v>0</v>
      </c>
      <c r="AJ8" s="94">
        <f aca="true" t="shared" si="11" ref="AJ8:AJ49">SUM(AK8:AS8)</f>
        <v>2551</v>
      </c>
      <c r="AK8" s="94">
        <v>0</v>
      </c>
      <c r="AL8" s="94">
        <v>0</v>
      </c>
      <c r="AM8" s="94">
        <v>2551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49">SUM(AU8:AY8)</f>
        <v>255</v>
      </c>
      <c r="AU8" s="94">
        <v>0</v>
      </c>
      <c r="AV8" s="94">
        <v>0</v>
      </c>
      <c r="AW8" s="94">
        <v>255</v>
      </c>
      <c r="AX8" s="94">
        <v>0</v>
      </c>
      <c r="AY8" s="94">
        <v>0</v>
      </c>
      <c r="AZ8" s="94">
        <f aca="true" t="shared" si="13" ref="AZ8:AZ49">SUM(BA8:BC8)</f>
        <v>0</v>
      </c>
      <c r="BA8" s="94">
        <v>0</v>
      </c>
      <c r="BB8" s="94">
        <v>0</v>
      </c>
      <c r="BC8" s="94">
        <v>0</v>
      </c>
    </row>
    <row r="9" spans="1:55" s="102" customFormat="1" ht="12" customHeight="1">
      <c r="A9" s="100" t="s">
        <v>259</v>
      </c>
      <c r="B9" s="101" t="s">
        <v>263</v>
      </c>
      <c r="C9" s="100" t="s">
        <v>264</v>
      </c>
      <c r="D9" s="94">
        <f t="shared" si="2"/>
        <v>32536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32536</v>
      </c>
      <c r="L9" s="94">
        <v>2979</v>
      </c>
      <c r="M9" s="94">
        <v>29557</v>
      </c>
      <c r="N9" s="94">
        <f t="shared" si="6"/>
        <v>32569</v>
      </c>
      <c r="O9" s="94">
        <f t="shared" si="7"/>
        <v>2979</v>
      </c>
      <c r="P9" s="94">
        <v>2979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29557</v>
      </c>
      <c r="W9" s="94">
        <v>29557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33</v>
      </c>
      <c r="AD9" s="94">
        <v>33</v>
      </c>
      <c r="AE9" s="94">
        <v>0</v>
      </c>
      <c r="AF9" s="94">
        <f t="shared" si="10"/>
        <v>772</v>
      </c>
      <c r="AG9" s="94">
        <v>772</v>
      </c>
      <c r="AH9" s="94">
        <v>0</v>
      </c>
      <c r="AI9" s="94">
        <v>0</v>
      </c>
      <c r="AJ9" s="94">
        <f t="shared" si="11"/>
        <v>772</v>
      </c>
      <c r="AK9" s="94">
        <v>0</v>
      </c>
      <c r="AL9" s="94">
        <v>0</v>
      </c>
      <c r="AM9" s="94">
        <v>286</v>
      </c>
      <c r="AN9" s="94">
        <v>255</v>
      </c>
      <c r="AO9" s="94">
        <v>0</v>
      </c>
      <c r="AP9" s="94">
        <v>0</v>
      </c>
      <c r="AQ9" s="94">
        <v>0</v>
      </c>
      <c r="AR9" s="94">
        <v>0</v>
      </c>
      <c r="AS9" s="94">
        <v>231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2" customFormat="1" ht="12" customHeight="1">
      <c r="A10" s="100" t="s">
        <v>259</v>
      </c>
      <c r="B10" s="101" t="s">
        <v>265</v>
      </c>
      <c r="C10" s="100" t="s">
        <v>266</v>
      </c>
      <c r="D10" s="94">
        <f t="shared" si="2"/>
        <v>25198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25198</v>
      </c>
      <c r="L10" s="94">
        <v>5957</v>
      </c>
      <c r="M10" s="94">
        <v>19241</v>
      </c>
      <c r="N10" s="94">
        <f t="shared" si="6"/>
        <v>25198</v>
      </c>
      <c r="O10" s="94">
        <f t="shared" si="7"/>
        <v>5957</v>
      </c>
      <c r="P10" s="94">
        <v>5957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19241</v>
      </c>
      <c r="W10" s="94">
        <v>19241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248</v>
      </c>
      <c r="AG10" s="94">
        <v>248</v>
      </c>
      <c r="AH10" s="94">
        <v>0</v>
      </c>
      <c r="AI10" s="94">
        <v>0</v>
      </c>
      <c r="AJ10" s="94">
        <f t="shared" si="11"/>
        <v>248</v>
      </c>
      <c r="AK10" s="94">
        <v>0</v>
      </c>
      <c r="AL10" s="94">
        <v>0</v>
      </c>
      <c r="AM10" s="94">
        <v>248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2" customFormat="1" ht="12" customHeight="1">
      <c r="A11" s="100" t="s">
        <v>259</v>
      </c>
      <c r="B11" s="101" t="s">
        <v>267</v>
      </c>
      <c r="C11" s="100" t="s">
        <v>268</v>
      </c>
      <c r="D11" s="94">
        <f t="shared" si="2"/>
        <v>10606</v>
      </c>
      <c r="E11" s="94">
        <f t="shared" si="3"/>
        <v>0</v>
      </c>
      <c r="F11" s="94">
        <v>0</v>
      </c>
      <c r="G11" s="94">
        <v>0</v>
      </c>
      <c r="H11" s="94">
        <f t="shared" si="4"/>
        <v>3591</v>
      </c>
      <c r="I11" s="94">
        <v>3559</v>
      </c>
      <c r="J11" s="94">
        <v>32</v>
      </c>
      <c r="K11" s="94">
        <f t="shared" si="5"/>
        <v>7015</v>
      </c>
      <c r="L11" s="94">
        <v>0</v>
      </c>
      <c r="M11" s="94">
        <v>7015</v>
      </c>
      <c r="N11" s="94">
        <f t="shared" si="6"/>
        <v>10606</v>
      </c>
      <c r="O11" s="94">
        <f t="shared" si="7"/>
        <v>3559</v>
      </c>
      <c r="P11" s="94">
        <v>3559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7047</v>
      </c>
      <c r="W11" s="94">
        <v>7047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261</v>
      </c>
      <c r="AG11" s="94">
        <v>261</v>
      </c>
      <c r="AH11" s="94">
        <v>0</v>
      </c>
      <c r="AI11" s="94">
        <v>0</v>
      </c>
      <c r="AJ11" s="94">
        <f t="shared" si="11"/>
        <v>261</v>
      </c>
      <c r="AK11" s="94">
        <v>0</v>
      </c>
      <c r="AL11" s="94">
        <v>0</v>
      </c>
      <c r="AM11" s="94">
        <v>261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2" customFormat="1" ht="12" customHeight="1">
      <c r="A12" s="100" t="s">
        <v>259</v>
      </c>
      <c r="B12" s="101" t="s">
        <v>269</v>
      </c>
      <c r="C12" s="100" t="s">
        <v>270</v>
      </c>
      <c r="D12" s="105">
        <f t="shared" si="2"/>
        <v>12624</v>
      </c>
      <c r="E12" s="105">
        <f t="shared" si="3"/>
        <v>0</v>
      </c>
      <c r="F12" s="105">
        <v>0</v>
      </c>
      <c r="G12" s="105">
        <v>0</v>
      </c>
      <c r="H12" s="105">
        <f t="shared" si="4"/>
        <v>0</v>
      </c>
      <c r="I12" s="105">
        <v>0</v>
      </c>
      <c r="J12" s="105">
        <v>0</v>
      </c>
      <c r="K12" s="105">
        <f t="shared" si="5"/>
        <v>12624</v>
      </c>
      <c r="L12" s="105">
        <v>1708</v>
      </c>
      <c r="M12" s="105">
        <v>10916</v>
      </c>
      <c r="N12" s="105">
        <f t="shared" si="6"/>
        <v>12624</v>
      </c>
      <c r="O12" s="105">
        <f t="shared" si="7"/>
        <v>1708</v>
      </c>
      <c r="P12" s="105">
        <v>1708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8"/>
        <v>10916</v>
      </c>
      <c r="W12" s="105">
        <v>10916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9"/>
        <v>0</v>
      </c>
      <c r="AD12" s="105">
        <v>0</v>
      </c>
      <c r="AE12" s="105">
        <v>0</v>
      </c>
      <c r="AF12" s="105">
        <f t="shared" si="10"/>
        <v>50</v>
      </c>
      <c r="AG12" s="105">
        <v>50</v>
      </c>
      <c r="AH12" s="105">
        <v>0</v>
      </c>
      <c r="AI12" s="105">
        <v>0</v>
      </c>
      <c r="AJ12" s="105">
        <f t="shared" si="11"/>
        <v>50</v>
      </c>
      <c r="AK12" s="105">
        <v>0</v>
      </c>
      <c r="AL12" s="105">
        <v>0</v>
      </c>
      <c r="AM12" s="105">
        <v>50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f t="shared" si="12"/>
        <v>0</v>
      </c>
      <c r="AU12" s="105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f t="shared" si="13"/>
        <v>0</v>
      </c>
      <c r="BA12" s="105">
        <v>0</v>
      </c>
      <c r="BB12" s="105">
        <v>0</v>
      </c>
      <c r="BC12" s="105">
        <v>0</v>
      </c>
    </row>
    <row r="13" spans="1:55" s="102" customFormat="1" ht="12" customHeight="1">
      <c r="A13" s="100" t="s">
        <v>259</v>
      </c>
      <c r="B13" s="101" t="s">
        <v>271</v>
      </c>
      <c r="C13" s="100" t="s">
        <v>272</v>
      </c>
      <c r="D13" s="105">
        <f t="shared" si="2"/>
        <v>27483</v>
      </c>
      <c r="E13" s="105">
        <f t="shared" si="3"/>
        <v>0</v>
      </c>
      <c r="F13" s="105">
        <v>0</v>
      </c>
      <c r="G13" s="105">
        <v>0</v>
      </c>
      <c r="H13" s="105">
        <f t="shared" si="4"/>
        <v>10778</v>
      </c>
      <c r="I13" s="105">
        <v>10778</v>
      </c>
      <c r="J13" s="105">
        <v>0</v>
      </c>
      <c r="K13" s="105">
        <f t="shared" si="5"/>
        <v>16705</v>
      </c>
      <c r="L13" s="105">
        <v>2234</v>
      </c>
      <c r="M13" s="105">
        <v>14471</v>
      </c>
      <c r="N13" s="105">
        <f t="shared" si="6"/>
        <v>27483</v>
      </c>
      <c r="O13" s="105">
        <f t="shared" si="7"/>
        <v>13012</v>
      </c>
      <c r="P13" s="105">
        <v>13012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f t="shared" si="8"/>
        <v>14471</v>
      </c>
      <c r="W13" s="105">
        <v>14471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f t="shared" si="9"/>
        <v>0</v>
      </c>
      <c r="AD13" s="105">
        <v>0</v>
      </c>
      <c r="AE13" s="105">
        <v>0</v>
      </c>
      <c r="AF13" s="105">
        <f t="shared" si="10"/>
        <v>486</v>
      </c>
      <c r="AG13" s="105">
        <v>486</v>
      </c>
      <c r="AH13" s="105">
        <v>0</v>
      </c>
      <c r="AI13" s="105">
        <v>0</v>
      </c>
      <c r="AJ13" s="105">
        <f t="shared" si="11"/>
        <v>718</v>
      </c>
      <c r="AK13" s="105">
        <v>0</v>
      </c>
      <c r="AL13" s="105">
        <v>232</v>
      </c>
      <c r="AM13" s="105">
        <v>40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446</v>
      </c>
      <c r="AT13" s="105">
        <f t="shared" si="12"/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f t="shared" si="13"/>
        <v>232</v>
      </c>
      <c r="BA13" s="105">
        <v>232</v>
      </c>
      <c r="BB13" s="105">
        <v>0</v>
      </c>
      <c r="BC13" s="105">
        <v>0</v>
      </c>
    </row>
    <row r="14" spans="1:55" s="102" customFormat="1" ht="12" customHeight="1">
      <c r="A14" s="100" t="s">
        <v>259</v>
      </c>
      <c r="B14" s="101" t="s">
        <v>273</v>
      </c>
      <c r="C14" s="100" t="s">
        <v>274</v>
      </c>
      <c r="D14" s="105">
        <f t="shared" si="2"/>
        <v>8220</v>
      </c>
      <c r="E14" s="105">
        <f t="shared" si="3"/>
        <v>0</v>
      </c>
      <c r="F14" s="105">
        <v>0</v>
      </c>
      <c r="G14" s="105">
        <v>0</v>
      </c>
      <c r="H14" s="105">
        <f t="shared" si="4"/>
        <v>1571</v>
      </c>
      <c r="I14" s="105">
        <v>1571</v>
      </c>
      <c r="J14" s="105">
        <v>0</v>
      </c>
      <c r="K14" s="105">
        <f t="shared" si="5"/>
        <v>6649</v>
      </c>
      <c r="L14" s="105">
        <v>0</v>
      </c>
      <c r="M14" s="105">
        <v>6649</v>
      </c>
      <c r="N14" s="105">
        <f t="shared" si="6"/>
        <v>8246</v>
      </c>
      <c r="O14" s="105">
        <f t="shared" si="7"/>
        <v>1571</v>
      </c>
      <c r="P14" s="105">
        <v>1571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8"/>
        <v>6649</v>
      </c>
      <c r="W14" s="105">
        <v>6649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f t="shared" si="9"/>
        <v>26</v>
      </c>
      <c r="AD14" s="105">
        <v>26</v>
      </c>
      <c r="AE14" s="105">
        <v>0</v>
      </c>
      <c r="AF14" s="105">
        <f t="shared" si="10"/>
        <v>20</v>
      </c>
      <c r="AG14" s="105">
        <v>20</v>
      </c>
      <c r="AH14" s="105">
        <v>0</v>
      </c>
      <c r="AI14" s="105">
        <v>0</v>
      </c>
      <c r="AJ14" s="105">
        <f t="shared" si="11"/>
        <v>1268</v>
      </c>
      <c r="AK14" s="105">
        <v>1268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f t="shared" si="12"/>
        <v>20</v>
      </c>
      <c r="AU14" s="105">
        <v>20</v>
      </c>
      <c r="AV14" s="105">
        <v>0</v>
      </c>
      <c r="AW14" s="105">
        <v>0</v>
      </c>
      <c r="AX14" s="105">
        <v>0</v>
      </c>
      <c r="AY14" s="105">
        <v>0</v>
      </c>
      <c r="AZ14" s="105">
        <f t="shared" si="13"/>
        <v>0</v>
      </c>
      <c r="BA14" s="105">
        <v>0</v>
      </c>
      <c r="BB14" s="105">
        <v>0</v>
      </c>
      <c r="BC14" s="105">
        <v>0</v>
      </c>
    </row>
    <row r="15" spans="1:55" s="102" customFormat="1" ht="12" customHeight="1">
      <c r="A15" s="100" t="s">
        <v>259</v>
      </c>
      <c r="B15" s="101" t="s">
        <v>275</v>
      </c>
      <c r="C15" s="100" t="s">
        <v>276</v>
      </c>
      <c r="D15" s="105">
        <f t="shared" si="2"/>
        <v>12264</v>
      </c>
      <c r="E15" s="105">
        <f t="shared" si="3"/>
        <v>0</v>
      </c>
      <c r="F15" s="105">
        <v>0</v>
      </c>
      <c r="G15" s="105">
        <v>0</v>
      </c>
      <c r="H15" s="105">
        <f t="shared" si="4"/>
        <v>3762</v>
      </c>
      <c r="I15" s="105">
        <v>3762</v>
      </c>
      <c r="J15" s="105">
        <v>0</v>
      </c>
      <c r="K15" s="105">
        <f t="shared" si="5"/>
        <v>8502</v>
      </c>
      <c r="L15" s="105">
        <v>0</v>
      </c>
      <c r="M15" s="105">
        <v>8502</v>
      </c>
      <c r="N15" s="105">
        <f t="shared" si="6"/>
        <v>12264</v>
      </c>
      <c r="O15" s="105">
        <f t="shared" si="7"/>
        <v>3762</v>
      </c>
      <c r="P15" s="105">
        <v>3762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8"/>
        <v>8502</v>
      </c>
      <c r="W15" s="105">
        <v>8502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9"/>
        <v>0</v>
      </c>
      <c r="AD15" s="105">
        <v>0</v>
      </c>
      <c r="AE15" s="105">
        <v>0</v>
      </c>
      <c r="AF15" s="105">
        <f t="shared" si="10"/>
        <v>31</v>
      </c>
      <c r="AG15" s="105">
        <v>31</v>
      </c>
      <c r="AH15" s="105">
        <v>0</v>
      </c>
      <c r="AI15" s="105">
        <v>0</v>
      </c>
      <c r="AJ15" s="105">
        <f t="shared" si="11"/>
        <v>543</v>
      </c>
      <c r="AK15" s="105">
        <v>543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f t="shared" si="12"/>
        <v>31</v>
      </c>
      <c r="AU15" s="105">
        <v>31</v>
      </c>
      <c r="AV15" s="105">
        <v>0</v>
      </c>
      <c r="AW15" s="105">
        <v>0</v>
      </c>
      <c r="AX15" s="105">
        <v>0</v>
      </c>
      <c r="AY15" s="105">
        <v>0</v>
      </c>
      <c r="AZ15" s="105">
        <f t="shared" si="13"/>
        <v>0</v>
      </c>
      <c r="BA15" s="105">
        <v>0</v>
      </c>
      <c r="BB15" s="105">
        <v>0</v>
      </c>
      <c r="BC15" s="105">
        <v>0</v>
      </c>
    </row>
    <row r="16" spans="1:55" s="102" customFormat="1" ht="12" customHeight="1">
      <c r="A16" s="100" t="s">
        <v>259</v>
      </c>
      <c r="B16" s="101" t="s">
        <v>277</v>
      </c>
      <c r="C16" s="100" t="s">
        <v>278</v>
      </c>
      <c r="D16" s="105">
        <f t="shared" si="2"/>
        <v>33799</v>
      </c>
      <c r="E16" s="105">
        <f t="shared" si="3"/>
        <v>0</v>
      </c>
      <c r="F16" s="105">
        <v>0</v>
      </c>
      <c r="G16" s="105">
        <v>0</v>
      </c>
      <c r="H16" s="105">
        <f t="shared" si="4"/>
        <v>0</v>
      </c>
      <c r="I16" s="105">
        <v>0</v>
      </c>
      <c r="J16" s="105">
        <v>0</v>
      </c>
      <c r="K16" s="105">
        <f t="shared" si="5"/>
        <v>33799</v>
      </c>
      <c r="L16" s="105">
        <v>2811</v>
      </c>
      <c r="M16" s="105">
        <v>30988</v>
      </c>
      <c r="N16" s="105">
        <f t="shared" si="6"/>
        <v>33799</v>
      </c>
      <c r="O16" s="105">
        <f t="shared" si="7"/>
        <v>2811</v>
      </c>
      <c r="P16" s="105">
        <v>2811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8"/>
        <v>30988</v>
      </c>
      <c r="W16" s="105">
        <v>30988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f t="shared" si="9"/>
        <v>0</v>
      </c>
      <c r="AD16" s="105">
        <v>0</v>
      </c>
      <c r="AE16" s="105">
        <v>0</v>
      </c>
      <c r="AF16" s="105">
        <f t="shared" si="10"/>
        <v>133</v>
      </c>
      <c r="AG16" s="105">
        <v>133</v>
      </c>
      <c r="AH16" s="105">
        <v>0</v>
      </c>
      <c r="AI16" s="105">
        <v>0</v>
      </c>
      <c r="AJ16" s="105">
        <f t="shared" si="11"/>
        <v>874</v>
      </c>
      <c r="AK16" s="105">
        <v>874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f t="shared" si="12"/>
        <v>133</v>
      </c>
      <c r="AU16" s="105">
        <v>133</v>
      </c>
      <c r="AV16" s="105">
        <v>0</v>
      </c>
      <c r="AW16" s="105">
        <v>0</v>
      </c>
      <c r="AX16" s="105">
        <v>0</v>
      </c>
      <c r="AY16" s="105">
        <v>0</v>
      </c>
      <c r="AZ16" s="105">
        <f t="shared" si="13"/>
        <v>0</v>
      </c>
      <c r="BA16" s="105">
        <v>0</v>
      </c>
      <c r="BB16" s="105">
        <v>0</v>
      </c>
      <c r="BC16" s="105">
        <v>0</v>
      </c>
    </row>
    <row r="17" spans="1:55" s="102" customFormat="1" ht="12" customHeight="1">
      <c r="A17" s="100" t="s">
        <v>259</v>
      </c>
      <c r="B17" s="101" t="s">
        <v>279</v>
      </c>
      <c r="C17" s="100" t="s">
        <v>280</v>
      </c>
      <c r="D17" s="105">
        <f t="shared" si="2"/>
        <v>20271</v>
      </c>
      <c r="E17" s="105">
        <f t="shared" si="3"/>
        <v>0</v>
      </c>
      <c r="F17" s="105">
        <v>0</v>
      </c>
      <c r="G17" s="105">
        <v>0</v>
      </c>
      <c r="H17" s="105">
        <f t="shared" si="4"/>
        <v>20271</v>
      </c>
      <c r="I17" s="105">
        <v>5764</v>
      </c>
      <c r="J17" s="105">
        <v>14507</v>
      </c>
      <c r="K17" s="105">
        <f t="shared" si="5"/>
        <v>0</v>
      </c>
      <c r="L17" s="105">
        <v>0</v>
      </c>
      <c r="M17" s="105">
        <v>0</v>
      </c>
      <c r="N17" s="105">
        <f t="shared" si="6"/>
        <v>20421</v>
      </c>
      <c r="O17" s="105">
        <f t="shared" si="7"/>
        <v>5764</v>
      </c>
      <c r="P17" s="105">
        <v>5764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8"/>
        <v>14507</v>
      </c>
      <c r="W17" s="105">
        <v>14507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9"/>
        <v>150</v>
      </c>
      <c r="AD17" s="105">
        <v>150</v>
      </c>
      <c r="AE17" s="105">
        <v>0</v>
      </c>
      <c r="AF17" s="105">
        <f t="shared" si="10"/>
        <v>91</v>
      </c>
      <c r="AG17" s="105">
        <v>91</v>
      </c>
      <c r="AH17" s="105">
        <v>0</v>
      </c>
      <c r="AI17" s="105">
        <v>0</v>
      </c>
      <c r="AJ17" s="105">
        <f t="shared" si="11"/>
        <v>47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47</v>
      </c>
      <c r="AR17" s="105">
        <v>0</v>
      </c>
      <c r="AS17" s="105">
        <v>0</v>
      </c>
      <c r="AT17" s="105">
        <f t="shared" si="12"/>
        <v>44</v>
      </c>
      <c r="AU17" s="105">
        <v>44</v>
      </c>
      <c r="AV17" s="105">
        <v>0</v>
      </c>
      <c r="AW17" s="105">
        <v>0</v>
      </c>
      <c r="AX17" s="105">
        <v>0</v>
      </c>
      <c r="AY17" s="105">
        <v>0</v>
      </c>
      <c r="AZ17" s="105">
        <f t="shared" si="13"/>
        <v>0</v>
      </c>
      <c r="BA17" s="105">
        <v>0</v>
      </c>
      <c r="BB17" s="105">
        <v>0</v>
      </c>
      <c r="BC17" s="105">
        <v>0</v>
      </c>
    </row>
    <row r="18" spans="1:55" s="102" customFormat="1" ht="12" customHeight="1">
      <c r="A18" s="100" t="s">
        <v>259</v>
      </c>
      <c r="B18" s="101" t="s">
        <v>281</v>
      </c>
      <c r="C18" s="100" t="s">
        <v>282</v>
      </c>
      <c r="D18" s="105">
        <f t="shared" si="2"/>
        <v>11294</v>
      </c>
      <c r="E18" s="105">
        <f t="shared" si="3"/>
        <v>0</v>
      </c>
      <c r="F18" s="105">
        <v>0</v>
      </c>
      <c r="G18" s="105">
        <v>0</v>
      </c>
      <c r="H18" s="105">
        <f t="shared" si="4"/>
        <v>0</v>
      </c>
      <c r="I18" s="105">
        <v>0</v>
      </c>
      <c r="J18" s="105">
        <v>0</v>
      </c>
      <c r="K18" s="105">
        <f t="shared" si="5"/>
        <v>11294</v>
      </c>
      <c r="L18" s="105">
        <v>2011</v>
      </c>
      <c r="M18" s="105">
        <v>9283</v>
      </c>
      <c r="N18" s="105">
        <f t="shared" si="6"/>
        <v>11294</v>
      </c>
      <c r="O18" s="105">
        <f t="shared" si="7"/>
        <v>2011</v>
      </c>
      <c r="P18" s="105">
        <v>2011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f t="shared" si="8"/>
        <v>9283</v>
      </c>
      <c r="W18" s="105">
        <v>9283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f t="shared" si="9"/>
        <v>0</v>
      </c>
      <c r="AD18" s="105">
        <v>0</v>
      </c>
      <c r="AE18" s="105">
        <v>0</v>
      </c>
      <c r="AF18" s="105">
        <f t="shared" si="10"/>
        <v>45</v>
      </c>
      <c r="AG18" s="105">
        <v>45</v>
      </c>
      <c r="AH18" s="105">
        <v>0</v>
      </c>
      <c r="AI18" s="105">
        <v>0</v>
      </c>
      <c r="AJ18" s="105">
        <f t="shared" si="11"/>
        <v>108</v>
      </c>
      <c r="AK18" s="105">
        <v>84</v>
      </c>
      <c r="AL18" s="105">
        <v>24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f t="shared" si="12"/>
        <v>45</v>
      </c>
      <c r="AU18" s="105">
        <v>45</v>
      </c>
      <c r="AV18" s="105">
        <v>0</v>
      </c>
      <c r="AW18" s="105">
        <v>0</v>
      </c>
      <c r="AX18" s="105">
        <v>0</v>
      </c>
      <c r="AY18" s="105">
        <v>0</v>
      </c>
      <c r="AZ18" s="105">
        <f t="shared" si="13"/>
        <v>24</v>
      </c>
      <c r="BA18" s="105">
        <v>24</v>
      </c>
      <c r="BB18" s="105">
        <v>0</v>
      </c>
      <c r="BC18" s="105">
        <v>0</v>
      </c>
    </row>
    <row r="19" spans="1:55" s="102" customFormat="1" ht="12" customHeight="1">
      <c r="A19" s="100" t="s">
        <v>259</v>
      </c>
      <c r="B19" s="101" t="s">
        <v>283</v>
      </c>
      <c r="C19" s="100" t="s">
        <v>284</v>
      </c>
      <c r="D19" s="105">
        <f t="shared" si="2"/>
        <v>13630</v>
      </c>
      <c r="E19" s="105">
        <f t="shared" si="3"/>
        <v>4162</v>
      </c>
      <c r="F19" s="105">
        <v>4162</v>
      </c>
      <c r="G19" s="105">
        <v>0</v>
      </c>
      <c r="H19" s="105">
        <f t="shared" si="4"/>
        <v>0</v>
      </c>
      <c r="I19" s="105">
        <v>0</v>
      </c>
      <c r="J19" s="105">
        <v>0</v>
      </c>
      <c r="K19" s="105">
        <f t="shared" si="5"/>
        <v>9468</v>
      </c>
      <c r="L19" s="105">
        <v>0</v>
      </c>
      <c r="M19" s="105">
        <v>9468</v>
      </c>
      <c r="N19" s="105">
        <f t="shared" si="6"/>
        <v>13643</v>
      </c>
      <c r="O19" s="105">
        <f t="shared" si="7"/>
        <v>4162</v>
      </c>
      <c r="P19" s="105">
        <v>4162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8"/>
        <v>9468</v>
      </c>
      <c r="W19" s="105">
        <v>9468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f t="shared" si="9"/>
        <v>13</v>
      </c>
      <c r="AD19" s="105">
        <v>13</v>
      </c>
      <c r="AE19" s="105">
        <v>0</v>
      </c>
      <c r="AF19" s="105">
        <f t="shared" si="10"/>
        <v>46</v>
      </c>
      <c r="AG19" s="105">
        <v>46</v>
      </c>
      <c r="AH19" s="105">
        <v>0</v>
      </c>
      <c r="AI19" s="105">
        <v>0</v>
      </c>
      <c r="AJ19" s="105">
        <f t="shared" si="11"/>
        <v>589</v>
      </c>
      <c r="AK19" s="105">
        <v>589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f t="shared" si="12"/>
        <v>46</v>
      </c>
      <c r="AU19" s="105">
        <v>46</v>
      </c>
      <c r="AV19" s="105">
        <v>0</v>
      </c>
      <c r="AW19" s="105">
        <v>0</v>
      </c>
      <c r="AX19" s="105">
        <v>0</v>
      </c>
      <c r="AY19" s="105">
        <v>0</v>
      </c>
      <c r="AZ19" s="105">
        <f t="shared" si="13"/>
        <v>0</v>
      </c>
      <c r="BA19" s="105">
        <v>0</v>
      </c>
      <c r="BB19" s="105">
        <v>0</v>
      </c>
      <c r="BC19" s="105">
        <v>0</v>
      </c>
    </row>
    <row r="20" spans="1:55" s="102" customFormat="1" ht="12" customHeight="1">
      <c r="A20" s="100" t="s">
        <v>259</v>
      </c>
      <c r="B20" s="101" t="s">
        <v>285</v>
      </c>
      <c r="C20" s="100" t="s">
        <v>286</v>
      </c>
      <c r="D20" s="105">
        <f t="shared" si="2"/>
        <v>48301</v>
      </c>
      <c r="E20" s="105">
        <f t="shared" si="3"/>
        <v>0</v>
      </c>
      <c r="F20" s="105">
        <v>0</v>
      </c>
      <c r="G20" s="105">
        <v>0</v>
      </c>
      <c r="H20" s="105">
        <f t="shared" si="4"/>
        <v>0</v>
      </c>
      <c r="I20" s="105">
        <v>0</v>
      </c>
      <c r="J20" s="105">
        <v>0</v>
      </c>
      <c r="K20" s="105">
        <f t="shared" si="5"/>
        <v>48301</v>
      </c>
      <c r="L20" s="105">
        <v>4517</v>
      </c>
      <c r="M20" s="105">
        <v>43784</v>
      </c>
      <c r="N20" s="105">
        <f t="shared" si="6"/>
        <v>48301</v>
      </c>
      <c r="O20" s="105">
        <f t="shared" si="7"/>
        <v>4517</v>
      </c>
      <c r="P20" s="105">
        <v>4517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f t="shared" si="8"/>
        <v>43784</v>
      </c>
      <c r="W20" s="105">
        <v>43784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f t="shared" si="9"/>
        <v>0</v>
      </c>
      <c r="AD20" s="105">
        <v>0</v>
      </c>
      <c r="AE20" s="105">
        <v>0</v>
      </c>
      <c r="AF20" s="105">
        <f t="shared" si="10"/>
        <v>83</v>
      </c>
      <c r="AG20" s="105">
        <v>83</v>
      </c>
      <c r="AH20" s="105">
        <v>0</v>
      </c>
      <c r="AI20" s="105">
        <v>0</v>
      </c>
      <c r="AJ20" s="105">
        <f t="shared" si="11"/>
        <v>2240</v>
      </c>
      <c r="AK20" s="105">
        <v>2157</v>
      </c>
      <c r="AL20" s="105">
        <v>0</v>
      </c>
      <c r="AM20" s="105">
        <v>83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f t="shared" si="12"/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f t="shared" si="13"/>
        <v>0</v>
      </c>
      <c r="BA20" s="105">
        <v>0</v>
      </c>
      <c r="BB20" s="105">
        <v>0</v>
      </c>
      <c r="BC20" s="105">
        <v>0</v>
      </c>
    </row>
    <row r="21" spans="1:55" s="102" customFormat="1" ht="12" customHeight="1">
      <c r="A21" s="100" t="s">
        <v>259</v>
      </c>
      <c r="B21" s="101" t="s">
        <v>287</v>
      </c>
      <c r="C21" s="100" t="s">
        <v>288</v>
      </c>
      <c r="D21" s="105">
        <f t="shared" si="2"/>
        <v>8710</v>
      </c>
      <c r="E21" s="105">
        <f t="shared" si="3"/>
        <v>0</v>
      </c>
      <c r="F21" s="105">
        <v>0</v>
      </c>
      <c r="G21" s="105">
        <v>0</v>
      </c>
      <c r="H21" s="105">
        <f t="shared" si="4"/>
        <v>0</v>
      </c>
      <c r="I21" s="105">
        <v>0</v>
      </c>
      <c r="J21" s="105">
        <v>0</v>
      </c>
      <c r="K21" s="105">
        <f t="shared" si="5"/>
        <v>8710</v>
      </c>
      <c r="L21" s="105">
        <v>1532</v>
      </c>
      <c r="M21" s="105">
        <v>7178</v>
      </c>
      <c r="N21" s="105">
        <f t="shared" si="6"/>
        <v>8710</v>
      </c>
      <c r="O21" s="105">
        <f t="shared" si="7"/>
        <v>1532</v>
      </c>
      <c r="P21" s="105">
        <v>1532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f t="shared" si="8"/>
        <v>7178</v>
      </c>
      <c r="W21" s="105">
        <v>7178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f t="shared" si="9"/>
        <v>0</v>
      </c>
      <c r="AD21" s="105">
        <v>0</v>
      </c>
      <c r="AE21" s="105">
        <v>0</v>
      </c>
      <c r="AF21" s="105">
        <f t="shared" si="10"/>
        <v>36</v>
      </c>
      <c r="AG21" s="105">
        <v>36</v>
      </c>
      <c r="AH21" s="105">
        <v>0</v>
      </c>
      <c r="AI21" s="105">
        <v>0</v>
      </c>
      <c r="AJ21" s="105">
        <f t="shared" si="11"/>
        <v>85</v>
      </c>
      <c r="AK21" s="105">
        <v>66</v>
      </c>
      <c r="AL21" s="105">
        <v>19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f t="shared" si="12"/>
        <v>36</v>
      </c>
      <c r="AU21" s="105">
        <v>36</v>
      </c>
      <c r="AV21" s="105">
        <v>0</v>
      </c>
      <c r="AW21" s="105">
        <v>0</v>
      </c>
      <c r="AX21" s="105">
        <v>0</v>
      </c>
      <c r="AY21" s="105">
        <v>0</v>
      </c>
      <c r="AZ21" s="105">
        <f t="shared" si="13"/>
        <v>19</v>
      </c>
      <c r="BA21" s="105">
        <v>19</v>
      </c>
      <c r="BB21" s="105">
        <v>0</v>
      </c>
      <c r="BC21" s="105">
        <v>0</v>
      </c>
    </row>
    <row r="22" spans="1:55" s="102" customFormat="1" ht="12" customHeight="1">
      <c r="A22" s="100" t="s">
        <v>259</v>
      </c>
      <c r="B22" s="101" t="s">
        <v>289</v>
      </c>
      <c r="C22" s="100" t="s">
        <v>290</v>
      </c>
      <c r="D22" s="105">
        <f t="shared" si="2"/>
        <v>18944</v>
      </c>
      <c r="E22" s="105">
        <f t="shared" si="3"/>
        <v>0</v>
      </c>
      <c r="F22" s="105">
        <v>0</v>
      </c>
      <c r="G22" s="105">
        <v>0</v>
      </c>
      <c r="H22" s="105">
        <f t="shared" si="4"/>
        <v>0</v>
      </c>
      <c r="I22" s="105">
        <v>0</v>
      </c>
      <c r="J22" s="105">
        <v>0</v>
      </c>
      <c r="K22" s="105">
        <f t="shared" si="5"/>
        <v>18944</v>
      </c>
      <c r="L22" s="105">
        <v>2001</v>
      </c>
      <c r="M22" s="105">
        <v>16943</v>
      </c>
      <c r="N22" s="105">
        <f t="shared" si="6"/>
        <v>18944</v>
      </c>
      <c r="O22" s="105">
        <f t="shared" si="7"/>
        <v>2001</v>
      </c>
      <c r="P22" s="105">
        <v>2001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f t="shared" si="8"/>
        <v>16943</v>
      </c>
      <c r="W22" s="105">
        <v>16943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f t="shared" si="9"/>
        <v>0</v>
      </c>
      <c r="AD22" s="105">
        <v>0</v>
      </c>
      <c r="AE22" s="105">
        <v>0</v>
      </c>
      <c r="AF22" s="105">
        <f t="shared" si="10"/>
        <v>738</v>
      </c>
      <c r="AG22" s="105">
        <v>738</v>
      </c>
      <c r="AH22" s="105">
        <v>0</v>
      </c>
      <c r="AI22" s="105">
        <v>0</v>
      </c>
      <c r="AJ22" s="105">
        <f t="shared" si="11"/>
        <v>738</v>
      </c>
      <c r="AK22" s="105">
        <v>0</v>
      </c>
      <c r="AL22" s="105">
        <v>0</v>
      </c>
      <c r="AM22" s="105">
        <v>738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f t="shared" si="12"/>
        <v>62</v>
      </c>
      <c r="AU22" s="105">
        <v>0</v>
      </c>
      <c r="AV22" s="105">
        <v>0</v>
      </c>
      <c r="AW22" s="105">
        <v>62</v>
      </c>
      <c r="AX22" s="105">
        <v>0</v>
      </c>
      <c r="AY22" s="105">
        <v>0</v>
      </c>
      <c r="AZ22" s="105">
        <f t="shared" si="13"/>
        <v>0</v>
      </c>
      <c r="BA22" s="105">
        <v>0</v>
      </c>
      <c r="BB22" s="105">
        <v>0</v>
      </c>
      <c r="BC22" s="105">
        <v>0</v>
      </c>
    </row>
    <row r="23" spans="1:55" s="102" customFormat="1" ht="12" customHeight="1">
      <c r="A23" s="100" t="s">
        <v>259</v>
      </c>
      <c r="B23" s="101" t="s">
        <v>291</v>
      </c>
      <c r="C23" s="100" t="s">
        <v>292</v>
      </c>
      <c r="D23" s="105">
        <f t="shared" si="2"/>
        <v>31893</v>
      </c>
      <c r="E23" s="105">
        <f t="shared" si="3"/>
        <v>0</v>
      </c>
      <c r="F23" s="105">
        <v>0</v>
      </c>
      <c r="G23" s="105">
        <v>0</v>
      </c>
      <c r="H23" s="105">
        <f t="shared" si="4"/>
        <v>0</v>
      </c>
      <c r="I23" s="105">
        <v>0</v>
      </c>
      <c r="J23" s="105">
        <v>0</v>
      </c>
      <c r="K23" s="105">
        <f t="shared" si="5"/>
        <v>31893</v>
      </c>
      <c r="L23" s="105">
        <v>770</v>
      </c>
      <c r="M23" s="105">
        <v>31123</v>
      </c>
      <c r="N23" s="105">
        <f t="shared" si="6"/>
        <v>31893</v>
      </c>
      <c r="O23" s="105">
        <f t="shared" si="7"/>
        <v>770</v>
      </c>
      <c r="P23" s="105">
        <v>770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 t="shared" si="8"/>
        <v>31123</v>
      </c>
      <c r="W23" s="105">
        <v>31123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f t="shared" si="9"/>
        <v>0</v>
      </c>
      <c r="AD23" s="105">
        <v>0</v>
      </c>
      <c r="AE23" s="105">
        <v>0</v>
      </c>
      <c r="AF23" s="105">
        <f t="shared" si="10"/>
        <v>0</v>
      </c>
      <c r="AG23" s="105">
        <v>0</v>
      </c>
      <c r="AH23" s="105">
        <v>0</v>
      </c>
      <c r="AI23" s="105">
        <v>0</v>
      </c>
      <c r="AJ23" s="105">
        <f t="shared" si="11"/>
        <v>45</v>
      </c>
      <c r="AK23" s="105">
        <v>45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f t="shared" si="12"/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f t="shared" si="13"/>
        <v>0</v>
      </c>
      <c r="BA23" s="105">
        <v>0</v>
      </c>
      <c r="BB23" s="105">
        <v>0</v>
      </c>
      <c r="BC23" s="105">
        <v>0</v>
      </c>
    </row>
    <row r="24" spans="1:55" s="102" customFormat="1" ht="12" customHeight="1">
      <c r="A24" s="100" t="s">
        <v>259</v>
      </c>
      <c r="B24" s="101" t="s">
        <v>293</v>
      </c>
      <c r="C24" s="100" t="s">
        <v>294</v>
      </c>
      <c r="D24" s="105">
        <f t="shared" si="2"/>
        <v>9676</v>
      </c>
      <c r="E24" s="105">
        <f t="shared" si="3"/>
        <v>0</v>
      </c>
      <c r="F24" s="105">
        <v>0</v>
      </c>
      <c r="G24" s="105">
        <v>0</v>
      </c>
      <c r="H24" s="105">
        <f t="shared" si="4"/>
        <v>0</v>
      </c>
      <c r="I24" s="105">
        <v>0</v>
      </c>
      <c r="J24" s="105">
        <v>0</v>
      </c>
      <c r="K24" s="105">
        <f t="shared" si="5"/>
        <v>9676</v>
      </c>
      <c r="L24" s="105">
        <v>2298</v>
      </c>
      <c r="M24" s="105">
        <v>7378</v>
      </c>
      <c r="N24" s="105">
        <f t="shared" si="6"/>
        <v>9676</v>
      </c>
      <c r="O24" s="105">
        <f t="shared" si="7"/>
        <v>2298</v>
      </c>
      <c r="P24" s="105">
        <v>2298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f t="shared" si="8"/>
        <v>7378</v>
      </c>
      <c r="W24" s="105">
        <v>7378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f t="shared" si="9"/>
        <v>0</v>
      </c>
      <c r="AD24" s="105">
        <v>0</v>
      </c>
      <c r="AE24" s="105">
        <v>0</v>
      </c>
      <c r="AF24" s="105">
        <f t="shared" si="10"/>
        <v>147</v>
      </c>
      <c r="AG24" s="105">
        <v>147</v>
      </c>
      <c r="AH24" s="105">
        <v>0</v>
      </c>
      <c r="AI24" s="105">
        <v>0</v>
      </c>
      <c r="AJ24" s="105">
        <f t="shared" si="11"/>
        <v>1320</v>
      </c>
      <c r="AK24" s="105">
        <v>1181</v>
      </c>
      <c r="AL24" s="105">
        <v>0</v>
      </c>
      <c r="AM24" s="105">
        <v>0</v>
      </c>
      <c r="AN24" s="105">
        <v>0</v>
      </c>
      <c r="AO24" s="105">
        <v>0</v>
      </c>
      <c r="AP24" s="105">
        <v>139</v>
      </c>
      <c r="AQ24" s="105">
        <v>0</v>
      </c>
      <c r="AR24" s="105">
        <v>0</v>
      </c>
      <c r="AS24" s="105">
        <v>0</v>
      </c>
      <c r="AT24" s="105">
        <f t="shared" si="12"/>
        <v>8</v>
      </c>
      <c r="AU24" s="105">
        <v>8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3"/>
        <v>3</v>
      </c>
      <c r="BA24" s="105">
        <v>3</v>
      </c>
      <c r="BB24" s="105">
        <v>0</v>
      </c>
      <c r="BC24" s="105">
        <v>0</v>
      </c>
    </row>
    <row r="25" spans="1:55" s="102" customFormat="1" ht="12" customHeight="1">
      <c r="A25" s="100" t="s">
        <v>259</v>
      </c>
      <c r="B25" s="101" t="s">
        <v>295</v>
      </c>
      <c r="C25" s="100" t="s">
        <v>296</v>
      </c>
      <c r="D25" s="105">
        <f t="shared" si="2"/>
        <v>24726</v>
      </c>
      <c r="E25" s="105">
        <f t="shared" si="3"/>
        <v>0</v>
      </c>
      <c r="F25" s="105">
        <v>0</v>
      </c>
      <c r="G25" s="105">
        <v>0</v>
      </c>
      <c r="H25" s="105">
        <f t="shared" si="4"/>
        <v>0</v>
      </c>
      <c r="I25" s="105">
        <v>0</v>
      </c>
      <c r="J25" s="105">
        <v>0</v>
      </c>
      <c r="K25" s="105">
        <f t="shared" si="5"/>
        <v>24726</v>
      </c>
      <c r="L25" s="105">
        <v>837</v>
      </c>
      <c r="M25" s="105">
        <v>23889</v>
      </c>
      <c r="N25" s="105">
        <f t="shared" si="6"/>
        <v>24816</v>
      </c>
      <c r="O25" s="105">
        <f t="shared" si="7"/>
        <v>837</v>
      </c>
      <c r="P25" s="105">
        <v>837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f t="shared" si="8"/>
        <v>23889</v>
      </c>
      <c r="W25" s="105">
        <v>23889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f t="shared" si="9"/>
        <v>90</v>
      </c>
      <c r="AD25" s="105">
        <v>90</v>
      </c>
      <c r="AE25" s="105">
        <v>0</v>
      </c>
      <c r="AF25" s="105">
        <f t="shared" si="10"/>
        <v>35</v>
      </c>
      <c r="AG25" s="105">
        <v>35</v>
      </c>
      <c r="AH25" s="105">
        <v>0</v>
      </c>
      <c r="AI25" s="105">
        <v>0</v>
      </c>
      <c r="AJ25" s="105">
        <f t="shared" si="11"/>
        <v>660</v>
      </c>
      <c r="AK25" s="105">
        <v>660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f t="shared" si="12"/>
        <v>35</v>
      </c>
      <c r="AU25" s="105">
        <v>35</v>
      </c>
      <c r="AV25" s="105">
        <v>0</v>
      </c>
      <c r="AW25" s="105">
        <v>0</v>
      </c>
      <c r="AX25" s="105">
        <v>0</v>
      </c>
      <c r="AY25" s="105">
        <v>0</v>
      </c>
      <c r="AZ25" s="105">
        <f t="shared" si="13"/>
        <v>0</v>
      </c>
      <c r="BA25" s="105">
        <v>0</v>
      </c>
      <c r="BB25" s="105">
        <v>0</v>
      </c>
      <c r="BC25" s="105">
        <v>0</v>
      </c>
    </row>
    <row r="26" spans="1:55" s="102" customFormat="1" ht="12" customHeight="1">
      <c r="A26" s="100" t="s">
        <v>259</v>
      </c>
      <c r="B26" s="101" t="s">
        <v>297</v>
      </c>
      <c r="C26" s="100" t="s">
        <v>298</v>
      </c>
      <c r="D26" s="105">
        <f t="shared" si="2"/>
        <v>23145</v>
      </c>
      <c r="E26" s="105">
        <f t="shared" si="3"/>
        <v>0</v>
      </c>
      <c r="F26" s="105">
        <v>0</v>
      </c>
      <c r="G26" s="105">
        <v>0</v>
      </c>
      <c r="H26" s="105">
        <f t="shared" si="4"/>
        <v>0</v>
      </c>
      <c r="I26" s="105">
        <v>0</v>
      </c>
      <c r="J26" s="105">
        <v>0</v>
      </c>
      <c r="K26" s="105">
        <f t="shared" si="5"/>
        <v>23145</v>
      </c>
      <c r="L26" s="105">
        <v>3578</v>
      </c>
      <c r="M26" s="105">
        <v>19567</v>
      </c>
      <c r="N26" s="105">
        <f t="shared" si="6"/>
        <v>23145</v>
      </c>
      <c r="O26" s="105">
        <f t="shared" si="7"/>
        <v>3578</v>
      </c>
      <c r="P26" s="105">
        <v>3578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f t="shared" si="8"/>
        <v>19567</v>
      </c>
      <c r="W26" s="105">
        <v>19567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f t="shared" si="9"/>
        <v>0</v>
      </c>
      <c r="AD26" s="105">
        <v>0</v>
      </c>
      <c r="AE26" s="105">
        <v>0</v>
      </c>
      <c r="AF26" s="105">
        <f t="shared" si="10"/>
        <v>28</v>
      </c>
      <c r="AG26" s="105">
        <v>28</v>
      </c>
      <c r="AH26" s="105">
        <v>0</v>
      </c>
      <c r="AI26" s="105">
        <v>0</v>
      </c>
      <c r="AJ26" s="105">
        <f t="shared" si="11"/>
        <v>28</v>
      </c>
      <c r="AK26" s="105">
        <v>0</v>
      </c>
      <c r="AL26" s="105">
        <v>0</v>
      </c>
      <c r="AM26" s="105">
        <v>28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f t="shared" si="12"/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f t="shared" si="13"/>
        <v>194</v>
      </c>
      <c r="BA26" s="105">
        <v>194</v>
      </c>
      <c r="BB26" s="105">
        <v>0</v>
      </c>
      <c r="BC26" s="105">
        <v>0</v>
      </c>
    </row>
    <row r="27" spans="1:55" s="102" customFormat="1" ht="12" customHeight="1">
      <c r="A27" s="100" t="s">
        <v>259</v>
      </c>
      <c r="B27" s="101" t="s">
        <v>299</v>
      </c>
      <c r="C27" s="100" t="s">
        <v>300</v>
      </c>
      <c r="D27" s="105">
        <f t="shared" si="2"/>
        <v>13264</v>
      </c>
      <c r="E27" s="105">
        <f t="shared" si="3"/>
        <v>0</v>
      </c>
      <c r="F27" s="105">
        <v>0</v>
      </c>
      <c r="G27" s="105">
        <v>0</v>
      </c>
      <c r="H27" s="105">
        <f t="shared" si="4"/>
        <v>0</v>
      </c>
      <c r="I27" s="105">
        <v>0</v>
      </c>
      <c r="J27" s="105">
        <v>0</v>
      </c>
      <c r="K27" s="105">
        <f t="shared" si="5"/>
        <v>13264</v>
      </c>
      <c r="L27" s="105">
        <v>2388</v>
      </c>
      <c r="M27" s="105">
        <v>10876</v>
      </c>
      <c r="N27" s="105">
        <f t="shared" si="6"/>
        <v>13264</v>
      </c>
      <c r="O27" s="105">
        <f t="shared" si="7"/>
        <v>2388</v>
      </c>
      <c r="P27" s="105">
        <v>2388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f t="shared" si="8"/>
        <v>10876</v>
      </c>
      <c r="W27" s="105">
        <v>10876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f t="shared" si="9"/>
        <v>0</v>
      </c>
      <c r="AD27" s="105">
        <v>0</v>
      </c>
      <c r="AE27" s="105">
        <v>0</v>
      </c>
      <c r="AF27" s="105">
        <f t="shared" si="10"/>
        <v>66</v>
      </c>
      <c r="AG27" s="105">
        <v>66</v>
      </c>
      <c r="AH27" s="105">
        <v>0</v>
      </c>
      <c r="AI27" s="105">
        <v>0</v>
      </c>
      <c r="AJ27" s="105">
        <f t="shared" si="11"/>
        <v>605</v>
      </c>
      <c r="AK27" s="105">
        <v>565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40</v>
      </c>
      <c r="AT27" s="105">
        <f t="shared" si="12"/>
        <v>26</v>
      </c>
      <c r="AU27" s="105">
        <v>26</v>
      </c>
      <c r="AV27" s="105">
        <v>0</v>
      </c>
      <c r="AW27" s="105">
        <v>0</v>
      </c>
      <c r="AX27" s="105">
        <v>0</v>
      </c>
      <c r="AY27" s="105">
        <v>0</v>
      </c>
      <c r="AZ27" s="105">
        <f t="shared" si="13"/>
        <v>0</v>
      </c>
      <c r="BA27" s="105">
        <v>0</v>
      </c>
      <c r="BB27" s="105">
        <v>0</v>
      </c>
      <c r="BC27" s="105">
        <v>0</v>
      </c>
    </row>
    <row r="28" spans="1:55" s="102" customFormat="1" ht="12" customHeight="1">
      <c r="A28" s="100" t="s">
        <v>259</v>
      </c>
      <c r="B28" s="101" t="s">
        <v>301</v>
      </c>
      <c r="C28" s="100" t="s">
        <v>302</v>
      </c>
      <c r="D28" s="105">
        <f t="shared" si="2"/>
        <v>12266</v>
      </c>
      <c r="E28" s="105">
        <f t="shared" si="3"/>
        <v>0</v>
      </c>
      <c r="F28" s="105">
        <v>0</v>
      </c>
      <c r="G28" s="105">
        <v>0</v>
      </c>
      <c r="H28" s="105">
        <f t="shared" si="4"/>
        <v>0</v>
      </c>
      <c r="I28" s="105">
        <v>0</v>
      </c>
      <c r="J28" s="105">
        <v>0</v>
      </c>
      <c r="K28" s="105">
        <f t="shared" si="5"/>
        <v>12266</v>
      </c>
      <c r="L28" s="105">
        <v>1996</v>
      </c>
      <c r="M28" s="105">
        <v>10270</v>
      </c>
      <c r="N28" s="105">
        <f t="shared" si="6"/>
        <v>12266</v>
      </c>
      <c r="O28" s="105">
        <f t="shared" si="7"/>
        <v>1996</v>
      </c>
      <c r="P28" s="105">
        <v>1996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f t="shared" si="8"/>
        <v>10270</v>
      </c>
      <c r="W28" s="105">
        <v>10270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f t="shared" si="9"/>
        <v>0</v>
      </c>
      <c r="AD28" s="105">
        <v>0</v>
      </c>
      <c r="AE28" s="105">
        <v>0</v>
      </c>
      <c r="AF28" s="105">
        <f t="shared" si="10"/>
        <v>336</v>
      </c>
      <c r="AG28" s="105">
        <v>336</v>
      </c>
      <c r="AH28" s="105">
        <v>0</v>
      </c>
      <c r="AI28" s="105">
        <v>0</v>
      </c>
      <c r="AJ28" s="105">
        <f t="shared" si="11"/>
        <v>336</v>
      </c>
      <c r="AK28" s="105">
        <v>0</v>
      </c>
      <c r="AL28" s="105">
        <v>0</v>
      </c>
      <c r="AM28" s="105">
        <v>336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f t="shared" si="12"/>
        <v>23</v>
      </c>
      <c r="AU28" s="105">
        <v>0</v>
      </c>
      <c r="AV28" s="105">
        <v>0</v>
      </c>
      <c r="AW28" s="105">
        <v>23</v>
      </c>
      <c r="AX28" s="105">
        <v>0</v>
      </c>
      <c r="AY28" s="105">
        <v>0</v>
      </c>
      <c r="AZ28" s="105">
        <f t="shared" si="13"/>
        <v>128</v>
      </c>
      <c r="BA28" s="105">
        <v>128</v>
      </c>
      <c r="BB28" s="105">
        <v>0</v>
      </c>
      <c r="BC28" s="105">
        <v>0</v>
      </c>
    </row>
    <row r="29" spans="1:55" s="102" customFormat="1" ht="12" customHeight="1">
      <c r="A29" s="100" t="s">
        <v>259</v>
      </c>
      <c r="B29" s="101" t="s">
        <v>303</v>
      </c>
      <c r="C29" s="100" t="s">
        <v>304</v>
      </c>
      <c r="D29" s="105">
        <f t="shared" si="2"/>
        <v>3929</v>
      </c>
      <c r="E29" s="105">
        <f t="shared" si="3"/>
        <v>0</v>
      </c>
      <c r="F29" s="105">
        <v>0</v>
      </c>
      <c r="G29" s="105">
        <v>0</v>
      </c>
      <c r="H29" s="105">
        <f t="shared" si="4"/>
        <v>0</v>
      </c>
      <c r="I29" s="105">
        <v>0</v>
      </c>
      <c r="J29" s="105">
        <v>0</v>
      </c>
      <c r="K29" s="105">
        <f t="shared" si="5"/>
        <v>3929</v>
      </c>
      <c r="L29" s="105">
        <v>509</v>
      </c>
      <c r="M29" s="105">
        <v>3420</v>
      </c>
      <c r="N29" s="105">
        <f t="shared" si="6"/>
        <v>3929</v>
      </c>
      <c r="O29" s="105">
        <f t="shared" si="7"/>
        <v>509</v>
      </c>
      <c r="P29" s="105">
        <v>509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f t="shared" si="8"/>
        <v>3420</v>
      </c>
      <c r="W29" s="105">
        <v>3420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f t="shared" si="9"/>
        <v>0</v>
      </c>
      <c r="AD29" s="105">
        <v>0</v>
      </c>
      <c r="AE29" s="105">
        <v>0</v>
      </c>
      <c r="AF29" s="105">
        <f t="shared" si="10"/>
        <v>0</v>
      </c>
      <c r="AG29" s="105">
        <v>0</v>
      </c>
      <c r="AH29" s="105">
        <v>0</v>
      </c>
      <c r="AI29" s="105">
        <v>0</v>
      </c>
      <c r="AJ29" s="105">
        <f t="shared" si="11"/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f t="shared" si="12"/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f t="shared" si="13"/>
        <v>0</v>
      </c>
      <c r="BA29" s="105">
        <v>0</v>
      </c>
      <c r="BB29" s="105">
        <v>0</v>
      </c>
      <c r="BC29" s="105">
        <v>0</v>
      </c>
    </row>
    <row r="30" spans="1:55" s="102" customFormat="1" ht="12" customHeight="1">
      <c r="A30" s="100" t="s">
        <v>259</v>
      </c>
      <c r="B30" s="101" t="s">
        <v>305</v>
      </c>
      <c r="C30" s="100" t="s">
        <v>306</v>
      </c>
      <c r="D30" s="105">
        <f t="shared" si="2"/>
        <v>5004</v>
      </c>
      <c r="E30" s="105">
        <f t="shared" si="3"/>
        <v>0</v>
      </c>
      <c r="F30" s="105">
        <v>0</v>
      </c>
      <c r="G30" s="105">
        <v>0</v>
      </c>
      <c r="H30" s="105">
        <f t="shared" si="4"/>
        <v>0</v>
      </c>
      <c r="I30" s="105">
        <v>0</v>
      </c>
      <c r="J30" s="105">
        <v>0</v>
      </c>
      <c r="K30" s="105">
        <f t="shared" si="5"/>
        <v>5004</v>
      </c>
      <c r="L30" s="105">
        <v>711</v>
      </c>
      <c r="M30" s="105">
        <v>4293</v>
      </c>
      <c r="N30" s="105">
        <f t="shared" si="6"/>
        <v>5004</v>
      </c>
      <c r="O30" s="105">
        <f t="shared" si="7"/>
        <v>711</v>
      </c>
      <c r="P30" s="105">
        <v>711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f t="shared" si="8"/>
        <v>4293</v>
      </c>
      <c r="W30" s="105">
        <v>4293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f t="shared" si="9"/>
        <v>0</v>
      </c>
      <c r="AD30" s="105">
        <v>0</v>
      </c>
      <c r="AE30" s="105">
        <v>0</v>
      </c>
      <c r="AF30" s="105">
        <f t="shared" si="10"/>
        <v>27</v>
      </c>
      <c r="AG30" s="105">
        <v>27</v>
      </c>
      <c r="AH30" s="105">
        <v>0</v>
      </c>
      <c r="AI30" s="105">
        <v>0</v>
      </c>
      <c r="AJ30" s="105">
        <f t="shared" si="11"/>
        <v>27</v>
      </c>
      <c r="AK30" s="105">
        <v>27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0</v>
      </c>
      <c r="AT30" s="105">
        <f t="shared" si="12"/>
        <v>27</v>
      </c>
      <c r="AU30" s="105">
        <v>27</v>
      </c>
      <c r="AV30" s="105">
        <v>0</v>
      </c>
      <c r="AW30" s="105">
        <v>0</v>
      </c>
      <c r="AX30" s="105">
        <v>0</v>
      </c>
      <c r="AY30" s="105">
        <v>0</v>
      </c>
      <c r="AZ30" s="105">
        <f t="shared" si="13"/>
        <v>0</v>
      </c>
      <c r="BA30" s="105">
        <v>0</v>
      </c>
      <c r="BB30" s="105">
        <v>0</v>
      </c>
      <c r="BC30" s="105">
        <v>0</v>
      </c>
    </row>
    <row r="31" spans="1:55" s="102" customFormat="1" ht="12" customHeight="1">
      <c r="A31" s="100" t="s">
        <v>259</v>
      </c>
      <c r="B31" s="101" t="s">
        <v>307</v>
      </c>
      <c r="C31" s="100" t="s">
        <v>308</v>
      </c>
      <c r="D31" s="105">
        <f t="shared" si="2"/>
        <v>23872</v>
      </c>
      <c r="E31" s="105">
        <f t="shared" si="3"/>
        <v>0</v>
      </c>
      <c r="F31" s="105">
        <v>0</v>
      </c>
      <c r="G31" s="105">
        <v>0</v>
      </c>
      <c r="H31" s="105">
        <f t="shared" si="4"/>
        <v>0</v>
      </c>
      <c r="I31" s="105">
        <v>0</v>
      </c>
      <c r="J31" s="105">
        <v>0</v>
      </c>
      <c r="K31" s="105">
        <f t="shared" si="5"/>
        <v>23872</v>
      </c>
      <c r="L31" s="105">
        <v>3245</v>
      </c>
      <c r="M31" s="105">
        <v>20627</v>
      </c>
      <c r="N31" s="105">
        <f t="shared" si="6"/>
        <v>23872</v>
      </c>
      <c r="O31" s="105">
        <f t="shared" si="7"/>
        <v>3245</v>
      </c>
      <c r="P31" s="105">
        <v>3245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f t="shared" si="8"/>
        <v>20627</v>
      </c>
      <c r="W31" s="105">
        <v>20627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f t="shared" si="9"/>
        <v>0</v>
      </c>
      <c r="AD31" s="105">
        <v>0</v>
      </c>
      <c r="AE31" s="105">
        <v>0</v>
      </c>
      <c r="AF31" s="105">
        <f t="shared" si="10"/>
        <v>661</v>
      </c>
      <c r="AG31" s="105">
        <v>661</v>
      </c>
      <c r="AH31" s="105">
        <v>0</v>
      </c>
      <c r="AI31" s="105">
        <v>0</v>
      </c>
      <c r="AJ31" s="105">
        <f t="shared" si="11"/>
        <v>661</v>
      </c>
      <c r="AK31" s="105">
        <v>0</v>
      </c>
      <c r="AL31" s="105">
        <v>0</v>
      </c>
      <c r="AM31" s="105">
        <v>661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f t="shared" si="12"/>
        <v>0</v>
      </c>
      <c r="AU31" s="105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f t="shared" si="13"/>
        <v>0</v>
      </c>
      <c r="BA31" s="105">
        <v>0</v>
      </c>
      <c r="BB31" s="105">
        <v>0</v>
      </c>
      <c r="BC31" s="105">
        <v>0</v>
      </c>
    </row>
    <row r="32" spans="1:55" s="102" customFormat="1" ht="12" customHeight="1">
      <c r="A32" s="100" t="s">
        <v>259</v>
      </c>
      <c r="B32" s="101" t="s">
        <v>309</v>
      </c>
      <c r="C32" s="100" t="s">
        <v>310</v>
      </c>
      <c r="D32" s="105">
        <f t="shared" si="2"/>
        <v>13118</v>
      </c>
      <c r="E32" s="105">
        <f t="shared" si="3"/>
        <v>0</v>
      </c>
      <c r="F32" s="105">
        <v>0</v>
      </c>
      <c r="G32" s="105">
        <v>0</v>
      </c>
      <c r="H32" s="105">
        <f t="shared" si="4"/>
        <v>0</v>
      </c>
      <c r="I32" s="105">
        <v>0</v>
      </c>
      <c r="J32" s="105">
        <v>0</v>
      </c>
      <c r="K32" s="105">
        <f t="shared" si="5"/>
        <v>13118</v>
      </c>
      <c r="L32" s="105">
        <v>1951</v>
      </c>
      <c r="M32" s="105">
        <v>11167</v>
      </c>
      <c r="N32" s="105">
        <f t="shared" si="6"/>
        <v>13143</v>
      </c>
      <c r="O32" s="105">
        <f t="shared" si="7"/>
        <v>1951</v>
      </c>
      <c r="P32" s="105">
        <v>1951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 t="shared" si="8"/>
        <v>11167</v>
      </c>
      <c r="W32" s="105">
        <v>11167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f t="shared" si="9"/>
        <v>25</v>
      </c>
      <c r="AD32" s="105">
        <v>25</v>
      </c>
      <c r="AE32" s="105">
        <v>0</v>
      </c>
      <c r="AF32" s="105">
        <f t="shared" si="10"/>
        <v>311</v>
      </c>
      <c r="AG32" s="105">
        <v>311</v>
      </c>
      <c r="AH32" s="105">
        <v>0</v>
      </c>
      <c r="AI32" s="105">
        <v>0</v>
      </c>
      <c r="AJ32" s="105">
        <f t="shared" si="11"/>
        <v>311</v>
      </c>
      <c r="AK32" s="105">
        <v>0</v>
      </c>
      <c r="AL32" s="105">
        <v>0</v>
      </c>
      <c r="AM32" s="105">
        <v>115</v>
      </c>
      <c r="AN32" s="105">
        <v>103</v>
      </c>
      <c r="AO32" s="105">
        <v>0</v>
      </c>
      <c r="AP32" s="105">
        <v>0</v>
      </c>
      <c r="AQ32" s="105">
        <v>0</v>
      </c>
      <c r="AR32" s="105">
        <v>0</v>
      </c>
      <c r="AS32" s="105">
        <v>93</v>
      </c>
      <c r="AT32" s="105">
        <f t="shared" si="12"/>
        <v>0</v>
      </c>
      <c r="AU32" s="105">
        <v>0</v>
      </c>
      <c r="AV32" s="105">
        <v>0</v>
      </c>
      <c r="AW32" s="105">
        <v>0</v>
      </c>
      <c r="AX32" s="105">
        <v>0</v>
      </c>
      <c r="AY32" s="105">
        <v>0</v>
      </c>
      <c r="AZ32" s="105">
        <f t="shared" si="13"/>
        <v>0</v>
      </c>
      <c r="BA32" s="105">
        <v>0</v>
      </c>
      <c r="BB32" s="105">
        <v>0</v>
      </c>
      <c r="BC32" s="105">
        <v>0</v>
      </c>
    </row>
    <row r="33" spans="1:55" s="102" customFormat="1" ht="12" customHeight="1">
      <c r="A33" s="100" t="s">
        <v>259</v>
      </c>
      <c r="B33" s="101" t="s">
        <v>311</v>
      </c>
      <c r="C33" s="100" t="s">
        <v>312</v>
      </c>
      <c r="D33" s="105">
        <f t="shared" si="2"/>
        <v>2728</v>
      </c>
      <c r="E33" s="105">
        <f t="shared" si="3"/>
        <v>0</v>
      </c>
      <c r="F33" s="105">
        <v>0</v>
      </c>
      <c r="G33" s="105">
        <v>0</v>
      </c>
      <c r="H33" s="105">
        <f t="shared" si="4"/>
        <v>0</v>
      </c>
      <c r="I33" s="105">
        <v>0</v>
      </c>
      <c r="J33" s="105">
        <v>0</v>
      </c>
      <c r="K33" s="105">
        <f t="shared" si="5"/>
        <v>2728</v>
      </c>
      <c r="L33" s="105">
        <v>959</v>
      </c>
      <c r="M33" s="105">
        <v>1769</v>
      </c>
      <c r="N33" s="105">
        <f t="shared" si="6"/>
        <v>2813</v>
      </c>
      <c r="O33" s="105">
        <f t="shared" si="7"/>
        <v>959</v>
      </c>
      <c r="P33" s="105">
        <v>959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f t="shared" si="8"/>
        <v>1769</v>
      </c>
      <c r="W33" s="105">
        <v>1769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f t="shared" si="9"/>
        <v>85</v>
      </c>
      <c r="AD33" s="105">
        <v>85</v>
      </c>
      <c r="AE33" s="105">
        <v>0</v>
      </c>
      <c r="AF33" s="105">
        <f t="shared" si="10"/>
        <v>65</v>
      </c>
      <c r="AG33" s="105">
        <v>65</v>
      </c>
      <c r="AH33" s="105">
        <v>0</v>
      </c>
      <c r="AI33" s="105">
        <v>0</v>
      </c>
      <c r="AJ33" s="105">
        <f t="shared" si="11"/>
        <v>65</v>
      </c>
      <c r="AK33" s="105">
        <v>0</v>
      </c>
      <c r="AL33" s="105">
        <v>0</v>
      </c>
      <c r="AM33" s="105">
        <v>24</v>
      </c>
      <c r="AN33" s="105">
        <v>22</v>
      </c>
      <c r="AO33" s="105">
        <v>0</v>
      </c>
      <c r="AP33" s="105">
        <v>0</v>
      </c>
      <c r="AQ33" s="105">
        <v>0</v>
      </c>
      <c r="AR33" s="105">
        <v>0</v>
      </c>
      <c r="AS33" s="105">
        <v>19</v>
      </c>
      <c r="AT33" s="105">
        <f t="shared" si="12"/>
        <v>0</v>
      </c>
      <c r="AU33" s="105">
        <v>0</v>
      </c>
      <c r="AV33" s="105">
        <v>0</v>
      </c>
      <c r="AW33" s="105">
        <v>0</v>
      </c>
      <c r="AX33" s="105">
        <v>0</v>
      </c>
      <c r="AY33" s="105">
        <v>0</v>
      </c>
      <c r="AZ33" s="105">
        <f t="shared" si="13"/>
        <v>0</v>
      </c>
      <c r="BA33" s="105">
        <v>0</v>
      </c>
      <c r="BB33" s="105">
        <v>0</v>
      </c>
      <c r="BC33" s="105">
        <v>0</v>
      </c>
    </row>
    <row r="34" spans="1:55" s="102" customFormat="1" ht="12" customHeight="1">
      <c r="A34" s="100" t="s">
        <v>259</v>
      </c>
      <c r="B34" s="101" t="s">
        <v>313</v>
      </c>
      <c r="C34" s="100" t="s">
        <v>314</v>
      </c>
      <c r="D34" s="105">
        <f t="shared" si="2"/>
        <v>10819</v>
      </c>
      <c r="E34" s="105">
        <f t="shared" si="3"/>
        <v>0</v>
      </c>
      <c r="F34" s="105">
        <v>0</v>
      </c>
      <c r="G34" s="105">
        <v>0</v>
      </c>
      <c r="H34" s="105">
        <f t="shared" si="4"/>
        <v>0</v>
      </c>
      <c r="I34" s="105">
        <v>0</v>
      </c>
      <c r="J34" s="105">
        <v>0</v>
      </c>
      <c r="K34" s="105">
        <f t="shared" si="5"/>
        <v>10819</v>
      </c>
      <c r="L34" s="105">
        <v>734</v>
      </c>
      <c r="M34" s="105">
        <v>10085</v>
      </c>
      <c r="N34" s="105">
        <f t="shared" si="6"/>
        <v>10819</v>
      </c>
      <c r="O34" s="105">
        <f t="shared" si="7"/>
        <v>734</v>
      </c>
      <c r="P34" s="105">
        <v>734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f t="shared" si="8"/>
        <v>10085</v>
      </c>
      <c r="W34" s="105">
        <v>10085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f t="shared" si="9"/>
        <v>0</v>
      </c>
      <c r="AD34" s="105">
        <v>0</v>
      </c>
      <c r="AE34" s="105">
        <v>0</v>
      </c>
      <c r="AF34" s="105">
        <f t="shared" si="10"/>
        <v>257</v>
      </c>
      <c r="AG34" s="105">
        <v>257</v>
      </c>
      <c r="AH34" s="105">
        <v>0</v>
      </c>
      <c r="AI34" s="105">
        <v>0</v>
      </c>
      <c r="AJ34" s="105">
        <f t="shared" si="11"/>
        <v>257</v>
      </c>
      <c r="AK34" s="105">
        <v>0</v>
      </c>
      <c r="AL34" s="105">
        <v>0</v>
      </c>
      <c r="AM34" s="105">
        <v>95</v>
      </c>
      <c r="AN34" s="105">
        <v>85</v>
      </c>
      <c r="AO34" s="105">
        <v>0</v>
      </c>
      <c r="AP34" s="105">
        <v>0</v>
      </c>
      <c r="AQ34" s="105">
        <v>0</v>
      </c>
      <c r="AR34" s="105">
        <v>0</v>
      </c>
      <c r="AS34" s="105">
        <v>77</v>
      </c>
      <c r="AT34" s="105">
        <f t="shared" si="12"/>
        <v>0</v>
      </c>
      <c r="AU34" s="105">
        <v>0</v>
      </c>
      <c r="AV34" s="105">
        <v>0</v>
      </c>
      <c r="AW34" s="105">
        <v>0</v>
      </c>
      <c r="AX34" s="105">
        <v>0</v>
      </c>
      <c r="AY34" s="105">
        <v>0</v>
      </c>
      <c r="AZ34" s="105">
        <f t="shared" si="13"/>
        <v>0</v>
      </c>
      <c r="BA34" s="105">
        <v>0</v>
      </c>
      <c r="BB34" s="105">
        <v>0</v>
      </c>
      <c r="BC34" s="105">
        <v>0</v>
      </c>
    </row>
    <row r="35" spans="1:55" s="102" customFormat="1" ht="12" customHeight="1">
      <c r="A35" s="100" t="s">
        <v>259</v>
      </c>
      <c r="B35" s="101" t="s">
        <v>315</v>
      </c>
      <c r="C35" s="100" t="s">
        <v>316</v>
      </c>
      <c r="D35" s="105">
        <f t="shared" si="2"/>
        <v>5829</v>
      </c>
      <c r="E35" s="105">
        <f t="shared" si="3"/>
        <v>0</v>
      </c>
      <c r="F35" s="105">
        <v>0</v>
      </c>
      <c r="G35" s="105">
        <v>0</v>
      </c>
      <c r="H35" s="105">
        <f t="shared" si="4"/>
        <v>0</v>
      </c>
      <c r="I35" s="105">
        <v>0</v>
      </c>
      <c r="J35" s="105">
        <v>0</v>
      </c>
      <c r="K35" s="105">
        <f t="shared" si="5"/>
        <v>5829</v>
      </c>
      <c r="L35" s="105">
        <v>529</v>
      </c>
      <c r="M35" s="105">
        <v>5300</v>
      </c>
      <c r="N35" s="105">
        <f t="shared" si="6"/>
        <v>5829</v>
      </c>
      <c r="O35" s="105">
        <f t="shared" si="7"/>
        <v>529</v>
      </c>
      <c r="P35" s="105">
        <v>529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f t="shared" si="8"/>
        <v>5300</v>
      </c>
      <c r="W35" s="105">
        <v>5300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f t="shared" si="9"/>
        <v>0</v>
      </c>
      <c r="AD35" s="105">
        <v>0</v>
      </c>
      <c r="AE35" s="105">
        <v>0</v>
      </c>
      <c r="AF35" s="105">
        <f t="shared" si="10"/>
        <v>138</v>
      </c>
      <c r="AG35" s="105">
        <v>138</v>
      </c>
      <c r="AH35" s="105">
        <v>0</v>
      </c>
      <c r="AI35" s="105">
        <v>0</v>
      </c>
      <c r="AJ35" s="105">
        <f t="shared" si="11"/>
        <v>138</v>
      </c>
      <c r="AK35" s="105">
        <v>0</v>
      </c>
      <c r="AL35" s="105">
        <v>0</v>
      </c>
      <c r="AM35" s="105">
        <v>51</v>
      </c>
      <c r="AN35" s="105">
        <v>46</v>
      </c>
      <c r="AO35" s="105">
        <v>0</v>
      </c>
      <c r="AP35" s="105">
        <v>0</v>
      </c>
      <c r="AQ35" s="105">
        <v>0</v>
      </c>
      <c r="AR35" s="105">
        <v>0</v>
      </c>
      <c r="AS35" s="105">
        <v>41</v>
      </c>
      <c r="AT35" s="105">
        <f t="shared" si="12"/>
        <v>0</v>
      </c>
      <c r="AU35" s="105">
        <v>0</v>
      </c>
      <c r="AV35" s="105">
        <v>0</v>
      </c>
      <c r="AW35" s="105">
        <v>0</v>
      </c>
      <c r="AX35" s="105">
        <v>0</v>
      </c>
      <c r="AY35" s="105">
        <v>0</v>
      </c>
      <c r="AZ35" s="105">
        <f t="shared" si="13"/>
        <v>0</v>
      </c>
      <c r="BA35" s="105">
        <v>0</v>
      </c>
      <c r="BB35" s="105">
        <v>0</v>
      </c>
      <c r="BC35" s="105">
        <v>0</v>
      </c>
    </row>
    <row r="36" spans="1:55" s="102" customFormat="1" ht="12" customHeight="1">
      <c r="A36" s="100" t="s">
        <v>259</v>
      </c>
      <c r="B36" s="101" t="s">
        <v>317</v>
      </c>
      <c r="C36" s="100" t="s">
        <v>318</v>
      </c>
      <c r="D36" s="105">
        <f t="shared" si="2"/>
        <v>3304</v>
      </c>
      <c r="E36" s="105">
        <f t="shared" si="3"/>
        <v>0</v>
      </c>
      <c r="F36" s="105">
        <v>0</v>
      </c>
      <c r="G36" s="105">
        <v>0</v>
      </c>
      <c r="H36" s="105">
        <f t="shared" si="4"/>
        <v>0</v>
      </c>
      <c r="I36" s="105">
        <v>0</v>
      </c>
      <c r="J36" s="105">
        <v>0</v>
      </c>
      <c r="K36" s="105">
        <f t="shared" si="5"/>
        <v>3304</v>
      </c>
      <c r="L36" s="105">
        <v>402</v>
      </c>
      <c r="M36" s="105">
        <v>2902</v>
      </c>
      <c r="N36" s="105">
        <f t="shared" si="6"/>
        <v>3304</v>
      </c>
      <c r="O36" s="105">
        <f t="shared" si="7"/>
        <v>402</v>
      </c>
      <c r="P36" s="105">
        <v>402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f t="shared" si="8"/>
        <v>2902</v>
      </c>
      <c r="W36" s="105">
        <v>2902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f t="shared" si="9"/>
        <v>0</v>
      </c>
      <c r="AD36" s="105">
        <v>0</v>
      </c>
      <c r="AE36" s="105">
        <v>0</v>
      </c>
      <c r="AF36" s="105">
        <f t="shared" si="10"/>
        <v>78</v>
      </c>
      <c r="AG36" s="105">
        <v>78</v>
      </c>
      <c r="AH36" s="105">
        <v>0</v>
      </c>
      <c r="AI36" s="105">
        <v>0</v>
      </c>
      <c r="AJ36" s="105">
        <f t="shared" si="11"/>
        <v>78</v>
      </c>
      <c r="AK36" s="105">
        <v>0</v>
      </c>
      <c r="AL36" s="105">
        <v>0</v>
      </c>
      <c r="AM36" s="105">
        <v>29</v>
      </c>
      <c r="AN36" s="105">
        <v>26</v>
      </c>
      <c r="AO36" s="105">
        <v>0</v>
      </c>
      <c r="AP36" s="105">
        <v>0</v>
      </c>
      <c r="AQ36" s="105">
        <v>0</v>
      </c>
      <c r="AR36" s="105">
        <v>0</v>
      </c>
      <c r="AS36" s="105">
        <v>23</v>
      </c>
      <c r="AT36" s="105">
        <f t="shared" si="12"/>
        <v>0</v>
      </c>
      <c r="AU36" s="105">
        <v>0</v>
      </c>
      <c r="AV36" s="105">
        <v>0</v>
      </c>
      <c r="AW36" s="105">
        <v>0</v>
      </c>
      <c r="AX36" s="105">
        <v>0</v>
      </c>
      <c r="AY36" s="105">
        <v>0</v>
      </c>
      <c r="AZ36" s="105">
        <f t="shared" si="13"/>
        <v>0</v>
      </c>
      <c r="BA36" s="105">
        <v>0</v>
      </c>
      <c r="BB36" s="105">
        <v>0</v>
      </c>
      <c r="BC36" s="105">
        <v>0</v>
      </c>
    </row>
    <row r="37" spans="1:55" s="102" customFormat="1" ht="12" customHeight="1">
      <c r="A37" s="100" t="s">
        <v>259</v>
      </c>
      <c r="B37" s="101" t="s">
        <v>319</v>
      </c>
      <c r="C37" s="100" t="s">
        <v>320</v>
      </c>
      <c r="D37" s="105">
        <f t="shared" si="2"/>
        <v>20350</v>
      </c>
      <c r="E37" s="105">
        <f t="shared" si="3"/>
        <v>0</v>
      </c>
      <c r="F37" s="105">
        <v>0</v>
      </c>
      <c r="G37" s="105">
        <v>0</v>
      </c>
      <c r="H37" s="105">
        <f t="shared" si="4"/>
        <v>0</v>
      </c>
      <c r="I37" s="105">
        <v>0</v>
      </c>
      <c r="J37" s="105">
        <v>0</v>
      </c>
      <c r="K37" s="105">
        <f t="shared" si="5"/>
        <v>20350</v>
      </c>
      <c r="L37" s="105">
        <v>1272</v>
      </c>
      <c r="M37" s="105">
        <v>19078</v>
      </c>
      <c r="N37" s="105">
        <f t="shared" si="6"/>
        <v>20350</v>
      </c>
      <c r="O37" s="105">
        <f t="shared" si="7"/>
        <v>1272</v>
      </c>
      <c r="P37" s="105">
        <v>1272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f t="shared" si="8"/>
        <v>19078</v>
      </c>
      <c r="W37" s="105">
        <v>19078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f t="shared" si="9"/>
        <v>0</v>
      </c>
      <c r="AD37" s="105">
        <v>0</v>
      </c>
      <c r="AE37" s="105">
        <v>0</v>
      </c>
      <c r="AF37" s="105">
        <f t="shared" si="10"/>
        <v>483</v>
      </c>
      <c r="AG37" s="105">
        <v>483</v>
      </c>
      <c r="AH37" s="105">
        <v>0</v>
      </c>
      <c r="AI37" s="105">
        <v>0</v>
      </c>
      <c r="AJ37" s="105">
        <f t="shared" si="11"/>
        <v>483</v>
      </c>
      <c r="AK37" s="105">
        <v>0</v>
      </c>
      <c r="AL37" s="105">
        <v>0</v>
      </c>
      <c r="AM37" s="105">
        <v>179</v>
      </c>
      <c r="AN37" s="105">
        <v>160</v>
      </c>
      <c r="AO37" s="105">
        <v>0</v>
      </c>
      <c r="AP37" s="105">
        <v>0</v>
      </c>
      <c r="AQ37" s="105">
        <v>0</v>
      </c>
      <c r="AR37" s="105">
        <v>0</v>
      </c>
      <c r="AS37" s="105">
        <v>144</v>
      </c>
      <c r="AT37" s="105">
        <f t="shared" si="12"/>
        <v>0</v>
      </c>
      <c r="AU37" s="105">
        <v>0</v>
      </c>
      <c r="AV37" s="105">
        <v>0</v>
      </c>
      <c r="AW37" s="105">
        <v>0</v>
      </c>
      <c r="AX37" s="105">
        <v>0</v>
      </c>
      <c r="AY37" s="105">
        <v>0</v>
      </c>
      <c r="AZ37" s="105">
        <f t="shared" si="13"/>
        <v>0</v>
      </c>
      <c r="BA37" s="105">
        <v>0</v>
      </c>
      <c r="BB37" s="105">
        <v>0</v>
      </c>
      <c r="BC37" s="105">
        <v>0</v>
      </c>
    </row>
    <row r="38" spans="1:55" s="102" customFormat="1" ht="12" customHeight="1">
      <c r="A38" s="100" t="s">
        <v>259</v>
      </c>
      <c r="B38" s="101" t="s">
        <v>321</v>
      </c>
      <c r="C38" s="100" t="s">
        <v>322</v>
      </c>
      <c r="D38" s="105">
        <f t="shared" si="2"/>
        <v>16537</v>
      </c>
      <c r="E38" s="105">
        <f t="shared" si="3"/>
        <v>0</v>
      </c>
      <c r="F38" s="105">
        <v>0</v>
      </c>
      <c r="G38" s="105">
        <v>0</v>
      </c>
      <c r="H38" s="105">
        <f t="shared" si="4"/>
        <v>0</v>
      </c>
      <c r="I38" s="105">
        <v>0</v>
      </c>
      <c r="J38" s="105">
        <v>0</v>
      </c>
      <c r="K38" s="105">
        <f t="shared" si="5"/>
        <v>16537</v>
      </c>
      <c r="L38" s="105">
        <v>564</v>
      </c>
      <c r="M38" s="105">
        <v>15973</v>
      </c>
      <c r="N38" s="105">
        <f t="shared" si="6"/>
        <v>16537</v>
      </c>
      <c r="O38" s="105">
        <f t="shared" si="7"/>
        <v>564</v>
      </c>
      <c r="P38" s="105">
        <v>564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f t="shared" si="8"/>
        <v>15973</v>
      </c>
      <c r="W38" s="105">
        <v>15973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f t="shared" si="9"/>
        <v>0</v>
      </c>
      <c r="AD38" s="105">
        <v>0</v>
      </c>
      <c r="AE38" s="105">
        <v>0</v>
      </c>
      <c r="AF38" s="105">
        <f t="shared" si="10"/>
        <v>392</v>
      </c>
      <c r="AG38" s="105">
        <v>392</v>
      </c>
      <c r="AH38" s="105">
        <v>0</v>
      </c>
      <c r="AI38" s="105">
        <v>0</v>
      </c>
      <c r="AJ38" s="105">
        <f t="shared" si="11"/>
        <v>392</v>
      </c>
      <c r="AK38" s="105">
        <v>0</v>
      </c>
      <c r="AL38" s="105">
        <v>0</v>
      </c>
      <c r="AM38" s="105">
        <v>145</v>
      </c>
      <c r="AN38" s="105">
        <v>130</v>
      </c>
      <c r="AO38" s="105">
        <v>0</v>
      </c>
      <c r="AP38" s="105">
        <v>0</v>
      </c>
      <c r="AQ38" s="105">
        <v>0</v>
      </c>
      <c r="AR38" s="105">
        <v>0</v>
      </c>
      <c r="AS38" s="105">
        <v>117</v>
      </c>
      <c r="AT38" s="105">
        <f t="shared" si="12"/>
        <v>0</v>
      </c>
      <c r="AU38" s="105">
        <v>0</v>
      </c>
      <c r="AV38" s="105">
        <v>0</v>
      </c>
      <c r="AW38" s="105">
        <v>0</v>
      </c>
      <c r="AX38" s="105">
        <v>0</v>
      </c>
      <c r="AY38" s="105">
        <v>0</v>
      </c>
      <c r="AZ38" s="105">
        <f t="shared" si="13"/>
        <v>0</v>
      </c>
      <c r="BA38" s="105">
        <v>0</v>
      </c>
      <c r="BB38" s="105">
        <v>0</v>
      </c>
      <c r="BC38" s="105">
        <v>0</v>
      </c>
    </row>
    <row r="39" spans="1:55" s="102" customFormat="1" ht="12" customHeight="1">
      <c r="A39" s="100" t="s">
        <v>259</v>
      </c>
      <c r="B39" s="101" t="s">
        <v>323</v>
      </c>
      <c r="C39" s="100" t="s">
        <v>258</v>
      </c>
      <c r="D39" s="105">
        <f t="shared" si="2"/>
        <v>16898</v>
      </c>
      <c r="E39" s="105">
        <f t="shared" si="3"/>
        <v>0</v>
      </c>
      <c r="F39" s="105">
        <v>0</v>
      </c>
      <c r="G39" s="105">
        <v>0</v>
      </c>
      <c r="H39" s="105">
        <f t="shared" si="4"/>
        <v>0</v>
      </c>
      <c r="I39" s="105">
        <v>0</v>
      </c>
      <c r="J39" s="105">
        <v>0</v>
      </c>
      <c r="K39" s="105">
        <f t="shared" si="5"/>
        <v>16898</v>
      </c>
      <c r="L39" s="105">
        <v>1182</v>
      </c>
      <c r="M39" s="105">
        <v>15716</v>
      </c>
      <c r="N39" s="105">
        <f t="shared" si="6"/>
        <v>16900</v>
      </c>
      <c r="O39" s="105">
        <f t="shared" si="7"/>
        <v>1182</v>
      </c>
      <c r="P39" s="105">
        <v>1182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f t="shared" si="8"/>
        <v>15716</v>
      </c>
      <c r="W39" s="105">
        <v>15716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f t="shared" si="9"/>
        <v>2</v>
      </c>
      <c r="AD39" s="105">
        <v>2</v>
      </c>
      <c r="AE39" s="105">
        <v>0</v>
      </c>
      <c r="AF39" s="105">
        <f t="shared" si="10"/>
        <v>401</v>
      </c>
      <c r="AG39" s="105">
        <v>401</v>
      </c>
      <c r="AH39" s="105">
        <v>0</v>
      </c>
      <c r="AI39" s="105">
        <v>0</v>
      </c>
      <c r="AJ39" s="105">
        <f t="shared" si="11"/>
        <v>401</v>
      </c>
      <c r="AK39" s="105">
        <v>0</v>
      </c>
      <c r="AL39" s="105">
        <v>0</v>
      </c>
      <c r="AM39" s="105">
        <v>149</v>
      </c>
      <c r="AN39" s="105">
        <v>132</v>
      </c>
      <c r="AO39" s="105">
        <v>0</v>
      </c>
      <c r="AP39" s="105">
        <v>0</v>
      </c>
      <c r="AQ39" s="105">
        <v>0</v>
      </c>
      <c r="AR39" s="105">
        <v>0</v>
      </c>
      <c r="AS39" s="105">
        <v>120</v>
      </c>
      <c r="AT39" s="105">
        <f t="shared" si="12"/>
        <v>0</v>
      </c>
      <c r="AU39" s="105">
        <v>0</v>
      </c>
      <c r="AV39" s="105">
        <v>0</v>
      </c>
      <c r="AW39" s="105">
        <v>0</v>
      </c>
      <c r="AX39" s="105">
        <v>0</v>
      </c>
      <c r="AY39" s="105">
        <v>0</v>
      </c>
      <c r="AZ39" s="105">
        <f t="shared" si="13"/>
        <v>0</v>
      </c>
      <c r="BA39" s="105">
        <v>0</v>
      </c>
      <c r="BB39" s="105">
        <v>0</v>
      </c>
      <c r="BC39" s="105">
        <v>0</v>
      </c>
    </row>
    <row r="40" spans="1:55" s="102" customFormat="1" ht="12" customHeight="1">
      <c r="A40" s="100" t="s">
        <v>259</v>
      </c>
      <c r="B40" s="101" t="s">
        <v>324</v>
      </c>
      <c r="C40" s="100" t="s">
        <v>325</v>
      </c>
      <c r="D40" s="105">
        <f t="shared" si="2"/>
        <v>2735</v>
      </c>
      <c r="E40" s="105">
        <f t="shared" si="3"/>
        <v>0</v>
      </c>
      <c r="F40" s="105">
        <v>0</v>
      </c>
      <c r="G40" s="105">
        <v>0</v>
      </c>
      <c r="H40" s="105">
        <f t="shared" si="4"/>
        <v>0</v>
      </c>
      <c r="I40" s="105">
        <v>0</v>
      </c>
      <c r="J40" s="105">
        <v>0</v>
      </c>
      <c r="K40" s="105">
        <f t="shared" si="5"/>
        <v>2735</v>
      </c>
      <c r="L40" s="105">
        <v>153</v>
      </c>
      <c r="M40" s="105">
        <v>2582</v>
      </c>
      <c r="N40" s="105">
        <f t="shared" si="6"/>
        <v>2735</v>
      </c>
      <c r="O40" s="105">
        <f t="shared" si="7"/>
        <v>153</v>
      </c>
      <c r="P40" s="105">
        <v>153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f t="shared" si="8"/>
        <v>2582</v>
      </c>
      <c r="W40" s="105">
        <v>2582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f t="shared" si="9"/>
        <v>0</v>
      </c>
      <c r="AD40" s="105">
        <v>0</v>
      </c>
      <c r="AE40" s="105">
        <v>0</v>
      </c>
      <c r="AF40" s="105">
        <f t="shared" si="10"/>
        <v>4</v>
      </c>
      <c r="AG40" s="105">
        <v>4</v>
      </c>
      <c r="AH40" s="105">
        <v>0</v>
      </c>
      <c r="AI40" s="105">
        <v>0</v>
      </c>
      <c r="AJ40" s="105">
        <f t="shared" si="11"/>
        <v>4</v>
      </c>
      <c r="AK40" s="105">
        <v>0</v>
      </c>
      <c r="AL40" s="105">
        <v>0</v>
      </c>
      <c r="AM40" s="105">
        <v>4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f t="shared" si="12"/>
        <v>0</v>
      </c>
      <c r="AU40" s="105">
        <v>0</v>
      </c>
      <c r="AV40" s="105">
        <v>0</v>
      </c>
      <c r="AW40" s="105">
        <v>0</v>
      </c>
      <c r="AX40" s="105">
        <v>0</v>
      </c>
      <c r="AY40" s="105">
        <v>0</v>
      </c>
      <c r="AZ40" s="105">
        <f t="shared" si="13"/>
        <v>0</v>
      </c>
      <c r="BA40" s="105">
        <v>0</v>
      </c>
      <c r="BB40" s="105">
        <v>0</v>
      </c>
      <c r="BC40" s="105">
        <v>0</v>
      </c>
    </row>
    <row r="41" spans="1:55" s="102" customFormat="1" ht="12" customHeight="1">
      <c r="A41" s="100" t="s">
        <v>259</v>
      </c>
      <c r="B41" s="101" t="s">
        <v>326</v>
      </c>
      <c r="C41" s="100" t="s">
        <v>327</v>
      </c>
      <c r="D41" s="105">
        <f t="shared" si="2"/>
        <v>1725</v>
      </c>
      <c r="E41" s="105">
        <f t="shared" si="3"/>
        <v>0</v>
      </c>
      <c r="F41" s="105">
        <v>0</v>
      </c>
      <c r="G41" s="105">
        <v>0</v>
      </c>
      <c r="H41" s="105">
        <f t="shared" si="4"/>
        <v>0</v>
      </c>
      <c r="I41" s="105">
        <v>0</v>
      </c>
      <c r="J41" s="105">
        <v>0</v>
      </c>
      <c r="K41" s="105">
        <f t="shared" si="5"/>
        <v>1725</v>
      </c>
      <c r="L41" s="105">
        <v>165</v>
      </c>
      <c r="M41" s="105">
        <v>1560</v>
      </c>
      <c r="N41" s="105">
        <f t="shared" si="6"/>
        <v>1725</v>
      </c>
      <c r="O41" s="105">
        <f t="shared" si="7"/>
        <v>165</v>
      </c>
      <c r="P41" s="105">
        <v>165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f t="shared" si="8"/>
        <v>1560</v>
      </c>
      <c r="W41" s="105">
        <v>1560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f t="shared" si="9"/>
        <v>0</v>
      </c>
      <c r="AD41" s="105">
        <v>0</v>
      </c>
      <c r="AE41" s="105">
        <v>0</v>
      </c>
      <c r="AF41" s="105">
        <f t="shared" si="10"/>
        <v>8</v>
      </c>
      <c r="AG41" s="105">
        <v>8</v>
      </c>
      <c r="AH41" s="105">
        <v>0</v>
      </c>
      <c r="AI41" s="105">
        <v>0</v>
      </c>
      <c r="AJ41" s="105">
        <f t="shared" si="11"/>
        <v>18</v>
      </c>
      <c r="AK41" s="105">
        <v>14</v>
      </c>
      <c r="AL41" s="105">
        <v>4</v>
      </c>
      <c r="AM41" s="105">
        <v>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5">
        <f t="shared" si="12"/>
        <v>8</v>
      </c>
      <c r="AU41" s="105">
        <v>8</v>
      </c>
      <c r="AV41" s="105">
        <v>0</v>
      </c>
      <c r="AW41" s="105">
        <v>0</v>
      </c>
      <c r="AX41" s="105">
        <v>0</v>
      </c>
      <c r="AY41" s="105">
        <v>0</v>
      </c>
      <c r="AZ41" s="105">
        <f t="shared" si="13"/>
        <v>4</v>
      </c>
      <c r="BA41" s="105">
        <v>4</v>
      </c>
      <c r="BB41" s="105">
        <v>0</v>
      </c>
      <c r="BC41" s="105">
        <v>0</v>
      </c>
    </row>
    <row r="42" spans="1:55" s="102" customFormat="1" ht="12" customHeight="1">
      <c r="A42" s="100" t="s">
        <v>259</v>
      </c>
      <c r="B42" s="101" t="s">
        <v>328</v>
      </c>
      <c r="C42" s="100" t="s">
        <v>329</v>
      </c>
      <c r="D42" s="105">
        <f t="shared" si="2"/>
        <v>1827</v>
      </c>
      <c r="E42" s="105">
        <f t="shared" si="3"/>
        <v>0</v>
      </c>
      <c r="F42" s="105">
        <v>0</v>
      </c>
      <c r="G42" s="105">
        <v>0</v>
      </c>
      <c r="H42" s="105">
        <f t="shared" si="4"/>
        <v>0</v>
      </c>
      <c r="I42" s="105">
        <v>0</v>
      </c>
      <c r="J42" s="105">
        <v>0</v>
      </c>
      <c r="K42" s="105">
        <f t="shared" si="5"/>
        <v>1827</v>
      </c>
      <c r="L42" s="105">
        <v>111</v>
      </c>
      <c r="M42" s="105">
        <v>1716</v>
      </c>
      <c r="N42" s="105">
        <f t="shared" si="6"/>
        <v>1827</v>
      </c>
      <c r="O42" s="105">
        <f t="shared" si="7"/>
        <v>111</v>
      </c>
      <c r="P42" s="105">
        <v>111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f t="shared" si="8"/>
        <v>1716</v>
      </c>
      <c r="W42" s="105">
        <v>1716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f t="shared" si="9"/>
        <v>0</v>
      </c>
      <c r="AD42" s="105">
        <v>0</v>
      </c>
      <c r="AE42" s="105">
        <v>0</v>
      </c>
      <c r="AF42" s="105">
        <f t="shared" si="10"/>
        <v>8</v>
      </c>
      <c r="AG42" s="105">
        <v>8</v>
      </c>
      <c r="AH42" s="105">
        <v>0</v>
      </c>
      <c r="AI42" s="105">
        <v>0</v>
      </c>
      <c r="AJ42" s="105">
        <f t="shared" si="11"/>
        <v>18</v>
      </c>
      <c r="AK42" s="105">
        <v>14</v>
      </c>
      <c r="AL42" s="105">
        <v>4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f t="shared" si="12"/>
        <v>8</v>
      </c>
      <c r="AU42" s="105">
        <v>8</v>
      </c>
      <c r="AV42" s="105">
        <v>0</v>
      </c>
      <c r="AW42" s="105">
        <v>0</v>
      </c>
      <c r="AX42" s="105">
        <v>0</v>
      </c>
      <c r="AY42" s="105">
        <v>0</v>
      </c>
      <c r="AZ42" s="105">
        <f t="shared" si="13"/>
        <v>4</v>
      </c>
      <c r="BA42" s="105">
        <v>4</v>
      </c>
      <c r="BB42" s="105">
        <v>0</v>
      </c>
      <c r="BC42" s="105">
        <v>0</v>
      </c>
    </row>
    <row r="43" spans="1:55" s="102" customFormat="1" ht="12" customHeight="1">
      <c r="A43" s="100" t="s">
        <v>259</v>
      </c>
      <c r="B43" s="101" t="s">
        <v>330</v>
      </c>
      <c r="C43" s="100" t="s">
        <v>331</v>
      </c>
      <c r="D43" s="105">
        <f t="shared" si="2"/>
        <v>1861</v>
      </c>
      <c r="E43" s="105">
        <f t="shared" si="3"/>
        <v>0</v>
      </c>
      <c r="F43" s="105">
        <v>0</v>
      </c>
      <c r="G43" s="105">
        <v>0</v>
      </c>
      <c r="H43" s="105">
        <f t="shared" si="4"/>
        <v>0</v>
      </c>
      <c r="I43" s="105">
        <v>0</v>
      </c>
      <c r="J43" s="105">
        <v>0</v>
      </c>
      <c r="K43" s="105">
        <f t="shared" si="5"/>
        <v>1861</v>
      </c>
      <c r="L43" s="105">
        <v>467</v>
      </c>
      <c r="M43" s="105">
        <v>1394</v>
      </c>
      <c r="N43" s="105">
        <f t="shared" si="6"/>
        <v>1861</v>
      </c>
      <c r="O43" s="105">
        <f t="shared" si="7"/>
        <v>467</v>
      </c>
      <c r="P43" s="105">
        <v>467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f t="shared" si="8"/>
        <v>1394</v>
      </c>
      <c r="W43" s="105">
        <v>1394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f t="shared" si="9"/>
        <v>0</v>
      </c>
      <c r="AD43" s="105">
        <v>0</v>
      </c>
      <c r="AE43" s="105">
        <v>0</v>
      </c>
      <c r="AF43" s="105">
        <f t="shared" si="10"/>
        <v>8</v>
      </c>
      <c r="AG43" s="105">
        <v>8</v>
      </c>
      <c r="AH43" s="105">
        <v>0</v>
      </c>
      <c r="AI43" s="105">
        <v>0</v>
      </c>
      <c r="AJ43" s="105">
        <f t="shared" si="11"/>
        <v>18</v>
      </c>
      <c r="AK43" s="105">
        <v>14</v>
      </c>
      <c r="AL43" s="105">
        <v>4</v>
      </c>
      <c r="AM43" s="105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5">
        <f t="shared" si="12"/>
        <v>8</v>
      </c>
      <c r="AU43" s="105">
        <v>8</v>
      </c>
      <c r="AV43" s="105">
        <v>0</v>
      </c>
      <c r="AW43" s="105">
        <v>0</v>
      </c>
      <c r="AX43" s="105">
        <v>0</v>
      </c>
      <c r="AY43" s="105">
        <v>0</v>
      </c>
      <c r="AZ43" s="105">
        <f t="shared" si="13"/>
        <v>4</v>
      </c>
      <c r="BA43" s="105">
        <v>4</v>
      </c>
      <c r="BB43" s="105">
        <v>0</v>
      </c>
      <c r="BC43" s="105">
        <v>0</v>
      </c>
    </row>
    <row r="44" spans="1:55" s="102" customFormat="1" ht="12" customHeight="1">
      <c r="A44" s="100" t="s">
        <v>259</v>
      </c>
      <c r="B44" s="101" t="s">
        <v>332</v>
      </c>
      <c r="C44" s="100" t="s">
        <v>333</v>
      </c>
      <c r="D44" s="105">
        <f t="shared" si="2"/>
        <v>3603</v>
      </c>
      <c r="E44" s="105">
        <f t="shared" si="3"/>
        <v>0</v>
      </c>
      <c r="F44" s="105">
        <v>0</v>
      </c>
      <c r="G44" s="105">
        <v>0</v>
      </c>
      <c r="H44" s="105">
        <f t="shared" si="4"/>
        <v>0</v>
      </c>
      <c r="I44" s="105">
        <v>0</v>
      </c>
      <c r="J44" s="105">
        <v>0</v>
      </c>
      <c r="K44" s="105">
        <f t="shared" si="5"/>
        <v>3603</v>
      </c>
      <c r="L44" s="105">
        <v>494</v>
      </c>
      <c r="M44" s="105">
        <v>3109</v>
      </c>
      <c r="N44" s="105">
        <f t="shared" si="6"/>
        <v>3603</v>
      </c>
      <c r="O44" s="105">
        <f t="shared" si="7"/>
        <v>494</v>
      </c>
      <c r="P44" s="105">
        <v>494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f t="shared" si="8"/>
        <v>3109</v>
      </c>
      <c r="W44" s="105">
        <v>3109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f t="shared" si="9"/>
        <v>0</v>
      </c>
      <c r="AD44" s="105">
        <v>0</v>
      </c>
      <c r="AE44" s="105">
        <v>0</v>
      </c>
      <c r="AF44" s="105">
        <f t="shared" si="10"/>
        <v>14</v>
      </c>
      <c r="AG44" s="105">
        <v>14</v>
      </c>
      <c r="AH44" s="105">
        <v>0</v>
      </c>
      <c r="AI44" s="105">
        <v>0</v>
      </c>
      <c r="AJ44" s="105">
        <f t="shared" si="11"/>
        <v>32</v>
      </c>
      <c r="AK44" s="105">
        <v>25</v>
      </c>
      <c r="AL44" s="105">
        <v>7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f t="shared" si="12"/>
        <v>14</v>
      </c>
      <c r="AU44" s="105">
        <v>14</v>
      </c>
      <c r="AV44" s="105">
        <v>0</v>
      </c>
      <c r="AW44" s="105">
        <v>0</v>
      </c>
      <c r="AX44" s="105">
        <v>0</v>
      </c>
      <c r="AY44" s="105">
        <v>0</v>
      </c>
      <c r="AZ44" s="105">
        <f t="shared" si="13"/>
        <v>7</v>
      </c>
      <c r="BA44" s="105">
        <v>7</v>
      </c>
      <c r="BB44" s="105">
        <v>0</v>
      </c>
      <c r="BC44" s="105">
        <v>0</v>
      </c>
    </row>
    <row r="45" spans="1:55" s="102" customFormat="1" ht="12" customHeight="1">
      <c r="A45" s="100" t="s">
        <v>259</v>
      </c>
      <c r="B45" s="101" t="s">
        <v>334</v>
      </c>
      <c r="C45" s="100" t="s">
        <v>335</v>
      </c>
      <c r="D45" s="105">
        <f t="shared" si="2"/>
        <v>3532</v>
      </c>
      <c r="E45" s="105">
        <f t="shared" si="3"/>
        <v>0</v>
      </c>
      <c r="F45" s="105">
        <v>0</v>
      </c>
      <c r="G45" s="105">
        <v>0</v>
      </c>
      <c r="H45" s="105">
        <f t="shared" si="4"/>
        <v>0</v>
      </c>
      <c r="I45" s="105">
        <v>0</v>
      </c>
      <c r="J45" s="105">
        <v>0</v>
      </c>
      <c r="K45" s="105">
        <f t="shared" si="5"/>
        <v>3532</v>
      </c>
      <c r="L45" s="105">
        <v>1065</v>
      </c>
      <c r="M45" s="105">
        <v>2467</v>
      </c>
      <c r="N45" s="105">
        <f t="shared" si="6"/>
        <v>3532</v>
      </c>
      <c r="O45" s="105">
        <f t="shared" si="7"/>
        <v>1065</v>
      </c>
      <c r="P45" s="105">
        <v>1065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f t="shared" si="8"/>
        <v>2467</v>
      </c>
      <c r="W45" s="105">
        <v>2467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f t="shared" si="9"/>
        <v>0</v>
      </c>
      <c r="AD45" s="105">
        <v>0</v>
      </c>
      <c r="AE45" s="105">
        <v>0</v>
      </c>
      <c r="AF45" s="105">
        <f t="shared" si="10"/>
        <v>14</v>
      </c>
      <c r="AG45" s="105">
        <v>14</v>
      </c>
      <c r="AH45" s="105">
        <v>0</v>
      </c>
      <c r="AI45" s="105">
        <v>0</v>
      </c>
      <c r="AJ45" s="105">
        <f t="shared" si="11"/>
        <v>32</v>
      </c>
      <c r="AK45" s="105">
        <v>25</v>
      </c>
      <c r="AL45" s="105">
        <v>7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f t="shared" si="12"/>
        <v>14</v>
      </c>
      <c r="AU45" s="105">
        <v>14</v>
      </c>
      <c r="AV45" s="105">
        <v>0</v>
      </c>
      <c r="AW45" s="105">
        <v>0</v>
      </c>
      <c r="AX45" s="105">
        <v>0</v>
      </c>
      <c r="AY45" s="105">
        <v>0</v>
      </c>
      <c r="AZ45" s="105">
        <f t="shared" si="13"/>
        <v>7</v>
      </c>
      <c r="BA45" s="105">
        <v>7</v>
      </c>
      <c r="BB45" s="105">
        <v>0</v>
      </c>
      <c r="BC45" s="105">
        <v>0</v>
      </c>
    </row>
    <row r="46" spans="1:55" s="102" customFormat="1" ht="12" customHeight="1">
      <c r="A46" s="100" t="s">
        <v>259</v>
      </c>
      <c r="B46" s="101" t="s">
        <v>336</v>
      </c>
      <c r="C46" s="100" t="s">
        <v>337</v>
      </c>
      <c r="D46" s="105">
        <f t="shared" si="2"/>
        <v>8569</v>
      </c>
      <c r="E46" s="105">
        <f t="shared" si="3"/>
        <v>0</v>
      </c>
      <c r="F46" s="105">
        <v>0</v>
      </c>
      <c r="G46" s="105">
        <v>0</v>
      </c>
      <c r="H46" s="105">
        <f t="shared" si="4"/>
        <v>0</v>
      </c>
      <c r="I46" s="105">
        <v>0</v>
      </c>
      <c r="J46" s="105">
        <v>0</v>
      </c>
      <c r="K46" s="105">
        <f t="shared" si="5"/>
        <v>8569</v>
      </c>
      <c r="L46" s="105">
        <v>914</v>
      </c>
      <c r="M46" s="105">
        <v>7655</v>
      </c>
      <c r="N46" s="105">
        <f t="shared" si="6"/>
        <v>8569</v>
      </c>
      <c r="O46" s="105">
        <f t="shared" si="7"/>
        <v>914</v>
      </c>
      <c r="P46" s="105">
        <v>914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f t="shared" si="8"/>
        <v>7655</v>
      </c>
      <c r="W46" s="105">
        <v>7655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f t="shared" si="9"/>
        <v>0</v>
      </c>
      <c r="AD46" s="105">
        <v>0</v>
      </c>
      <c r="AE46" s="105">
        <v>0</v>
      </c>
      <c r="AF46" s="105">
        <f t="shared" si="10"/>
        <v>34</v>
      </c>
      <c r="AG46" s="105">
        <v>34</v>
      </c>
      <c r="AH46" s="105">
        <v>0</v>
      </c>
      <c r="AI46" s="105">
        <v>0</v>
      </c>
      <c r="AJ46" s="105">
        <f t="shared" si="11"/>
        <v>79</v>
      </c>
      <c r="AK46" s="105">
        <v>61</v>
      </c>
      <c r="AL46" s="105">
        <v>18</v>
      </c>
      <c r="AM46" s="105">
        <v>0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5">
        <f t="shared" si="12"/>
        <v>34</v>
      </c>
      <c r="AU46" s="105">
        <v>34</v>
      </c>
      <c r="AV46" s="105">
        <v>0</v>
      </c>
      <c r="AW46" s="105">
        <v>0</v>
      </c>
      <c r="AX46" s="105">
        <v>0</v>
      </c>
      <c r="AY46" s="105">
        <v>0</v>
      </c>
      <c r="AZ46" s="105">
        <f t="shared" si="13"/>
        <v>18</v>
      </c>
      <c r="BA46" s="105">
        <v>18</v>
      </c>
      <c r="BB46" s="105">
        <v>0</v>
      </c>
      <c r="BC46" s="105">
        <v>0</v>
      </c>
    </row>
    <row r="47" spans="1:55" s="102" customFormat="1" ht="12" customHeight="1">
      <c r="A47" s="100" t="s">
        <v>259</v>
      </c>
      <c r="B47" s="101" t="s">
        <v>338</v>
      </c>
      <c r="C47" s="100" t="s">
        <v>339</v>
      </c>
      <c r="D47" s="105">
        <f t="shared" si="2"/>
        <v>2209</v>
      </c>
      <c r="E47" s="105">
        <f t="shared" si="3"/>
        <v>0</v>
      </c>
      <c r="F47" s="105">
        <v>0</v>
      </c>
      <c r="G47" s="105">
        <v>0</v>
      </c>
      <c r="H47" s="105">
        <f t="shared" si="4"/>
        <v>0</v>
      </c>
      <c r="I47" s="105">
        <v>0</v>
      </c>
      <c r="J47" s="105">
        <v>0</v>
      </c>
      <c r="K47" s="105">
        <f t="shared" si="5"/>
        <v>2209</v>
      </c>
      <c r="L47" s="105">
        <v>151</v>
      </c>
      <c r="M47" s="105">
        <v>2058</v>
      </c>
      <c r="N47" s="105">
        <f t="shared" si="6"/>
        <v>2209</v>
      </c>
      <c r="O47" s="105">
        <f t="shared" si="7"/>
        <v>151</v>
      </c>
      <c r="P47" s="105">
        <v>151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f t="shared" si="8"/>
        <v>2058</v>
      </c>
      <c r="W47" s="105">
        <v>2058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f t="shared" si="9"/>
        <v>0</v>
      </c>
      <c r="AD47" s="105">
        <v>0</v>
      </c>
      <c r="AE47" s="105">
        <v>0</v>
      </c>
      <c r="AF47" s="105">
        <f t="shared" si="10"/>
        <v>10</v>
      </c>
      <c r="AG47" s="105">
        <v>10</v>
      </c>
      <c r="AH47" s="105">
        <v>0</v>
      </c>
      <c r="AI47" s="105">
        <v>0</v>
      </c>
      <c r="AJ47" s="105">
        <f t="shared" si="11"/>
        <v>21</v>
      </c>
      <c r="AK47" s="105">
        <v>16</v>
      </c>
      <c r="AL47" s="105">
        <v>5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f t="shared" si="12"/>
        <v>10</v>
      </c>
      <c r="AU47" s="105">
        <v>10</v>
      </c>
      <c r="AV47" s="105">
        <v>0</v>
      </c>
      <c r="AW47" s="105">
        <v>0</v>
      </c>
      <c r="AX47" s="105">
        <v>0</v>
      </c>
      <c r="AY47" s="105">
        <v>0</v>
      </c>
      <c r="AZ47" s="105">
        <f t="shared" si="13"/>
        <v>5</v>
      </c>
      <c r="BA47" s="105">
        <v>5</v>
      </c>
      <c r="BB47" s="105">
        <v>0</v>
      </c>
      <c r="BC47" s="105">
        <v>0</v>
      </c>
    </row>
    <row r="48" spans="1:55" s="102" customFormat="1" ht="12" customHeight="1">
      <c r="A48" s="100" t="s">
        <v>259</v>
      </c>
      <c r="B48" s="101" t="s">
        <v>340</v>
      </c>
      <c r="C48" s="100" t="s">
        <v>341</v>
      </c>
      <c r="D48" s="105">
        <f t="shared" si="2"/>
        <v>5636</v>
      </c>
      <c r="E48" s="105">
        <f t="shared" si="3"/>
        <v>0</v>
      </c>
      <c r="F48" s="105">
        <v>0</v>
      </c>
      <c r="G48" s="105">
        <v>0</v>
      </c>
      <c r="H48" s="105">
        <f t="shared" si="4"/>
        <v>0</v>
      </c>
      <c r="I48" s="105">
        <v>0</v>
      </c>
      <c r="J48" s="105">
        <v>0</v>
      </c>
      <c r="K48" s="105">
        <f t="shared" si="5"/>
        <v>5636</v>
      </c>
      <c r="L48" s="105">
        <v>1701</v>
      </c>
      <c r="M48" s="105">
        <v>3935</v>
      </c>
      <c r="N48" s="105">
        <f t="shared" si="6"/>
        <v>5636</v>
      </c>
      <c r="O48" s="105">
        <f t="shared" si="7"/>
        <v>1701</v>
      </c>
      <c r="P48" s="105">
        <v>1701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f t="shared" si="8"/>
        <v>3935</v>
      </c>
      <c r="W48" s="105">
        <v>3935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f t="shared" si="9"/>
        <v>0</v>
      </c>
      <c r="AD48" s="105">
        <v>0</v>
      </c>
      <c r="AE48" s="105">
        <v>0</v>
      </c>
      <c r="AF48" s="105">
        <f t="shared" si="10"/>
        <v>23</v>
      </c>
      <c r="AG48" s="105">
        <v>23</v>
      </c>
      <c r="AH48" s="105">
        <v>0</v>
      </c>
      <c r="AI48" s="105">
        <v>0</v>
      </c>
      <c r="AJ48" s="105">
        <f t="shared" si="11"/>
        <v>56</v>
      </c>
      <c r="AK48" s="105">
        <v>44</v>
      </c>
      <c r="AL48" s="105">
        <v>12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5">
        <f t="shared" si="12"/>
        <v>23</v>
      </c>
      <c r="AU48" s="105">
        <v>23</v>
      </c>
      <c r="AV48" s="105">
        <v>0</v>
      </c>
      <c r="AW48" s="105">
        <v>0</v>
      </c>
      <c r="AX48" s="105">
        <v>0</v>
      </c>
      <c r="AY48" s="105">
        <v>0</v>
      </c>
      <c r="AZ48" s="105">
        <f t="shared" si="13"/>
        <v>12</v>
      </c>
      <c r="BA48" s="105">
        <v>12</v>
      </c>
      <c r="BB48" s="105">
        <v>0</v>
      </c>
      <c r="BC48" s="105">
        <v>0</v>
      </c>
    </row>
    <row r="49" spans="1:55" s="102" customFormat="1" ht="12" customHeight="1">
      <c r="A49" s="100" t="s">
        <v>259</v>
      </c>
      <c r="B49" s="101" t="s">
        <v>342</v>
      </c>
      <c r="C49" s="100" t="s">
        <v>343</v>
      </c>
      <c r="D49" s="105">
        <f t="shared" si="2"/>
        <v>259</v>
      </c>
      <c r="E49" s="105">
        <f t="shared" si="3"/>
        <v>0</v>
      </c>
      <c r="F49" s="105">
        <v>0</v>
      </c>
      <c r="G49" s="105">
        <v>0</v>
      </c>
      <c r="H49" s="105">
        <f t="shared" si="4"/>
        <v>0</v>
      </c>
      <c r="I49" s="105">
        <v>0</v>
      </c>
      <c r="J49" s="105">
        <v>0</v>
      </c>
      <c r="K49" s="105">
        <f t="shared" si="5"/>
        <v>259</v>
      </c>
      <c r="L49" s="105">
        <v>113</v>
      </c>
      <c r="M49" s="105">
        <v>146</v>
      </c>
      <c r="N49" s="105">
        <f t="shared" si="6"/>
        <v>259</v>
      </c>
      <c r="O49" s="105">
        <f t="shared" si="7"/>
        <v>113</v>
      </c>
      <c r="P49" s="105">
        <v>113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f t="shared" si="8"/>
        <v>146</v>
      </c>
      <c r="W49" s="105">
        <v>146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f t="shared" si="9"/>
        <v>0</v>
      </c>
      <c r="AD49" s="105">
        <v>0</v>
      </c>
      <c r="AE49" s="105">
        <v>0</v>
      </c>
      <c r="AF49" s="105">
        <f t="shared" si="10"/>
        <v>13</v>
      </c>
      <c r="AG49" s="105">
        <v>13</v>
      </c>
      <c r="AH49" s="105">
        <v>0</v>
      </c>
      <c r="AI49" s="105">
        <v>0</v>
      </c>
      <c r="AJ49" s="105">
        <f t="shared" si="11"/>
        <v>13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13</v>
      </c>
      <c r="AT49" s="105">
        <f t="shared" si="12"/>
        <v>0</v>
      </c>
      <c r="AU49" s="105">
        <v>0</v>
      </c>
      <c r="AV49" s="105">
        <v>0</v>
      </c>
      <c r="AW49" s="105">
        <v>0</v>
      </c>
      <c r="AX49" s="105">
        <v>0</v>
      </c>
      <c r="AY49" s="105">
        <v>0</v>
      </c>
      <c r="AZ49" s="105">
        <f t="shared" si="13"/>
        <v>0</v>
      </c>
      <c r="BA49" s="105">
        <v>0</v>
      </c>
      <c r="BB49" s="105">
        <v>0</v>
      </c>
      <c r="BC49" s="105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344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21</v>
      </c>
      <c r="M2" s="2" t="str">
        <f>IF(L2&lt;&gt;"",VLOOKUP(L2,$AI$6:$AJ$52,2,FALSE),"-")</f>
        <v>岐阜県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3" t="s">
        <v>26</v>
      </c>
      <c r="G6" s="184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8" t="s">
        <v>28</v>
      </c>
      <c r="C7" s="5" t="s">
        <v>29</v>
      </c>
      <c r="D7" s="18">
        <f>AD7</f>
        <v>111836</v>
      </c>
      <c r="F7" s="185" t="s">
        <v>30</v>
      </c>
      <c r="G7" s="6" t="s">
        <v>31</v>
      </c>
      <c r="H7" s="19">
        <f aca="true" t="shared" si="1" ref="H7:H12">AD14</f>
        <v>91060</v>
      </c>
      <c r="I7" s="19">
        <f aca="true" t="shared" si="2" ref="I7:I12">AD24</f>
        <v>517223</v>
      </c>
      <c r="J7" s="19">
        <f aca="true" t="shared" si="3" ref="J7:J12">SUM(H7:I7)</f>
        <v>608283</v>
      </c>
      <c r="K7" s="20">
        <f aca="true" t="shared" si="4" ref="K7:K12">IF(J$13&gt;0,J7/J$13,0)</f>
        <v>1</v>
      </c>
      <c r="L7" s="21">
        <f>AD34</f>
        <v>9152</v>
      </c>
      <c r="M7" s="22">
        <f>AD37</f>
        <v>661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111836</v>
      </c>
      <c r="AF7" s="11" t="str">
        <f ca="1" t="shared" si="0"/>
        <v>21000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9"/>
      <c r="C8" s="6" t="s">
        <v>32</v>
      </c>
      <c r="D8" s="23">
        <f>AD8</f>
        <v>504</v>
      </c>
      <c r="F8" s="186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504</v>
      </c>
      <c r="AF8" s="11" t="str">
        <f ca="1" t="shared" si="0"/>
        <v>21201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0"/>
      <c r="C9" s="7" t="s">
        <v>34</v>
      </c>
      <c r="D9" s="24">
        <f>SUM(D7:D8)</f>
        <v>112340</v>
      </c>
      <c r="F9" s="186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1288690</v>
      </c>
      <c r="AF9" s="11" t="str">
        <f ca="1" t="shared" si="0"/>
        <v>21202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1" t="s">
        <v>36</v>
      </c>
      <c r="C10" s="8" t="s">
        <v>37</v>
      </c>
      <c r="D10" s="23">
        <f>AD9</f>
        <v>1288690</v>
      </c>
      <c r="F10" s="186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12153</v>
      </c>
      <c r="AF10" s="11" t="str">
        <f ca="1" t="shared" si="0"/>
        <v>21203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2"/>
      <c r="C11" s="6" t="s">
        <v>39</v>
      </c>
      <c r="D11" s="23">
        <f>AD10</f>
        <v>12153</v>
      </c>
      <c r="F11" s="186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641592</v>
      </c>
      <c r="AF11" s="11" t="str">
        <f ca="1" t="shared" si="0"/>
        <v>21204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2"/>
      <c r="C12" s="6" t="s">
        <v>40</v>
      </c>
      <c r="D12" s="23">
        <f>AD11</f>
        <v>641592</v>
      </c>
      <c r="F12" s="186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343683</v>
      </c>
      <c r="AF12" s="11" t="str">
        <f ca="1" t="shared" si="0"/>
        <v>21205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3"/>
      <c r="C13" s="7" t="s">
        <v>34</v>
      </c>
      <c r="D13" s="24">
        <f>SUM(D10:D12)</f>
        <v>1942435</v>
      </c>
      <c r="F13" s="187"/>
      <c r="G13" s="6" t="s">
        <v>34</v>
      </c>
      <c r="H13" s="19">
        <f>SUM(H7:H12)</f>
        <v>91060</v>
      </c>
      <c r="I13" s="19">
        <f>SUM(I7:I12)</f>
        <v>517223</v>
      </c>
      <c r="J13" s="19">
        <f>SUM(J7:J12)</f>
        <v>608283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43559</v>
      </c>
      <c r="AF13" s="11" t="str">
        <f ca="1" t="shared" si="0"/>
        <v>21206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0" t="s">
        <v>43</v>
      </c>
      <c r="C14" s="171"/>
      <c r="D14" s="27">
        <f>SUM(D9,D13)</f>
        <v>2054775</v>
      </c>
      <c r="F14" s="168" t="s">
        <v>44</v>
      </c>
      <c r="G14" s="169"/>
      <c r="H14" s="19">
        <f>AD20</f>
        <v>424</v>
      </c>
      <c r="I14" s="19">
        <f>AD30</f>
        <v>0</v>
      </c>
      <c r="J14" s="19">
        <f>SUM(H14:I14)</f>
        <v>424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91060</v>
      </c>
      <c r="AF14" s="11" t="str">
        <f ca="1" t="shared" si="0"/>
        <v>21207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0" t="s">
        <v>122</v>
      </c>
      <c r="C15" s="171"/>
      <c r="D15" s="27">
        <f>AD13</f>
        <v>43559</v>
      </c>
      <c r="F15" s="170" t="s">
        <v>3</v>
      </c>
      <c r="G15" s="171"/>
      <c r="H15" s="29">
        <f>SUM(H13:H14)</f>
        <v>91484</v>
      </c>
      <c r="I15" s="29">
        <f>SUM(I13:I14)</f>
        <v>517223</v>
      </c>
      <c r="J15" s="29">
        <f>SUM(J13:J14)</f>
        <v>608707</v>
      </c>
      <c r="K15" s="30" t="s">
        <v>126</v>
      </c>
      <c r="L15" s="31">
        <f>SUM(L7:L9)</f>
        <v>9152</v>
      </c>
      <c r="M15" s="32">
        <f>SUM(M7:M9)</f>
        <v>661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21208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21209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343683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21210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3" t="s">
        <v>48</v>
      </c>
      <c r="G18" s="184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21211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0.9453273472764658</v>
      </c>
      <c r="F19" s="168" t="s">
        <v>50</v>
      </c>
      <c r="G19" s="169"/>
      <c r="H19" s="19">
        <f>AD21</f>
        <v>5914</v>
      </c>
      <c r="I19" s="19">
        <f>AD31</f>
        <v>0</v>
      </c>
      <c r="J19" s="23">
        <f>SUM(H19:I19)</f>
        <v>5914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21212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0.05467265272353421</v>
      </c>
      <c r="F20" s="168" t="s">
        <v>52</v>
      </c>
      <c r="G20" s="169"/>
      <c r="H20" s="19">
        <f>AD22</f>
        <v>30137</v>
      </c>
      <c r="I20" s="19">
        <f>AD32</f>
        <v>14539</v>
      </c>
      <c r="J20" s="23">
        <f>SUM(H20:I20)</f>
        <v>44676</v>
      </c>
      <c r="AA20" s="3" t="s">
        <v>44</v>
      </c>
      <c r="AB20" s="48" t="s">
        <v>68</v>
      </c>
      <c r="AC20" s="48" t="s">
        <v>135</v>
      </c>
      <c r="AD20" s="11">
        <f ca="1" t="shared" si="5"/>
        <v>424</v>
      </c>
      <c r="AF20" s="11" t="str">
        <f ca="1" t="shared" si="0"/>
        <v>21213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0.627168424766702</v>
      </c>
      <c r="F21" s="168" t="s">
        <v>54</v>
      </c>
      <c r="G21" s="169"/>
      <c r="H21" s="19">
        <f>AD23</f>
        <v>55009</v>
      </c>
      <c r="I21" s="19">
        <f>AD33</f>
        <v>502684</v>
      </c>
      <c r="J21" s="23">
        <f>SUM(H21:I21)</f>
        <v>557693</v>
      </c>
      <c r="AA21" s="3" t="s">
        <v>50</v>
      </c>
      <c r="AB21" s="48" t="s">
        <v>68</v>
      </c>
      <c r="AC21" s="48" t="s">
        <v>136</v>
      </c>
      <c r="AD21" s="11">
        <f ca="1" t="shared" si="5"/>
        <v>5914</v>
      </c>
      <c r="AF21" s="11" t="str">
        <f ca="1" t="shared" si="0"/>
        <v>21214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0.31224440632186007</v>
      </c>
      <c r="F22" s="170" t="s">
        <v>3</v>
      </c>
      <c r="G22" s="171"/>
      <c r="H22" s="29">
        <f>SUM(H19:H21)</f>
        <v>91060</v>
      </c>
      <c r="I22" s="29">
        <f>SUM(I19:I21)</f>
        <v>517223</v>
      </c>
      <c r="J22" s="34">
        <f>SUM(J19:J21)</f>
        <v>608283</v>
      </c>
      <c r="AA22" s="3" t="s">
        <v>52</v>
      </c>
      <c r="AB22" s="48" t="s">
        <v>68</v>
      </c>
      <c r="AC22" s="48" t="s">
        <v>137</v>
      </c>
      <c r="AD22" s="11">
        <f ca="1" t="shared" si="5"/>
        <v>30137</v>
      </c>
      <c r="AF22" s="11" t="str">
        <f ca="1" t="shared" si="0"/>
        <v>21215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0.16726064897616527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55009</v>
      </c>
      <c r="AF23" s="11" t="str">
        <f ca="1" t="shared" si="0"/>
        <v>21216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0.9955136193697703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517223</v>
      </c>
      <c r="AF24" s="11" t="str">
        <f ca="1" t="shared" si="0"/>
        <v>21217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0.00448638063022966</v>
      </c>
      <c r="F25" s="179" t="s">
        <v>57</v>
      </c>
      <c r="G25" s="180"/>
      <c r="H25" s="180"/>
      <c r="I25" s="172" t="s">
        <v>58</v>
      </c>
      <c r="J25" s="174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21218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1"/>
      <c r="G26" s="182"/>
      <c r="H26" s="182"/>
      <c r="I26" s="173"/>
      <c r="J26" s="175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21219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5" t="s">
        <v>60</v>
      </c>
      <c r="G27" s="166"/>
      <c r="H27" s="167"/>
      <c r="I27" s="21">
        <f aca="true" t="shared" si="6" ref="I27:I35">AD40</f>
        <v>8272</v>
      </c>
      <c r="J27" s="37">
        <f>AD49</f>
        <v>570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21220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6" t="s">
        <v>61</v>
      </c>
      <c r="G28" s="177"/>
      <c r="H28" s="178"/>
      <c r="I28" s="21">
        <f t="shared" si="6"/>
        <v>336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21221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5" t="s">
        <v>62</v>
      </c>
      <c r="G29" s="166"/>
      <c r="H29" s="167"/>
      <c r="I29" s="21">
        <f t="shared" si="6"/>
        <v>6073</v>
      </c>
      <c r="J29" s="37">
        <f>AD51</f>
        <v>340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 t="str">
        <f ca="1" t="shared" si="0"/>
        <v>21302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5" t="s">
        <v>16</v>
      </c>
      <c r="G30" s="166"/>
      <c r="H30" s="167"/>
      <c r="I30" s="21">
        <f t="shared" si="6"/>
        <v>959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21303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5" t="s">
        <v>17</v>
      </c>
      <c r="G31" s="166"/>
      <c r="H31" s="167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21341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5" t="s">
        <v>63</v>
      </c>
      <c r="G32" s="166"/>
      <c r="H32" s="167"/>
      <c r="I32" s="21">
        <f t="shared" si="6"/>
        <v>139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14539</v>
      </c>
      <c r="AF32" s="11" t="str">
        <f ca="1" t="shared" si="0"/>
        <v>21361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5" t="s">
        <v>64</v>
      </c>
      <c r="G33" s="166"/>
      <c r="H33" s="167"/>
      <c r="I33" s="21">
        <f t="shared" si="6"/>
        <v>47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502684</v>
      </c>
      <c r="AF33" s="11" t="str">
        <f ca="1" t="shared" si="0"/>
        <v>21362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5" t="s">
        <v>65</v>
      </c>
      <c r="G34" s="166"/>
      <c r="H34" s="167"/>
      <c r="I34" s="21">
        <f t="shared" si="6"/>
        <v>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9152</v>
      </c>
      <c r="AF34" s="11" t="str">
        <f ca="1" t="shared" si="0"/>
        <v>21381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5" t="s">
        <v>66</v>
      </c>
      <c r="G35" s="166"/>
      <c r="H35" s="167"/>
      <c r="I35" s="21">
        <f t="shared" si="6"/>
        <v>1364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21382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2" t="s">
        <v>10</v>
      </c>
      <c r="G36" s="163"/>
      <c r="H36" s="164"/>
      <c r="I36" s="38">
        <f>SUM(I27:I35)</f>
        <v>17190</v>
      </c>
      <c r="J36" s="39">
        <f>SUM(J27:J31)</f>
        <v>910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21383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661</v>
      </c>
      <c r="AF37" s="11" t="str">
        <f ca="1" t="shared" si="0"/>
        <v>21401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21403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21404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8272</v>
      </c>
      <c r="AF40" s="11" t="str">
        <f ca="1" t="shared" si="0"/>
        <v>21421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336</v>
      </c>
      <c r="AF41" s="11" t="str">
        <f ca="1" t="shared" si="0"/>
        <v>21501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6073</v>
      </c>
      <c r="AF42" s="11" t="str">
        <f ca="1" t="shared" si="0"/>
        <v>21502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959</v>
      </c>
      <c r="AF43" s="11" t="str">
        <f ca="1" t="shared" si="0"/>
        <v>21503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21504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139</v>
      </c>
      <c r="AF45" s="11" t="str">
        <f ca="1" t="shared" si="0"/>
        <v>21505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47</v>
      </c>
      <c r="AF46" s="11" t="str">
        <f ca="1" t="shared" si="0"/>
        <v>21506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0</v>
      </c>
      <c r="AF47" s="11" t="str">
        <f ca="1" t="shared" si="0"/>
        <v>21507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1364</v>
      </c>
      <c r="AF48" s="11" t="str">
        <f ca="1" t="shared" si="0"/>
        <v>21521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570</v>
      </c>
      <c r="AF49" s="11" t="str">
        <f ca="1" t="shared" si="0"/>
        <v>21604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340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2015-02-25T07:01:52Z</dcterms:modified>
  <cp:category/>
  <cp:version/>
  <cp:contentType/>
  <cp:contentStatus/>
</cp:coreProperties>
</file>