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'ごみ処理概要'!$A$6:$AP$32</definedName>
    <definedName name="_xlnm._FilterDatabase" localSheetId="3" hidden="1">'ごみ処理量内訳'!$A$6:$AS$6</definedName>
    <definedName name="_xlnm._FilterDatabase" localSheetId="1" hidden="1">'ごみ搬入量内訳'!$A$6:$DM$32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'ごみ処理概要'!$A$7:$AP$32</definedName>
    <definedName name="_xlnm.Print_Area" localSheetId="3">'ごみ処理量内訳'!$A$7:$AS$32</definedName>
    <definedName name="_xlnm.Print_Area" localSheetId="1">'ごみ搬入量内訳'!$A$7:$DM$32</definedName>
    <definedName name="_xlnm.Print_Area" localSheetId="6">'災害廃棄物搬入量'!$A$7:$CY$32</definedName>
    <definedName name="_xlnm.Print_Area" localSheetId="2">'施設区分別搬入量内訳'!$A$7:$EN$32</definedName>
    <definedName name="_xlnm.Print_Area" localSheetId="5">'施設資源化量内訳'!$A$7:$FO$32</definedName>
    <definedName name="_xlnm.Print_Area" localSheetId="4">'資源化量内訳'!$A$7:$CJ$32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<sst xmlns="http://schemas.openxmlformats.org/spreadsheetml/2006/main" count="4398" uniqueCount="621">
  <si>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</si>
  <si>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</si>
  <si>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</si>
  <si>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</si>
  <si>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</si>
  <si>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</si>
  <si>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</si>
  <si>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</si>
  <si>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</si>
  <si>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</si>
  <si>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</si>
  <si>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</si>
  <si>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</si>
  <si>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</si>
  <si>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</si>
  <si>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</si>
  <si>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</si>
  <si>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</si>
  <si>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</si>
  <si>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</si>
  <si>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</si>
  <si>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</si>
  <si>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</si>
  <si>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</si>
  <si>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</si>
  <si>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</si>
  <si>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</si>
  <si>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</si>
  <si>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</si>
  <si>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</si>
  <si>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</si>
  <si>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</si>
  <si>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</si>
  <si>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</si>
  <si>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</si>
  <si>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</si>
  <si>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</si>
  <si>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</si>
  <si>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</si>
  <si>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</si>
  <si>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</si>
  <si>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</si>
  <si>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</si>
  <si>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</si>
  <si>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</si>
  <si>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</si>
  <si>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</si>
  <si>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</si>
  <si>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</si>
  <si>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</si>
  <si>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</si>
  <si>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</si>
  <si>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</si>
  <si>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</si>
  <si>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</si>
  <si>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</si>
  <si>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</si>
  <si>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</si>
  <si>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</si>
  <si>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</si>
  <si>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</si>
  <si>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</si>
  <si>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</si>
  <si>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</si>
  <si>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</si>
  <si>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</si>
  <si>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</si>
  <si>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</si>
  <si>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</si>
  <si>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</si>
  <si>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</si>
  <si>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</si>
  <si>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</si>
  <si>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</si>
  <si>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</si>
  <si>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</si>
  <si>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</si>
  <si>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</si>
  <si>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</si>
  <si>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</si>
  <si>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</si>
  <si>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</si>
  <si>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</si>
  <si>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</si>
  <si>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</si>
  <si>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</si>
  <si>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</si>
  <si>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</si>
  <si>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</si>
  <si>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</si>
  <si>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</si>
  <si>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</si>
  <si>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</si>
  <si>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</si>
  <si>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</si>
  <si>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</si>
  <si>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</si>
  <si>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</si>
  <si>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</si>
  <si>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</si>
  <si>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</si>
  <si>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</si>
  <si>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</si>
  <si>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</si>
  <si>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</si>
  <si>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</si>
  <si>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</si>
  <si>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</si>
  <si>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</si>
  <si>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</si>
  <si>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</si>
  <si>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</si>
  <si>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</si>
  <si>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</si>
  <si>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</si>
  <si>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</si>
  <si>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</si>
  <si>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</si>
  <si>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</si>
  <si>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</si>
  <si>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</si>
  <si>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</si>
  <si>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</si>
  <si>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</si>
  <si>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</si>
  <si>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</si>
  <si>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</si>
  <si>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</si>
  <si>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</si>
  <si>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</si>
  <si>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</si>
  <si>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</si>
  <si>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</si>
  <si>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</si>
  <si>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</si>
  <si>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</si>
  <si>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</si>
  <si>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</si>
  <si>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</si>
  <si>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</si>
  <si>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</si>
  <si>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</si>
  <si>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</si>
  <si>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</si>
  <si>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</si>
  <si>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</si>
  <si>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</si>
  <si>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</si>
  <si>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</si>
  <si>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</si>
  <si>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</si>
  <si>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</si>
  <si>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</si>
  <si>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</si>
  <si>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</si>
  <si>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</si>
  <si>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</si>
  <si>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</si>
  <si>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</si>
  <si>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</si>
  <si>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</si>
  <si>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</si>
  <si>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</si>
  <si>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</si>
  <si>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</si>
  <si>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</si>
  <si>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</si>
  <si>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</si>
  <si>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</si>
  <si>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</si>
  <si>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</si>
  <si>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</si>
  <si>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</si>
  <si>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</si>
  <si>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</si>
  <si>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</si>
  <si>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</si>
  <si>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</si>
  <si>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</si>
  <si>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</si>
  <si>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</si>
  <si>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</si>
  <si>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</si>
  <si>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</si>
  <si>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</si>
  <si>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</si>
  <si>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</si>
  <si>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</si>
  <si>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</si>
  <si>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</si>
  <si>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</si>
  <si>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</si>
  <si>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</si>
  <si>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</si>
  <si>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</si>
  <si>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</si>
  <si>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</si>
  <si>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</si>
  <si>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</si>
  <si>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</si>
  <si>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</si>
  <si>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</si>
  <si>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</si>
  <si>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</si>
  <si>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</si>
  <si>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</si>
  <si>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</si>
  <si>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</si>
  <si>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</si>
  <si>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</si>
  <si>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</si>
  <si>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</si>
  <si>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</si>
  <si>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</si>
  <si>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</si>
  <si>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</si>
  <si>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</si>
  <si>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</si>
  <si>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</si>
  <si>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</si>
  <si>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</si>
  <si>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</si>
  <si>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</si>
  <si>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</si>
  <si>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</si>
  <si>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</si>
  <si>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</si>
  <si>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</si>
  <si>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</si>
  <si>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</si>
  <si>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</si>
  <si>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</si>
  <si>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</si>
  <si>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</si>
  <si>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</si>
  <si>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</si>
  <si>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</si>
  <si>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</si>
  <si>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</si>
  <si>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</si>
  <si>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</si>
  <si>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</si>
  <si>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</si>
  <si>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</si>
  <si>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</si>
  <si>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</si>
  <si>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</si>
  <si>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</si>
  <si>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</si>
  <si>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</si>
  <si>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</si>
  <si>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</si>
  <si>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</si>
  <si>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</si>
  <si>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</si>
  <si>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</si>
  <si>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</si>
  <si>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</si>
  <si>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</si>
  <si>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</si>
  <si>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</si>
  <si>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</si>
  <si>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</si>
  <si>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</si>
  <si>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</si>
  <si>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</si>
  <si>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</si>
  <si>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</si>
  <si>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</si>
  <si>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</si>
  <si>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</si>
  <si>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</si>
  <si>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</si>
  <si>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</si>
  <si>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</si>
  <si>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</si>
  <si>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</si>
  <si>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</si>
  <si>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</si>
  <si>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</si>
  <si>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</si>
  <si>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</si>
  <si>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</si>
  <si>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</si>
  <si>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</si>
  <si>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</si>
  <si>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</si>
  <si>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</si>
  <si>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</si>
  <si>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</si>
  <si>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</si>
  <si>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</si>
  <si>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</si>
  <si>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</si>
  <si>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</si>
  <si>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</si>
  <si>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</si>
  <si>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</si>
  <si>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</si>
  <si>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</si>
  <si>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</si>
  <si>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</si>
  <si>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</si>
  <si>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</si>
  <si>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</si>
  <si>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</si>
  <si>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</si>
  <si>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</si>
  <si>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</si>
  <si>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</si>
  <si>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</si>
  <si>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</si>
  <si>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</si>
  <si>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</si>
  <si>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</si>
  <si>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</si>
  <si>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</si>
  <si>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</si>
  <si>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</si>
  <si>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</si>
  <si>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</si>
  <si>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</si>
  <si>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</si>
  <si>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</si>
  <si>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</si>
  <si>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</si>
  <si>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</si>
  <si>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</si>
  <si>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</si>
  <si>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</si>
  <si>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</si>
  <si>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</si>
  <si>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</si>
  <si>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</si>
  <si>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</si>
  <si>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</si>
  <si>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</si>
  <si>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</si>
  <si>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</si>
  <si>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</si>
  <si>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</si>
  <si>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</si>
  <si>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</si>
  <si>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</si>
  <si>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</si>
  <si>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</si>
  <si>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</si>
  <si>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</si>
  <si>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</si>
  <si>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</si>
  <si>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</si>
  <si>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</si>
  <si>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</si>
  <si>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</si>
  <si>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</si>
  <si>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</si>
  <si>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</si>
  <si>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</si>
  <si>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</si>
  <si>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</si>
  <si>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</si>
  <si>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</si>
  <si>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</si>
  <si>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</si>
  <si>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</si>
  <si>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</si>
  <si>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</si>
  <si>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</si>
  <si>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</si>
  <si>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</si>
  <si>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</si>
  <si>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</si>
  <si>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</si>
  <si>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</si>
  <si>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</si>
  <si>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</si>
  <si>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</si>
  <si>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</si>
  <si>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</si>
  <si>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</si>
  <si>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</si>
  <si>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</si>
  <si>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</si>
  <si>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</si>
  <si>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</si>
  <si>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</si>
  <si>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</si>
  <si>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</si>
  <si>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</si>
  <si>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</si>
  <si>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</si>
  <si>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</si>
  <si>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</si>
  <si>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</si>
  <si>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</si>
  <si>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</si>
  <si>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</si>
  <si>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</si>
  <si>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</si>
  <si>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</si>
  <si>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</si>
  <si>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</si>
  <si>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</si>
  <si>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</si>
  <si>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</si>
  <si>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</si>
  <si>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</si>
  <si>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</si>
  <si>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</si>
  <si>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</si>
  <si>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</si>
  <si>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</si>
  <si>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</si>
  <si>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</si>
  <si>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</si>
  <si>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</si>
  <si>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</si>
  <si>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</si>
  <si>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</si>
  <si>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</si>
  <si>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</si>
  <si>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</si>
  <si>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</si>
  <si>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</si>
  <si>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</si>
  <si>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</si>
  <si>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</si>
  <si>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</si>
  <si>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</si>
  <si>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</si>
  <si>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</si>
  <si>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</si>
  <si>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</si>
  <si>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</si>
  <si>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</si>
  <si>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</si>
  <si>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</si>
  <si>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</si>
  <si>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</si>
  <si>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</si>
  <si>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</si>
  <si>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</si>
  <si>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</si>
  <si>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</si>
  <si>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</si>
  <si>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</si>
  <si>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</si>
  <si>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</si>
  <si>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</si>
  <si>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</si>
  <si>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</si>
  <si>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</si>
  <si>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</si>
  <si>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</si>
  <si>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</si>
  <si>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</si>
  <si>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</si>
  <si>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</si>
  <si>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</si>
  <si>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</si>
  <si>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</si>
  <si>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</si>
  <si>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</si>
  <si>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</si>
  <si>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</si>
  <si>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</si>
  <si>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</si>
  <si>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</si>
  <si>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</si>
  <si>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</si>
  <si>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</si>
  <si>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</si>
  <si>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</si>
  <si>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</si>
  <si>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</si>
  <si>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</si>
  <si>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</si>
  <si>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</si>
  <si>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</si>
  <si>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</si>
  <si>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</si>
  <si>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</si>
  <si>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</si>
  <si>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</si>
  <si>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</si>
  <si>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</si>
  <si>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</si>
  <si>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</si>
  <si>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</si>
  <si>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</si>
  <si>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</si>
  <si>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</si>
  <si>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</si>
  <si>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</si>
  <si>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</si>
  <si>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</si>
  <si>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</si>
  <si>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</si>
  <si>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</si>
  <si>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</si>
  <si>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</si>
  <si>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</si>
  <si>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</si>
  <si>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</si>
  <si>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</si>
  <si>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</si>
  <si>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</si>
  <si>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</si>
  <si>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</si>
  <si>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</si>
  <si>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</si>
  <si>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</si>
  <si>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</si>
  <si>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</si>
  <si>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</si>
  <si>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</si>
  <si>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</si>
  <si>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</si>
  <si>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</si>
  <si>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</si>
  <si>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</si>
  <si>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</si>
  <si>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</si>
  <si>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</si>
  <si>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</si>
  <si>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</si>
  <si>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</si>
  <si>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</si>
  <si>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</si>
  <si>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</si>
  <si>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</si>
  <si>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</si>
  <si>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</si>
  <si>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</si>
  <si>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</si>
  <si>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</si>
  <si>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</si>
  <si>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</si>
  <si>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</si>
  <si>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</si>
  <si>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</si>
  <si>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</si>
  <si>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</si>
  <si>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</si>
  <si>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</si>
  <si>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</si>
  <si>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</si>
  <si>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</si>
  <si>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</si>
  <si>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</si>
  <si>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</si>
  <si>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</si>
  <si>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</si>
  <si>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</si>
  <si>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</si>
  <si>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</si>
  <si>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</si>
  <si>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</si>
  <si>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</si>
  <si>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</si>
  <si>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</si>
  <si>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</si>
  <si>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</si>
  <si>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</si>
  <si>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</si>
  <si>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</si>
  <si>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</si>
  <si>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美郷町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</si>
  <si>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</si>
  <si>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</si>
  <si>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</si>
  <si>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</si>
  <si>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</si>
  <si>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</si>
  <si>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</si>
  <si>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</si>
  <si>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</si>
  <si>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</si>
  <si>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</si>
  <si>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</si>
  <si>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</si>
  <si>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</si>
  <si>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</si>
  <si>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</si>
  <si>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</si>
  <si>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</si>
  <si>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</si>
  <si>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</si>
  <si>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</si>
  <si>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</si>
  <si>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</si>
  <si>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</si>
  <si>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</si>
  <si>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</si>
  <si>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</si>
  <si>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</si>
  <si>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</si>
  <si>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</si>
  <si>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</si>
  <si>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</si>
  <si>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</si>
  <si>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</si>
  <si>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</si>
  <si>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</si>
  <si>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</si>
  <si>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</si>
  <si>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</si>
  <si>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</si>
  <si>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</si>
  <si>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</si>
  <si>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</si>
  <si>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</si>
  <si>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</si>
  <si>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</si>
  <si>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05463</t>
  </si>
  <si>
    <t>羽後町</t>
  </si>
  <si>
    <t>05464</t>
  </si>
  <si>
    <t>東成瀬村</t>
  </si>
  <si>
    <t>05000</t>
  </si>
  <si>
    <t>ごみ飼料化施設</t>
  </si>
  <si>
    <t>05000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</si>
</sst>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568</v>
      </c>
      <c r="B7" s="289" t="s">
        <v>618</v>
      </c>
      <c r="C7" s="290" t="s">
        <v>545</v>
      </c>
      <c r="D7" s="291">
        <f aca="true" t="shared" si="0" ref="D7:K7">SUM(D8:D32)</f>
        <v>1072450</v>
      </c>
      <c r="E7" s="291">
        <f t="shared" si="0"/>
        <v>1072450</v>
      </c>
      <c r="F7" s="291">
        <f t="shared" si="0"/>
        <v>0</v>
      </c>
      <c r="G7" s="291">
        <f t="shared" si="0"/>
        <v>3722</v>
      </c>
      <c r="H7" s="291">
        <f t="shared" si="0"/>
        <v>353172</v>
      </c>
      <c r="I7" s="291">
        <f t="shared" si="0"/>
        <v>33901</v>
      </c>
      <c r="J7" s="291">
        <f t="shared" si="0"/>
        <v>4961</v>
      </c>
      <c r="K7" s="291">
        <f t="shared" si="0"/>
        <v>392034</v>
      </c>
      <c r="L7" s="291">
        <f>IF(D7&lt;&gt;0,K7/D7/365*1000000,"-")</f>
        <v>1001.506600237454</v>
      </c>
      <c r="M7" s="291">
        <f>IF(D7&lt;&gt;0,('ごみ搬入量内訳'!BR7+'ごみ処理概要'!J7)/'ごみ処理概要'!D7/365*1000000,"-")</f>
        <v>675.3375480671897</v>
      </c>
      <c r="N7" s="291">
        <f>IF(D7&lt;&gt;0,'ごみ搬入量内訳'!CM7/'ごみ処理概要'!D7/365*1000000,"-")</f>
        <v>326.16905217026437</v>
      </c>
      <c r="O7" s="291">
        <f aca="true" t="shared" si="1" ref="O7:AA7">SUM(O8:O32)</f>
        <v>638</v>
      </c>
      <c r="P7" s="291">
        <f t="shared" si="1"/>
        <v>317015</v>
      </c>
      <c r="Q7" s="291">
        <f t="shared" si="1"/>
        <v>4262</v>
      </c>
      <c r="R7" s="291">
        <f t="shared" si="1"/>
        <v>44260</v>
      </c>
      <c r="S7" s="291">
        <f t="shared" si="1"/>
        <v>16232</v>
      </c>
      <c r="T7" s="291">
        <f t="shared" si="1"/>
        <v>24868</v>
      </c>
      <c r="U7" s="291">
        <f t="shared" si="1"/>
        <v>3125</v>
      </c>
      <c r="V7" s="291">
        <f t="shared" si="1"/>
        <v>0</v>
      </c>
      <c r="W7" s="291">
        <f t="shared" si="1"/>
        <v>0</v>
      </c>
      <c r="X7" s="291">
        <f t="shared" si="1"/>
        <v>4</v>
      </c>
      <c r="Y7" s="291">
        <f t="shared" si="1"/>
        <v>31</v>
      </c>
      <c r="Z7" s="291">
        <f t="shared" si="1"/>
        <v>20852</v>
      </c>
      <c r="AA7" s="291">
        <f t="shared" si="1"/>
        <v>386389</v>
      </c>
      <c r="AB7" s="292">
        <f>IF(AA7&lt;&gt;0,(Z7+P7+R7)/AA7*100,"-")</f>
        <v>98.89696652855025</v>
      </c>
      <c r="AC7" s="291">
        <f aca="true" t="shared" si="2" ref="AC7:AJ7">SUM(AC8:AC32)</f>
        <v>14501</v>
      </c>
      <c r="AD7" s="291">
        <f t="shared" si="2"/>
        <v>3710</v>
      </c>
      <c r="AE7" s="291">
        <f t="shared" si="2"/>
        <v>1705</v>
      </c>
      <c r="AF7" s="291">
        <f t="shared" si="2"/>
        <v>0</v>
      </c>
      <c r="AG7" s="291">
        <f t="shared" si="2"/>
        <v>0</v>
      </c>
      <c r="AH7" s="291">
        <f t="shared" si="2"/>
        <v>4</v>
      </c>
      <c r="AI7" s="291">
        <f t="shared" si="2"/>
        <v>20351</v>
      </c>
      <c r="AJ7" s="291">
        <f t="shared" si="2"/>
        <v>40271</v>
      </c>
      <c r="AK7" s="292">
        <f>IF((AA7+J7)&lt;&gt;0,(Z7+AJ7+J7)/(AA7+J7)*100,"-")</f>
        <v>16.886163280950555</v>
      </c>
      <c r="AL7" s="292">
        <f>IF((AA7+J7)&lt;&gt;0,('資源化量内訳'!D7-'資源化量内訳'!R7-'資源化量内訳'!T7-'資源化量内訳'!V7-'資源化量内訳'!U7)/(AA7+J7)*100,"-")</f>
        <v>16.886163280950555</v>
      </c>
      <c r="AM7" s="291">
        <f>SUM(AM8:AM32)</f>
        <v>4262</v>
      </c>
      <c r="AN7" s="291">
        <f>SUM(AN8:AN32)</f>
        <v>26772</v>
      </c>
      <c r="AO7" s="291">
        <f>SUM(AO8:AO32)</f>
        <v>7232</v>
      </c>
      <c r="AP7" s="291">
        <f>SUM(AP8:AP32)</f>
        <v>38266</v>
      </c>
    </row>
    <row r="8" spans="1:42" s="299" customFormat="1" ht="12" customHeight="1">
      <c r="A8" s="294" t="s">
        <v>568</v>
      </c>
      <c r="B8" s="295" t="s">
        <v>569</v>
      </c>
      <c r="C8" s="294" t="s">
        <v>570</v>
      </c>
      <c r="D8" s="296">
        <f aca="true" t="shared" si="3" ref="D8:D32">+E8+F8</f>
        <v>320909</v>
      </c>
      <c r="E8" s="296">
        <v>320909</v>
      </c>
      <c r="F8" s="296">
        <v>0</v>
      </c>
      <c r="G8" s="296">
        <v>1395</v>
      </c>
      <c r="H8" s="296">
        <f>SUM('ごみ搬入量内訳'!E8,+'ごみ搬入量内訳'!AD8)</f>
        <v>116620</v>
      </c>
      <c r="I8" s="296">
        <f>'ごみ搬入量内訳'!BC8</f>
        <v>6186</v>
      </c>
      <c r="J8" s="296">
        <f>'資源化量内訳'!BO8</f>
        <v>4151</v>
      </c>
      <c r="K8" s="296">
        <f aca="true" t="shared" si="4" ref="K8:K32">SUM(H8:J8)</f>
        <v>126957</v>
      </c>
      <c r="L8" s="296">
        <f aca="true" t="shared" si="5" ref="L8:L32">IF(D8&lt;&gt;0,K8/D8/365*1000000,"-")</f>
        <v>1083.8817149418496</v>
      </c>
      <c r="M8" s="296">
        <f>IF(D8&lt;&gt;0,('ごみ搬入量内訳'!BR8+'ごみ処理概要'!J8)/'ごみ処理概要'!D8/365*1000000,"-")</f>
        <v>685.1086577396562</v>
      </c>
      <c r="N8" s="296">
        <f>IF(D8&lt;&gt;0,'ごみ搬入量内訳'!CM8/'ごみ処理概要'!D8/365*1000000,"-")</f>
        <v>398.7730572021933</v>
      </c>
      <c r="O8" s="297">
        <f>'ごみ搬入量内訳'!DH8</f>
        <v>0</v>
      </c>
      <c r="P8" s="297">
        <f>'ごみ処理量内訳'!E8</f>
        <v>103134</v>
      </c>
      <c r="Q8" s="297">
        <f>'ごみ処理量内訳'!N8</f>
        <v>884</v>
      </c>
      <c r="R8" s="296">
        <f aca="true" t="shared" si="6" ref="R8:R32">SUM(S8:Y8)</f>
        <v>9343</v>
      </c>
      <c r="S8" s="297">
        <f>'ごみ処理量内訳'!G8</f>
        <v>4143</v>
      </c>
      <c r="T8" s="297">
        <f>'ごみ処理量内訳'!L8</f>
        <v>5200</v>
      </c>
      <c r="U8" s="297">
        <f>'ごみ処理量内訳'!H8</f>
        <v>0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9443</v>
      </c>
      <c r="AA8" s="296">
        <f aca="true" t="shared" si="7" ref="AA8:AA32">SUM(P8,Q8,R8,Z8)</f>
        <v>122804</v>
      </c>
      <c r="AB8" s="298">
        <f aca="true" t="shared" si="8" ref="AB8:AB32">IF(AA8&lt;&gt;0,(Z8+P8+R8)/AA8*100,"-")</f>
        <v>99.2801537409205</v>
      </c>
      <c r="AC8" s="296">
        <f>'施設資源化量内訳'!Y8</f>
        <v>13106</v>
      </c>
      <c r="AD8" s="296">
        <f>'施設資源化量内訳'!AT8</f>
        <v>900</v>
      </c>
      <c r="AE8" s="296">
        <f>'施設資源化量内訳'!BO8</f>
        <v>0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4626</v>
      </c>
      <c r="AJ8" s="296">
        <f aca="true" t="shared" si="9" ref="AJ8:AJ32">SUM(AC8:AI8)</f>
        <v>18632</v>
      </c>
      <c r="AK8" s="298">
        <f aca="true" t="shared" si="10" ref="AK8:AK32">IF((AA8+J8)&lt;&gt;0,(Z8+AJ8+J8)/(AA8+J8)*100,"-")</f>
        <v>25.383797408530583</v>
      </c>
      <c r="AL8" s="298">
        <f>IF((AA8+J8)&lt;&gt;0,('資源化量内訳'!D8-'資源化量内訳'!R8-'資源化量内訳'!T8-'資源化量内訳'!V8-'資源化量内訳'!U8)/(AA8+J8)*100,"-")</f>
        <v>25.383797408530583</v>
      </c>
      <c r="AM8" s="296">
        <f>'ごみ処理量内訳'!AA8</f>
        <v>884</v>
      </c>
      <c r="AN8" s="296">
        <f>'ごみ処理量内訳'!AB8</f>
        <v>3118</v>
      </c>
      <c r="AO8" s="296">
        <f>'ごみ処理量内訳'!AC8</f>
        <v>0</v>
      </c>
      <c r="AP8" s="296">
        <f aca="true" t="shared" si="11" ref="AP8:AP32">SUM(AM8:AO8)</f>
        <v>4002</v>
      </c>
    </row>
    <row r="9" spans="1:42" s="299" customFormat="1" ht="12" customHeight="1">
      <c r="A9" s="294" t="s">
        <v>568</v>
      </c>
      <c r="B9" s="306" t="s">
        <v>571</v>
      </c>
      <c r="C9" s="294" t="s">
        <v>572</v>
      </c>
      <c r="D9" s="296">
        <f t="shared" si="3"/>
        <v>58217</v>
      </c>
      <c r="E9" s="296">
        <v>58217</v>
      </c>
      <c r="F9" s="296">
        <v>0</v>
      </c>
      <c r="G9" s="296">
        <v>201</v>
      </c>
      <c r="H9" s="296">
        <f>SUM('ごみ搬入量内訳'!E9,+'ごみ搬入量内訳'!AD9)</f>
        <v>21404</v>
      </c>
      <c r="I9" s="296">
        <f>'ごみ搬入量内訳'!BC9</f>
        <v>296</v>
      </c>
      <c r="J9" s="296">
        <f>'資源化量内訳'!BO9</f>
        <v>80</v>
      </c>
      <c r="K9" s="296">
        <f t="shared" si="4"/>
        <v>21780</v>
      </c>
      <c r="L9" s="296">
        <f t="shared" si="5"/>
        <v>1024.9795227633224</v>
      </c>
      <c r="M9" s="296">
        <f>IF(D9&lt;&gt;0,('ごみ搬入量内訳'!BR9+'ごみ処理概要'!J9)/'ごみ処理概要'!D9/365*1000000,"-")</f>
        <v>621.4350136863944</v>
      </c>
      <c r="N9" s="296">
        <f>IF(D9&lt;&gt;0,'ごみ搬入量内訳'!CM9/'ごみ処理概要'!D9/365*1000000,"-")</f>
        <v>403.54450907692785</v>
      </c>
      <c r="O9" s="297">
        <f>'ごみ搬入量内訳'!DH9</f>
        <v>0</v>
      </c>
      <c r="P9" s="297">
        <f>'ごみ処理量内訳'!E9</f>
        <v>18980</v>
      </c>
      <c r="Q9" s="297">
        <f>'ごみ処理量内訳'!N9</f>
        <v>147</v>
      </c>
      <c r="R9" s="296">
        <f t="shared" si="6"/>
        <v>1618</v>
      </c>
      <c r="S9" s="297">
        <f>'ごみ処理量内訳'!G9</f>
        <v>889</v>
      </c>
      <c r="T9" s="297">
        <f>'ごみ処理量内訳'!L9</f>
        <v>729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954</v>
      </c>
      <c r="AA9" s="296">
        <f t="shared" si="7"/>
        <v>21699</v>
      </c>
      <c r="AB9" s="298">
        <f t="shared" si="8"/>
        <v>99.32254942624084</v>
      </c>
      <c r="AC9" s="296">
        <f>'施設資源化量内訳'!Y9</f>
        <v>0</v>
      </c>
      <c r="AD9" s="296">
        <f>'施設資源化量内訳'!AT9</f>
        <v>198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729</v>
      </c>
      <c r="AJ9" s="296">
        <f t="shared" si="9"/>
        <v>927</v>
      </c>
      <c r="AK9" s="298">
        <f t="shared" si="10"/>
        <v>9.00408650534919</v>
      </c>
      <c r="AL9" s="298">
        <f>IF((AA9+J9)&lt;&gt;0,('資源化量内訳'!D9-'資源化量内訳'!R9-'資源化量内訳'!T9-'資源化量内訳'!V9-'資源化量内訳'!U9)/(AA9+J9)*100,"-")</f>
        <v>9.00408650534919</v>
      </c>
      <c r="AM9" s="296">
        <f>'ごみ処理量内訳'!AA9</f>
        <v>147</v>
      </c>
      <c r="AN9" s="296">
        <f>'ごみ処理量内訳'!AB9</f>
        <v>2383</v>
      </c>
      <c r="AO9" s="296">
        <f>'ごみ処理量内訳'!AC9</f>
        <v>460</v>
      </c>
      <c r="AP9" s="296">
        <f t="shared" si="11"/>
        <v>2990</v>
      </c>
    </row>
    <row r="10" spans="1:42" s="299" customFormat="1" ht="12" customHeight="1">
      <c r="A10" s="294" t="s">
        <v>568</v>
      </c>
      <c r="B10" s="306" t="s">
        <v>573</v>
      </c>
      <c r="C10" s="294" t="s">
        <v>574</v>
      </c>
      <c r="D10" s="296">
        <f t="shared" si="3"/>
        <v>97633</v>
      </c>
      <c r="E10" s="296">
        <v>97633</v>
      </c>
      <c r="F10" s="296">
        <v>0</v>
      </c>
      <c r="G10" s="296">
        <v>327</v>
      </c>
      <c r="H10" s="296">
        <f>SUM('ごみ搬入量内訳'!E10,+'ごみ搬入量内訳'!AD10)</f>
        <v>26195</v>
      </c>
      <c r="I10" s="296">
        <f>'ごみ搬入量内訳'!BC10</f>
        <v>6668</v>
      </c>
      <c r="J10" s="296">
        <f>'資源化量内訳'!BO10</f>
        <v>0</v>
      </c>
      <c r="K10" s="296">
        <f t="shared" si="4"/>
        <v>32863</v>
      </c>
      <c r="L10" s="296">
        <f t="shared" si="5"/>
        <v>922.1842659588066</v>
      </c>
      <c r="M10" s="296">
        <f>IF(D10&lt;&gt;0,('ごみ搬入量内訳'!BR10+'ごみ処理概要'!J10)/'ごみ処理概要'!D10/365*1000000,"-")</f>
        <v>627.6790816713808</v>
      </c>
      <c r="N10" s="296">
        <f>IF(D10&lt;&gt;0,'ごみ搬入量内訳'!CM10/'ごみ処理概要'!D10/365*1000000,"-")</f>
        <v>294.50518428742583</v>
      </c>
      <c r="O10" s="297">
        <f>'ごみ搬入量内訳'!DH10</f>
        <v>0</v>
      </c>
      <c r="P10" s="297">
        <f>'ごみ処理量内訳'!E10</f>
        <v>26432</v>
      </c>
      <c r="Q10" s="297">
        <f>'ごみ処理量内訳'!N10</f>
        <v>0</v>
      </c>
      <c r="R10" s="296">
        <f t="shared" si="6"/>
        <v>3347</v>
      </c>
      <c r="S10" s="297">
        <f>'ごみ処理量内訳'!G10</f>
        <v>1207</v>
      </c>
      <c r="T10" s="297">
        <f>'ごみ処理量内訳'!L10</f>
        <v>1605</v>
      </c>
      <c r="U10" s="297">
        <f>'ごみ処理量内訳'!H10</f>
        <v>535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2839</v>
      </c>
      <c r="AA10" s="296">
        <f t="shared" si="7"/>
        <v>32618</v>
      </c>
      <c r="AB10" s="298">
        <f t="shared" si="8"/>
        <v>100</v>
      </c>
      <c r="AC10" s="296">
        <f>'施設資源化量内訳'!Y10</f>
        <v>226</v>
      </c>
      <c r="AD10" s="296">
        <f>'施設資源化量内訳'!AT10</f>
        <v>594</v>
      </c>
      <c r="AE10" s="296">
        <f>'施設資源化量内訳'!BO10</f>
        <v>535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1069</v>
      </c>
      <c r="AJ10" s="296">
        <f t="shared" si="9"/>
        <v>2424</v>
      </c>
      <c r="AK10" s="298">
        <f t="shared" si="10"/>
        <v>16.13526273836532</v>
      </c>
      <c r="AL10" s="298">
        <f>IF((AA10+J10)&lt;&gt;0,('資源化量内訳'!D10-'資源化量内訳'!R10-'資源化量内訳'!T10-'資源化量内訳'!V10-'資源化量内訳'!U10)/(AA10+J10)*100,"-")</f>
        <v>16.13526273836532</v>
      </c>
      <c r="AM10" s="296">
        <f>'ごみ処理量内訳'!AA10</f>
        <v>0</v>
      </c>
      <c r="AN10" s="296">
        <f>'ごみ処理量内訳'!AB10</f>
        <v>2620</v>
      </c>
      <c r="AO10" s="296">
        <f>'ごみ処理量内訳'!AC10</f>
        <v>687</v>
      </c>
      <c r="AP10" s="296">
        <f t="shared" si="11"/>
        <v>3307</v>
      </c>
    </row>
    <row r="11" spans="1:42" s="299" customFormat="1" ht="12" customHeight="1">
      <c r="A11" s="294" t="s">
        <v>568</v>
      </c>
      <c r="B11" s="306" t="s">
        <v>575</v>
      </c>
      <c r="C11" s="294" t="s">
        <v>576</v>
      </c>
      <c r="D11" s="296">
        <f t="shared" si="3"/>
        <v>78005</v>
      </c>
      <c r="E11" s="296">
        <v>78005</v>
      </c>
      <c r="F11" s="296">
        <v>0</v>
      </c>
      <c r="G11" s="296">
        <v>264</v>
      </c>
      <c r="H11" s="296">
        <f>SUM('ごみ搬入量内訳'!E11,+'ごみ搬入量内訳'!AD11)</f>
        <v>25423</v>
      </c>
      <c r="I11" s="296">
        <f>'ごみ搬入量内訳'!BC11</f>
        <v>5377</v>
      </c>
      <c r="J11" s="296">
        <f>'資源化量内訳'!BO11</f>
        <v>0</v>
      </c>
      <c r="K11" s="296">
        <f t="shared" si="4"/>
        <v>30800</v>
      </c>
      <c r="L11" s="296">
        <f t="shared" si="5"/>
        <v>1081.7711895883035</v>
      </c>
      <c r="M11" s="296">
        <f>IF(D11&lt;&gt;0,('ごみ搬入量内訳'!BR11+'ごみ処理概要'!J11)/'ごみ処理概要'!D11/365*1000000,"-")</f>
        <v>664.2356083601946</v>
      </c>
      <c r="N11" s="296">
        <f>IF(D11&lt;&gt;0,'ごみ搬入量内訳'!CM11/'ごみ処理概要'!D11/365*1000000,"-")</f>
        <v>417.53558122810887</v>
      </c>
      <c r="O11" s="297">
        <f>'ごみ搬入量内訳'!DH11</f>
        <v>0</v>
      </c>
      <c r="P11" s="297">
        <f>'ごみ処理量内訳'!E11</f>
        <v>20700</v>
      </c>
      <c r="Q11" s="297">
        <f>'ごみ処理量内訳'!N11</f>
        <v>0</v>
      </c>
      <c r="R11" s="296">
        <f t="shared" si="6"/>
        <v>10101</v>
      </c>
      <c r="S11" s="297">
        <f>'ごみ処理量内訳'!G11</f>
        <v>4422</v>
      </c>
      <c r="T11" s="297">
        <f>'ごみ処理量内訳'!L11</f>
        <v>3241</v>
      </c>
      <c r="U11" s="297">
        <f>'ごみ処理量内訳'!H11</f>
        <v>2438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0</v>
      </c>
      <c r="AA11" s="296">
        <f t="shared" si="7"/>
        <v>30801</v>
      </c>
      <c r="AB11" s="298">
        <f t="shared" si="8"/>
        <v>100</v>
      </c>
      <c r="AC11" s="296">
        <f>'施設資源化量内訳'!Y11</f>
        <v>819</v>
      </c>
      <c r="AD11" s="296">
        <f>'施設資源化量内訳'!AT11</f>
        <v>244</v>
      </c>
      <c r="AE11" s="296">
        <f>'施設資源化量内訳'!BO11</f>
        <v>1018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3180</v>
      </c>
      <c r="AJ11" s="296">
        <f t="shared" si="9"/>
        <v>5261</v>
      </c>
      <c r="AK11" s="298">
        <f t="shared" si="10"/>
        <v>17.080614265770592</v>
      </c>
      <c r="AL11" s="298">
        <f>IF((AA11+J11)&lt;&gt;0,('資源化量内訳'!D11-'資源化量内訳'!R11-'資源化量内訳'!T11-'資源化量内訳'!V11-'資源化量内訳'!U11)/(AA11+J11)*100,"-")</f>
        <v>17.080614265770592</v>
      </c>
      <c r="AM11" s="296">
        <f>'ごみ処理量内訳'!AA11</f>
        <v>0</v>
      </c>
      <c r="AN11" s="296">
        <f>'ごみ処理量内訳'!AB11</f>
        <v>779</v>
      </c>
      <c r="AO11" s="296">
        <f>'ごみ処理量内訳'!AC11</f>
        <v>3200</v>
      </c>
      <c r="AP11" s="296">
        <f t="shared" si="11"/>
        <v>3979</v>
      </c>
    </row>
    <row r="12" spans="1:42" s="299" customFormat="1" ht="12" customHeight="1">
      <c r="A12" s="294" t="s">
        <v>568</v>
      </c>
      <c r="B12" s="295" t="s">
        <v>577</v>
      </c>
      <c r="C12" s="294" t="s">
        <v>578</v>
      </c>
      <c r="D12" s="314">
        <f t="shared" si="3"/>
        <v>31082</v>
      </c>
      <c r="E12" s="314">
        <v>31082</v>
      </c>
      <c r="F12" s="314">
        <v>0</v>
      </c>
      <c r="G12" s="314">
        <v>64</v>
      </c>
      <c r="H12" s="314">
        <f>SUM('ごみ搬入量内訳'!E12,+'ごみ搬入量内訳'!AD12)</f>
        <v>10413</v>
      </c>
      <c r="I12" s="314">
        <f>'ごみ搬入量内訳'!BC12</f>
        <v>130</v>
      </c>
      <c r="J12" s="314">
        <f>'資源化量内訳'!BO12</f>
        <v>0</v>
      </c>
      <c r="K12" s="314">
        <f t="shared" si="4"/>
        <v>10543</v>
      </c>
      <c r="L12" s="314">
        <f t="shared" si="5"/>
        <v>929.3137992036972</v>
      </c>
      <c r="M12" s="314">
        <f>IF(D12&lt;&gt;0,('ごみ搬入量内訳'!BR12+'ごみ処理概要'!J12)/'ごみ処理概要'!D12/365*1000000,"-")</f>
        <v>725.4341807309521</v>
      </c>
      <c r="N12" s="314">
        <f>IF(D12&lt;&gt;0,'ごみ搬入量内訳'!CM12/'ごみ処理概要'!D12/365*1000000,"-")</f>
        <v>203.8796184727451</v>
      </c>
      <c r="O12" s="314">
        <f>'ごみ搬入量内訳'!DH12</f>
        <v>0</v>
      </c>
      <c r="P12" s="314">
        <f>'ごみ処理量内訳'!E12</f>
        <v>9211</v>
      </c>
      <c r="Q12" s="314">
        <f>'ごみ処理量内訳'!N12</f>
        <v>0</v>
      </c>
      <c r="R12" s="314">
        <f t="shared" si="6"/>
        <v>1042</v>
      </c>
      <c r="S12" s="314">
        <f>'ごみ処理量内訳'!G12</f>
        <v>562</v>
      </c>
      <c r="T12" s="314">
        <f>'ごみ処理量内訳'!L12</f>
        <v>480</v>
      </c>
      <c r="U12" s="314">
        <f>'ごみ処理量内訳'!H12</f>
        <v>0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0</v>
      </c>
      <c r="Y12" s="314">
        <f>'ごみ処理量内訳'!M12</f>
        <v>0</v>
      </c>
      <c r="Z12" s="314">
        <f>'資源化量内訳'!Y12</f>
        <v>0</v>
      </c>
      <c r="AA12" s="314">
        <f t="shared" si="7"/>
        <v>10253</v>
      </c>
      <c r="AB12" s="328">
        <f t="shared" si="8"/>
        <v>100</v>
      </c>
      <c r="AC12" s="314">
        <f>'施設資源化量内訳'!Y12</f>
        <v>0</v>
      </c>
      <c r="AD12" s="314">
        <f>'施設資源化量内訳'!AT12</f>
        <v>100</v>
      </c>
      <c r="AE12" s="314">
        <f>'施設資源化量内訳'!BO12</f>
        <v>0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0</v>
      </c>
      <c r="AI12" s="314">
        <f>'施設資源化量内訳'!EU12</f>
        <v>427</v>
      </c>
      <c r="AJ12" s="314">
        <f t="shared" si="9"/>
        <v>527</v>
      </c>
      <c r="AK12" s="328">
        <f t="shared" si="10"/>
        <v>5.139959036379596</v>
      </c>
      <c r="AL12" s="328">
        <f>IF((AA12+J12)&lt;&gt;0,('資源化量内訳'!D12-'資源化量内訳'!R12-'資源化量内訳'!T12-'資源化量内訳'!V12-'資源化量内訳'!U12)/(AA12+J12)*100,"-")</f>
        <v>5.139959036379596</v>
      </c>
      <c r="AM12" s="314">
        <f>'ごみ処理量内訳'!AA12</f>
        <v>0</v>
      </c>
      <c r="AN12" s="314">
        <f>'ごみ処理量内訳'!AB12</f>
        <v>1241</v>
      </c>
      <c r="AO12" s="314">
        <f>'ごみ処理量内訳'!AC12</f>
        <v>225</v>
      </c>
      <c r="AP12" s="314">
        <f t="shared" si="11"/>
        <v>1466</v>
      </c>
    </row>
    <row r="13" spans="1:42" s="299" customFormat="1" ht="12" customHeight="1">
      <c r="A13" s="294" t="s">
        <v>568</v>
      </c>
      <c r="B13" s="295" t="s">
        <v>579</v>
      </c>
      <c r="C13" s="294" t="s">
        <v>580</v>
      </c>
      <c r="D13" s="314">
        <f t="shared" si="3"/>
        <v>50040</v>
      </c>
      <c r="E13" s="314">
        <v>50040</v>
      </c>
      <c r="F13" s="314">
        <v>0</v>
      </c>
      <c r="G13" s="314">
        <v>144</v>
      </c>
      <c r="H13" s="314">
        <f>SUM('ごみ搬入量内訳'!E13,+'ごみ搬入量内訳'!AD13)</f>
        <v>15510</v>
      </c>
      <c r="I13" s="314">
        <f>'ごみ搬入量内訳'!BC13</f>
        <v>1550</v>
      </c>
      <c r="J13" s="314">
        <f>'資源化量内訳'!BO13</f>
        <v>574</v>
      </c>
      <c r="K13" s="314">
        <f t="shared" si="4"/>
        <v>17634</v>
      </c>
      <c r="L13" s="314">
        <f t="shared" si="5"/>
        <v>965.4741959856773</v>
      </c>
      <c r="M13" s="314">
        <f>IF(D13&lt;&gt;0,('ごみ搬入量内訳'!BR13+'ごみ処理概要'!J13)/'ごみ処理概要'!D13/365*1000000,"-")</f>
        <v>645.0729827097226</v>
      </c>
      <c r="N13" s="314">
        <f>IF(D13&lt;&gt;0,'ごみ搬入量内訳'!CM13/'ごみ処理概要'!D13/365*1000000,"-")</f>
        <v>320.40121327595455</v>
      </c>
      <c r="O13" s="314">
        <f>'ごみ搬入量内訳'!DH13</f>
        <v>0</v>
      </c>
      <c r="P13" s="314">
        <f>'ごみ処理量内訳'!E13</f>
        <v>14947</v>
      </c>
      <c r="Q13" s="314">
        <f>'ごみ処理量内訳'!N13</f>
        <v>0</v>
      </c>
      <c r="R13" s="314">
        <f t="shared" si="6"/>
        <v>2114</v>
      </c>
      <c r="S13" s="314">
        <f>'ごみ処理量内訳'!G13</f>
        <v>442</v>
      </c>
      <c r="T13" s="314">
        <f>'ごみ処理量内訳'!L13</f>
        <v>1672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0</v>
      </c>
      <c r="Y13" s="314">
        <f>'ごみ処理量内訳'!M13</f>
        <v>0</v>
      </c>
      <c r="Z13" s="314">
        <f>'資源化量内訳'!Y13</f>
        <v>0</v>
      </c>
      <c r="AA13" s="314">
        <f t="shared" si="7"/>
        <v>17061</v>
      </c>
      <c r="AB13" s="328">
        <f t="shared" si="8"/>
        <v>100</v>
      </c>
      <c r="AC13" s="314">
        <f>'施設資源化量内訳'!Y13</f>
        <v>0</v>
      </c>
      <c r="AD13" s="314">
        <f>'施設資源化量内訳'!AT13</f>
        <v>296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0</v>
      </c>
      <c r="AI13" s="314">
        <f>'施設資源化量内訳'!EU13</f>
        <v>1672</v>
      </c>
      <c r="AJ13" s="314">
        <f t="shared" si="9"/>
        <v>1968</v>
      </c>
      <c r="AK13" s="328">
        <f t="shared" si="10"/>
        <v>14.414516586333995</v>
      </c>
      <c r="AL13" s="328">
        <f>IF((AA13+J13)&lt;&gt;0,('資源化量内訳'!D13-'資源化量内訳'!R13-'資源化量内訳'!T13-'資源化量内訳'!V13-'資源化量内訳'!U13)/(AA13+J13)*100,"-")</f>
        <v>14.414516586333995</v>
      </c>
      <c r="AM13" s="314">
        <f>'ごみ処理量内訳'!AA13</f>
        <v>0</v>
      </c>
      <c r="AN13" s="314">
        <f>'ごみ処理量内訳'!AB13</f>
        <v>1842</v>
      </c>
      <c r="AO13" s="314">
        <f>'ごみ処理量内訳'!AC13</f>
        <v>40</v>
      </c>
      <c r="AP13" s="314">
        <f t="shared" si="11"/>
        <v>1882</v>
      </c>
    </row>
    <row r="14" spans="1:42" s="299" customFormat="1" ht="12" customHeight="1">
      <c r="A14" s="294" t="s">
        <v>568</v>
      </c>
      <c r="B14" s="295" t="s">
        <v>581</v>
      </c>
      <c r="C14" s="294" t="s">
        <v>582</v>
      </c>
      <c r="D14" s="314">
        <f t="shared" si="3"/>
        <v>33988</v>
      </c>
      <c r="E14" s="314">
        <v>33988</v>
      </c>
      <c r="F14" s="314">
        <v>0</v>
      </c>
      <c r="G14" s="314">
        <v>98</v>
      </c>
      <c r="H14" s="314">
        <f>SUM('ごみ搬入量内訳'!E14,+'ごみ搬入量内訳'!AD14)</f>
        <v>13884</v>
      </c>
      <c r="I14" s="314">
        <f>'ごみ搬入量内訳'!BC14</f>
        <v>453</v>
      </c>
      <c r="J14" s="314">
        <f>'資源化量内訳'!BO14</f>
        <v>0</v>
      </c>
      <c r="K14" s="314">
        <f t="shared" si="4"/>
        <v>14337</v>
      </c>
      <c r="L14" s="314">
        <f t="shared" si="5"/>
        <v>1155.6858907495152</v>
      </c>
      <c r="M14" s="314">
        <f>IF(D14&lt;&gt;0,('ごみ搬入量内訳'!BR14+'ごみ処理概要'!J14)/'ごみ処理概要'!D14/365*1000000,"-")</f>
        <v>720.3993028965905</v>
      </c>
      <c r="N14" s="314">
        <f>IF(D14&lt;&gt;0,'ごみ搬入量内訳'!CM14/'ごみ処理概要'!D14/365*1000000,"-")</f>
        <v>435.2865878529247</v>
      </c>
      <c r="O14" s="314">
        <f>'ごみ搬入量内訳'!DH14</f>
        <v>39</v>
      </c>
      <c r="P14" s="314">
        <f>'ごみ処理量内訳'!E14</f>
        <v>11291</v>
      </c>
      <c r="Q14" s="314">
        <f>'ごみ処理量内訳'!N14</f>
        <v>433</v>
      </c>
      <c r="R14" s="314">
        <f t="shared" si="6"/>
        <v>1214</v>
      </c>
      <c r="S14" s="314">
        <f>'ごみ処理量内訳'!G14</f>
        <v>63</v>
      </c>
      <c r="T14" s="314">
        <f>'ごみ処理量内訳'!L14</f>
        <v>1151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1399</v>
      </c>
      <c r="AA14" s="314">
        <f t="shared" si="7"/>
        <v>14337</v>
      </c>
      <c r="AB14" s="328">
        <f t="shared" si="8"/>
        <v>96.97984236590639</v>
      </c>
      <c r="AC14" s="314">
        <f>'施設資源化量内訳'!Y14</f>
        <v>300</v>
      </c>
      <c r="AD14" s="314">
        <f>'施設資源化量内訳'!AT14</f>
        <v>41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1021</v>
      </c>
      <c r="AJ14" s="314">
        <f t="shared" si="9"/>
        <v>1362</v>
      </c>
      <c r="AK14" s="328">
        <f t="shared" si="10"/>
        <v>19.257864267280464</v>
      </c>
      <c r="AL14" s="328">
        <f>IF((AA14+J14)&lt;&gt;0,('資源化量内訳'!D14-'資源化量内訳'!R14-'資源化量内訳'!T14-'資源化量内訳'!V14-'資源化量内訳'!U14)/(AA14+J14)*100,"-")</f>
        <v>19.257864267280464</v>
      </c>
      <c r="AM14" s="314">
        <f>'ごみ処理量内訳'!AA14</f>
        <v>433</v>
      </c>
      <c r="AN14" s="314">
        <f>'ごみ処理量内訳'!AB14</f>
        <v>772</v>
      </c>
      <c r="AO14" s="314">
        <f>'ごみ処理量内訳'!AC14</f>
        <v>122</v>
      </c>
      <c r="AP14" s="314">
        <f t="shared" si="11"/>
        <v>1327</v>
      </c>
    </row>
    <row r="15" spans="1:42" s="299" customFormat="1" ht="12" customHeight="1">
      <c r="A15" s="294" t="s">
        <v>568</v>
      </c>
      <c r="B15" s="295" t="s">
        <v>583</v>
      </c>
      <c r="C15" s="294" t="s">
        <v>584</v>
      </c>
      <c r="D15" s="314">
        <f t="shared" si="3"/>
        <v>83403</v>
      </c>
      <c r="E15" s="314">
        <v>83403</v>
      </c>
      <c r="F15" s="314">
        <v>0</v>
      </c>
      <c r="G15" s="314">
        <v>272</v>
      </c>
      <c r="H15" s="314">
        <f>SUM('ごみ搬入量内訳'!E15,+'ごみ搬入量内訳'!AD15)</f>
        <v>25489</v>
      </c>
      <c r="I15" s="314">
        <f>'ごみ搬入量内訳'!BC15</f>
        <v>3231</v>
      </c>
      <c r="J15" s="314">
        <f>'資源化量内訳'!BO15</f>
        <v>0</v>
      </c>
      <c r="K15" s="314">
        <f t="shared" si="4"/>
        <v>28720</v>
      </c>
      <c r="L15" s="314">
        <f t="shared" si="5"/>
        <v>943.430470209097</v>
      </c>
      <c r="M15" s="314">
        <f>IF(D15&lt;&gt;0,('ごみ搬入量内訳'!BR15+'ごみ処理概要'!J15)/'ごみ処理概要'!D15/365*1000000,"-")</f>
        <v>712.8615819640534</v>
      </c>
      <c r="N15" s="314">
        <f>IF(D15&lt;&gt;0,'ごみ搬入量内訳'!CM15/'ごみ処理概要'!D15/365*1000000,"-")</f>
        <v>230.5688882450436</v>
      </c>
      <c r="O15" s="314">
        <f>'ごみ搬入量内訳'!DH15</f>
        <v>0</v>
      </c>
      <c r="P15" s="314">
        <f>'ごみ処理量内訳'!E15</f>
        <v>23594</v>
      </c>
      <c r="Q15" s="314">
        <f>'ごみ処理量内訳'!N15</f>
        <v>257</v>
      </c>
      <c r="R15" s="314">
        <f t="shared" si="6"/>
        <v>4165</v>
      </c>
      <c r="S15" s="314">
        <f>'ごみ処理量内訳'!G15</f>
        <v>1312</v>
      </c>
      <c r="T15" s="314">
        <f>'ごみ処理量内訳'!L15</f>
        <v>2853</v>
      </c>
      <c r="U15" s="314">
        <f>'ごみ処理量内訳'!H15</f>
        <v>0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0</v>
      </c>
      <c r="Z15" s="314">
        <f>'資源化量内訳'!Y15</f>
        <v>0</v>
      </c>
      <c r="AA15" s="314">
        <f t="shared" si="7"/>
        <v>28016</v>
      </c>
      <c r="AB15" s="328">
        <f t="shared" si="8"/>
        <v>99.08266704740149</v>
      </c>
      <c r="AC15" s="314">
        <f>'施設資源化量内訳'!Y15</f>
        <v>0</v>
      </c>
      <c r="AD15" s="314">
        <f>'施設資源化量内訳'!AT15</f>
        <v>519</v>
      </c>
      <c r="AE15" s="314">
        <f>'施設資源化量内訳'!BO15</f>
        <v>0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2830</v>
      </c>
      <c r="AJ15" s="314">
        <f t="shared" si="9"/>
        <v>3349</v>
      </c>
      <c r="AK15" s="328">
        <f t="shared" si="10"/>
        <v>11.95388349514563</v>
      </c>
      <c r="AL15" s="328">
        <f>IF((AA15+J15)&lt;&gt;0,('資源化量内訳'!D15-'資源化量内訳'!R15-'資源化量内訳'!T15-'資源化量内訳'!V15-'資源化量内訳'!U15)/(AA15+J15)*100,"-")</f>
        <v>11.95388349514563</v>
      </c>
      <c r="AM15" s="314">
        <f>'ごみ処理量内訳'!AA15</f>
        <v>257</v>
      </c>
      <c r="AN15" s="314">
        <f>'ごみ処理量内訳'!AB15</f>
        <v>2870</v>
      </c>
      <c r="AO15" s="314">
        <f>'ごみ処理量内訳'!AC15</f>
        <v>693</v>
      </c>
      <c r="AP15" s="314">
        <f t="shared" si="11"/>
        <v>3820</v>
      </c>
    </row>
    <row r="16" spans="1:42" s="299" customFormat="1" ht="12" customHeight="1">
      <c r="A16" s="294" t="s">
        <v>568</v>
      </c>
      <c r="B16" s="295" t="s">
        <v>585</v>
      </c>
      <c r="C16" s="294" t="s">
        <v>586</v>
      </c>
      <c r="D16" s="314">
        <f t="shared" si="3"/>
        <v>34162</v>
      </c>
      <c r="E16" s="314">
        <v>34162</v>
      </c>
      <c r="F16" s="314">
        <v>0</v>
      </c>
      <c r="G16" s="314">
        <v>36</v>
      </c>
      <c r="H16" s="314">
        <f>SUM('ごみ搬入量内訳'!E16,+'ごみ搬入量内訳'!AD16)</f>
        <v>9518</v>
      </c>
      <c r="I16" s="314">
        <f>'ごみ搬入量内訳'!BC16</f>
        <v>2699</v>
      </c>
      <c r="J16" s="314">
        <f>'資源化量内訳'!BO16</f>
        <v>0</v>
      </c>
      <c r="K16" s="314">
        <f t="shared" si="4"/>
        <v>12217</v>
      </c>
      <c r="L16" s="314">
        <f t="shared" si="5"/>
        <v>979.7796638578633</v>
      </c>
      <c r="M16" s="314">
        <f>IF(D16&lt;&gt;0,('ごみ搬入量内訳'!BR16+'ごみ処理概要'!J16)/'ごみ処理概要'!D16/365*1000000,"-")</f>
        <v>707.1864677006334</v>
      </c>
      <c r="N16" s="314">
        <f>IF(D16&lt;&gt;0,'ごみ搬入量内訳'!CM16/'ごみ処理概要'!D16/365*1000000,"-")</f>
        <v>272.5931961572299</v>
      </c>
      <c r="O16" s="314">
        <f>'ごみ搬入量内訳'!DH16</f>
        <v>0</v>
      </c>
      <c r="P16" s="314">
        <f>'ごみ処理量内訳'!E16</f>
        <v>10332</v>
      </c>
      <c r="Q16" s="314">
        <f>'ごみ処理量内訳'!N16</f>
        <v>0</v>
      </c>
      <c r="R16" s="314">
        <f t="shared" si="6"/>
        <v>1419</v>
      </c>
      <c r="S16" s="314">
        <f>'ごみ処理量内訳'!G16</f>
        <v>1321</v>
      </c>
      <c r="T16" s="314">
        <f>'ごみ処理量内訳'!L16</f>
        <v>98</v>
      </c>
      <c r="U16" s="314">
        <f>'ごみ処理量内訳'!H16</f>
        <v>0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0</v>
      </c>
      <c r="Y16" s="314">
        <f>'ごみ処理量内訳'!M16</f>
        <v>0</v>
      </c>
      <c r="Z16" s="314">
        <f>'資源化量内訳'!Y16</f>
        <v>987</v>
      </c>
      <c r="AA16" s="314">
        <f t="shared" si="7"/>
        <v>12738</v>
      </c>
      <c r="AB16" s="328">
        <f t="shared" si="8"/>
        <v>100</v>
      </c>
      <c r="AC16" s="314">
        <f>'施設資源化量内訳'!Y16</f>
        <v>0</v>
      </c>
      <c r="AD16" s="314">
        <f>'施設資源化量内訳'!AT16</f>
        <v>0</v>
      </c>
      <c r="AE16" s="314">
        <f>'施設資源化量内訳'!BO16</f>
        <v>0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0</v>
      </c>
      <c r="AI16" s="314">
        <f>'施設資源化量内訳'!EU16</f>
        <v>0</v>
      </c>
      <c r="AJ16" s="314">
        <f t="shared" si="9"/>
        <v>0</v>
      </c>
      <c r="AK16" s="328">
        <f t="shared" si="10"/>
        <v>7.7484691474328775</v>
      </c>
      <c r="AL16" s="328">
        <f>IF((AA16+J16)&lt;&gt;0,('資源化量内訳'!D16-'資源化量内訳'!R16-'資源化量内訳'!T16-'資源化量内訳'!V16-'資源化量内訳'!U16)/(AA16+J16)*100,"-")</f>
        <v>7.7484691474328775</v>
      </c>
      <c r="AM16" s="314">
        <f>'ごみ処理量内訳'!AA16</f>
        <v>0</v>
      </c>
      <c r="AN16" s="314">
        <f>'ごみ処理量内訳'!AB16</f>
        <v>980</v>
      </c>
      <c r="AO16" s="314">
        <f>'ごみ処理量内訳'!AC16</f>
        <v>385</v>
      </c>
      <c r="AP16" s="314">
        <f t="shared" si="11"/>
        <v>1365</v>
      </c>
    </row>
    <row r="17" spans="1:42" s="299" customFormat="1" ht="12" customHeight="1">
      <c r="A17" s="294" t="s">
        <v>568</v>
      </c>
      <c r="B17" s="295" t="s">
        <v>587</v>
      </c>
      <c r="C17" s="294" t="s">
        <v>588</v>
      </c>
      <c r="D17" s="314">
        <f t="shared" si="3"/>
        <v>87956</v>
      </c>
      <c r="E17" s="314">
        <v>87956</v>
      </c>
      <c r="F17" s="314">
        <v>0</v>
      </c>
      <c r="G17" s="314">
        <v>228</v>
      </c>
      <c r="H17" s="314">
        <f>SUM('ごみ搬入量内訳'!E17,+'ごみ搬入量内訳'!AD17)</f>
        <v>30288</v>
      </c>
      <c r="I17" s="314">
        <f>'ごみ搬入量内訳'!BC17</f>
        <v>2086</v>
      </c>
      <c r="J17" s="314">
        <f>'資源化量内訳'!BO17</f>
        <v>0</v>
      </c>
      <c r="K17" s="314">
        <f t="shared" si="4"/>
        <v>32374</v>
      </c>
      <c r="L17" s="314">
        <f t="shared" si="5"/>
        <v>1008.412051604881</v>
      </c>
      <c r="M17" s="314">
        <f>IF(D17&lt;&gt;0,('ごみ搬入量内訳'!BR17+'ごみ処理概要'!J17)/'ごみ処理概要'!D17/365*1000000,"-")</f>
        <v>681.2870943566428</v>
      </c>
      <c r="N17" s="314">
        <f>IF(D17&lt;&gt;0,'ごみ搬入量内訳'!CM17/'ごみ処理概要'!D17/365*1000000,"-")</f>
        <v>327.12495724823805</v>
      </c>
      <c r="O17" s="314">
        <f>'ごみ搬入量内訳'!DH17</f>
        <v>0</v>
      </c>
      <c r="P17" s="314">
        <f>'ごみ処理量内訳'!E17</f>
        <v>26617</v>
      </c>
      <c r="Q17" s="314">
        <f>'ごみ処理量内訳'!N17</f>
        <v>0</v>
      </c>
      <c r="R17" s="314">
        <f t="shared" si="6"/>
        <v>3829</v>
      </c>
      <c r="S17" s="314">
        <f>'ごみ処理量内訳'!G17</f>
        <v>0</v>
      </c>
      <c r="T17" s="314">
        <f>'ごみ処理量内訳'!L17</f>
        <v>3829</v>
      </c>
      <c r="U17" s="314">
        <f>'ごみ処理量内訳'!H17</f>
        <v>0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0</v>
      </c>
      <c r="Y17" s="314">
        <f>'ごみ処理量内訳'!M17</f>
        <v>0</v>
      </c>
      <c r="Z17" s="314">
        <f>'資源化量内訳'!Y17</f>
        <v>1929</v>
      </c>
      <c r="AA17" s="314">
        <f t="shared" si="7"/>
        <v>32375</v>
      </c>
      <c r="AB17" s="328">
        <f t="shared" si="8"/>
        <v>100</v>
      </c>
      <c r="AC17" s="314">
        <f>'施設資源化量内訳'!Y17</f>
        <v>0</v>
      </c>
      <c r="AD17" s="314">
        <f>'施設資源化量内訳'!AT17</f>
        <v>0</v>
      </c>
      <c r="AE17" s="314">
        <f>'施設資源化量内訳'!BO17</f>
        <v>0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0</v>
      </c>
      <c r="AI17" s="314">
        <f>'施設資源化量内訳'!EU17</f>
        <v>1338</v>
      </c>
      <c r="AJ17" s="314">
        <f t="shared" si="9"/>
        <v>1338</v>
      </c>
      <c r="AK17" s="328">
        <f t="shared" si="10"/>
        <v>10.09111969111969</v>
      </c>
      <c r="AL17" s="328">
        <f>IF((AA17+J17)&lt;&gt;0,('資源化量内訳'!D17-'資源化量内訳'!R17-'資源化量内訳'!T17-'資源化量内訳'!V17-'資源化量内訳'!U17)/(AA17+J17)*100,"-")</f>
        <v>10.09111969111969</v>
      </c>
      <c r="AM17" s="314">
        <f>'ごみ処理量内訳'!AA17</f>
        <v>0</v>
      </c>
      <c r="AN17" s="314">
        <f>'ごみ処理量内訳'!AB17</f>
        <v>4022</v>
      </c>
      <c r="AO17" s="314">
        <f>'ごみ処理量内訳'!AC17</f>
        <v>641</v>
      </c>
      <c r="AP17" s="314">
        <f t="shared" si="11"/>
        <v>4663</v>
      </c>
    </row>
    <row r="18" spans="1:42" s="299" customFormat="1" ht="12" customHeight="1">
      <c r="A18" s="294" t="s">
        <v>568</v>
      </c>
      <c r="B18" s="295" t="s">
        <v>589</v>
      </c>
      <c r="C18" s="294" t="s">
        <v>590</v>
      </c>
      <c r="D18" s="314">
        <f t="shared" si="3"/>
        <v>35559</v>
      </c>
      <c r="E18" s="314">
        <v>35559</v>
      </c>
      <c r="F18" s="314">
        <v>0</v>
      </c>
      <c r="G18" s="314">
        <v>165</v>
      </c>
      <c r="H18" s="314">
        <f>SUM('ごみ搬入量内訳'!E18,+'ごみ搬入量内訳'!AD18)</f>
        <v>11403</v>
      </c>
      <c r="I18" s="314">
        <f>'ごみ搬入量内訳'!BC18</f>
        <v>607</v>
      </c>
      <c r="J18" s="314">
        <f>'資源化量内訳'!BO18</f>
        <v>0</v>
      </c>
      <c r="K18" s="314">
        <f t="shared" si="4"/>
        <v>12010</v>
      </c>
      <c r="L18" s="314">
        <f t="shared" si="5"/>
        <v>925.3384400304029</v>
      </c>
      <c r="M18" s="314">
        <f>IF(D18&lt;&gt;0,('ごみ搬入量内訳'!BR18+'ごみ処理概要'!J18)/'ごみ処理概要'!D18/365*1000000,"-")</f>
        <v>722.0105346815075</v>
      </c>
      <c r="N18" s="314">
        <f>IF(D18&lt;&gt;0,'ごみ搬入量内訳'!CM18/'ごみ処理概要'!D18/365*1000000,"-")</f>
        <v>203.32790534889534</v>
      </c>
      <c r="O18" s="314">
        <f>'ごみ搬入量内訳'!DH18</f>
        <v>0</v>
      </c>
      <c r="P18" s="314">
        <f>'ごみ処理量内訳'!E18</f>
        <v>9594</v>
      </c>
      <c r="Q18" s="314">
        <f>'ごみ処理量内訳'!N18</f>
        <v>375</v>
      </c>
      <c r="R18" s="314">
        <f t="shared" si="6"/>
        <v>1109</v>
      </c>
      <c r="S18" s="314">
        <f>'ごみ処理量内訳'!G18</f>
        <v>628</v>
      </c>
      <c r="T18" s="314">
        <f>'ごみ処理量内訳'!L18</f>
        <v>481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0</v>
      </c>
      <c r="Y18" s="314">
        <f>'ごみ処理量内訳'!M18</f>
        <v>0</v>
      </c>
      <c r="Z18" s="314">
        <f>'資源化量内訳'!Y18</f>
        <v>932</v>
      </c>
      <c r="AA18" s="314">
        <f t="shared" si="7"/>
        <v>12010</v>
      </c>
      <c r="AB18" s="328">
        <f t="shared" si="8"/>
        <v>96.87760199833471</v>
      </c>
      <c r="AC18" s="314">
        <f>'施設資源化量内訳'!Y18</f>
        <v>0</v>
      </c>
      <c r="AD18" s="314">
        <f>'施設資源化量内訳'!AT18</f>
        <v>328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0</v>
      </c>
      <c r="AI18" s="314">
        <f>'施設資源化量内訳'!EU18</f>
        <v>436</v>
      </c>
      <c r="AJ18" s="314">
        <f t="shared" si="9"/>
        <v>764</v>
      </c>
      <c r="AK18" s="328">
        <f t="shared" si="10"/>
        <v>14.121565362198169</v>
      </c>
      <c r="AL18" s="328">
        <f>IF((AA18+J18)&lt;&gt;0,('資源化量内訳'!D18-'資源化量内訳'!R18-'資源化量内訳'!T18-'資源化量内訳'!V18-'資源化量内訳'!U18)/(AA18+J18)*100,"-")</f>
        <v>14.121565362198169</v>
      </c>
      <c r="AM18" s="314">
        <f>'ごみ処理量内訳'!AA18</f>
        <v>375</v>
      </c>
      <c r="AN18" s="314">
        <f>'ごみ処理量内訳'!AB18</f>
        <v>1411</v>
      </c>
      <c r="AO18" s="314">
        <f>'ごみ処理量内訳'!AC18</f>
        <v>300</v>
      </c>
      <c r="AP18" s="314">
        <f t="shared" si="11"/>
        <v>2086</v>
      </c>
    </row>
    <row r="19" spans="1:42" s="299" customFormat="1" ht="12" customHeight="1">
      <c r="A19" s="294" t="s">
        <v>568</v>
      </c>
      <c r="B19" s="295" t="s">
        <v>591</v>
      </c>
      <c r="C19" s="294" t="s">
        <v>592</v>
      </c>
      <c r="D19" s="314">
        <f t="shared" si="3"/>
        <v>27087</v>
      </c>
      <c r="E19" s="314">
        <v>27087</v>
      </c>
      <c r="F19" s="314">
        <v>0</v>
      </c>
      <c r="G19" s="314">
        <v>73</v>
      </c>
      <c r="H19" s="314">
        <f>SUM('ごみ搬入量内訳'!E19,+'ごみ搬入量内訳'!AD19)</f>
        <v>7160</v>
      </c>
      <c r="I19" s="314">
        <f>'ごみ搬入量内訳'!BC19</f>
        <v>2322</v>
      </c>
      <c r="J19" s="314">
        <f>'資源化量内訳'!BO19</f>
        <v>1</v>
      </c>
      <c r="K19" s="314">
        <f t="shared" si="4"/>
        <v>9483</v>
      </c>
      <c r="L19" s="314">
        <f t="shared" si="5"/>
        <v>959.1620304134167</v>
      </c>
      <c r="M19" s="314">
        <f>IF(D19&lt;&gt;0,('ごみ搬入量内訳'!BR19+'ごみ処理概要'!J19)/'ごみ処理概要'!D19/365*1000000,"-")</f>
        <v>738.2604302422786</v>
      </c>
      <c r="N19" s="314">
        <f>IF(D19&lt;&gt;0,'ごみ搬入量内訳'!CM19/'ごみ処理概要'!D19/365*1000000,"-")</f>
        <v>220.90160017113803</v>
      </c>
      <c r="O19" s="314">
        <f>'ごみ搬入量内訳'!DH19</f>
        <v>0</v>
      </c>
      <c r="P19" s="314">
        <f>'ごみ処理量内訳'!E19</f>
        <v>6999</v>
      </c>
      <c r="Q19" s="314">
        <f>'ごみ処理量内訳'!N19</f>
        <v>1059</v>
      </c>
      <c r="R19" s="314">
        <f t="shared" si="6"/>
        <v>1424</v>
      </c>
      <c r="S19" s="314">
        <f>'ごみ処理量内訳'!G19</f>
        <v>0</v>
      </c>
      <c r="T19" s="314">
        <f>'ごみ処理量内訳'!L19</f>
        <v>1424</v>
      </c>
      <c r="U19" s="314">
        <f>'ごみ処理量内訳'!H19</f>
        <v>0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0</v>
      </c>
      <c r="Y19" s="314">
        <f>'ごみ処理量内訳'!M19</f>
        <v>0</v>
      </c>
      <c r="Z19" s="314">
        <f>'資源化量内訳'!Y19</f>
        <v>0</v>
      </c>
      <c r="AA19" s="314">
        <f t="shared" si="7"/>
        <v>9482</v>
      </c>
      <c r="AB19" s="328">
        <f t="shared" si="8"/>
        <v>88.83147015397596</v>
      </c>
      <c r="AC19" s="314">
        <f>'施設資源化量内訳'!Y19</f>
        <v>0</v>
      </c>
      <c r="AD19" s="314">
        <f>'施設資源化量内訳'!AT19</f>
        <v>0</v>
      </c>
      <c r="AE19" s="314">
        <f>'施設資源化量内訳'!BO19</f>
        <v>0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0</v>
      </c>
      <c r="AI19" s="314">
        <f>'施設資源化量内訳'!EU19</f>
        <v>1424</v>
      </c>
      <c r="AJ19" s="314">
        <f t="shared" si="9"/>
        <v>1424</v>
      </c>
      <c r="AK19" s="328">
        <f t="shared" si="10"/>
        <v>15.026890224612464</v>
      </c>
      <c r="AL19" s="328">
        <f>IF((AA19+J19)&lt;&gt;0,('資源化量内訳'!D19-'資源化量内訳'!R19-'資源化量内訳'!T19-'資源化量内訳'!V19-'資源化量内訳'!U19)/(AA19+J19)*100,"-")</f>
        <v>15.026890224612464</v>
      </c>
      <c r="AM19" s="314">
        <f>'ごみ処理量内訳'!AA19</f>
        <v>1059</v>
      </c>
      <c r="AN19" s="314">
        <f>'ごみ処理量内訳'!AB19</f>
        <v>583</v>
      </c>
      <c r="AO19" s="314">
        <f>'ごみ処理量内訳'!AC19</f>
        <v>0</v>
      </c>
      <c r="AP19" s="314">
        <f t="shared" si="11"/>
        <v>1642</v>
      </c>
    </row>
    <row r="20" spans="1:42" s="299" customFormat="1" ht="12" customHeight="1">
      <c r="A20" s="294" t="s">
        <v>568</v>
      </c>
      <c r="B20" s="295" t="s">
        <v>593</v>
      </c>
      <c r="C20" s="294" t="s">
        <v>594</v>
      </c>
      <c r="D20" s="314">
        <f t="shared" si="3"/>
        <v>29211</v>
      </c>
      <c r="E20" s="314">
        <v>29211</v>
      </c>
      <c r="F20" s="314">
        <v>0</v>
      </c>
      <c r="G20" s="314">
        <v>85</v>
      </c>
      <c r="H20" s="314">
        <f>SUM('ごみ搬入量内訳'!E20,+'ごみ搬入量内訳'!AD20)</f>
        <v>9364</v>
      </c>
      <c r="I20" s="314">
        <f>'ごみ搬入量内訳'!BC20</f>
        <v>1476</v>
      </c>
      <c r="J20" s="314">
        <f>'資源化量内訳'!BO20</f>
        <v>0</v>
      </c>
      <c r="K20" s="314">
        <f t="shared" si="4"/>
        <v>10840</v>
      </c>
      <c r="L20" s="314">
        <f t="shared" si="5"/>
        <v>1016.6933736259047</v>
      </c>
      <c r="M20" s="314">
        <f>IF(D20&lt;&gt;0,('ごみ搬入量内訳'!BR20+'ごみ処理概要'!J20)/'ごみ処理概要'!D20/365*1000000,"-")</f>
        <v>674.7317462974869</v>
      </c>
      <c r="N20" s="314">
        <f>IF(D20&lt;&gt;0,'ごみ搬入量内訳'!CM20/'ごみ処理概要'!D20/365*1000000,"-")</f>
        <v>341.9616273284177</v>
      </c>
      <c r="O20" s="314">
        <f>'ごみ搬入量内訳'!DH20</f>
        <v>0</v>
      </c>
      <c r="P20" s="314">
        <f>'ごみ処理量内訳'!E20</f>
        <v>8929</v>
      </c>
      <c r="Q20" s="314">
        <f>'ごみ処理量内訳'!N20</f>
        <v>719</v>
      </c>
      <c r="R20" s="314">
        <f t="shared" si="6"/>
        <v>627</v>
      </c>
      <c r="S20" s="314">
        <f>'ごみ処理量内訳'!G20</f>
        <v>627</v>
      </c>
      <c r="T20" s="314">
        <f>'ごみ処理量内訳'!L20</f>
        <v>0</v>
      </c>
      <c r="U20" s="314">
        <f>'ごみ処理量内訳'!H20</f>
        <v>0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0</v>
      </c>
      <c r="Y20" s="314">
        <f>'ごみ処理量内訳'!M20</f>
        <v>0</v>
      </c>
      <c r="Z20" s="314">
        <f>'資源化量内訳'!Y20</f>
        <v>565</v>
      </c>
      <c r="AA20" s="314">
        <f t="shared" si="7"/>
        <v>10840</v>
      </c>
      <c r="AB20" s="328">
        <f t="shared" si="8"/>
        <v>93.36715867158671</v>
      </c>
      <c r="AC20" s="314">
        <f>'施設資源化量内訳'!Y20</f>
        <v>0</v>
      </c>
      <c r="AD20" s="314">
        <f>'施設資源化量内訳'!AT20</f>
        <v>265</v>
      </c>
      <c r="AE20" s="314">
        <f>'施設資源化量内訳'!BO20</f>
        <v>0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0</v>
      </c>
      <c r="AI20" s="314">
        <f>'施設資源化量内訳'!EU20</f>
        <v>0</v>
      </c>
      <c r="AJ20" s="314">
        <f t="shared" si="9"/>
        <v>265</v>
      </c>
      <c r="AK20" s="328">
        <f t="shared" si="10"/>
        <v>7.656826568265683</v>
      </c>
      <c r="AL20" s="328">
        <f>IF((AA20+J20)&lt;&gt;0,('資源化量内訳'!D20-'資源化量内訳'!R20-'資源化量内訳'!T20-'資源化量内訳'!V20-'資源化量内訳'!U20)/(AA20+J20)*100,"-")</f>
        <v>7.656826568265683</v>
      </c>
      <c r="AM20" s="314">
        <f>'ごみ処理量内訳'!AA20</f>
        <v>719</v>
      </c>
      <c r="AN20" s="314">
        <f>'ごみ処理量内訳'!AB20</f>
        <v>799</v>
      </c>
      <c r="AO20" s="314">
        <f>'ごみ処理量内訳'!AC20</f>
        <v>22</v>
      </c>
      <c r="AP20" s="314">
        <f t="shared" si="11"/>
        <v>1540</v>
      </c>
    </row>
    <row r="21" spans="1:42" s="299" customFormat="1" ht="12" customHeight="1">
      <c r="A21" s="294" t="s">
        <v>568</v>
      </c>
      <c r="B21" s="295" t="s">
        <v>595</v>
      </c>
      <c r="C21" s="294" t="s">
        <v>596</v>
      </c>
      <c r="D21" s="314">
        <f t="shared" si="3"/>
        <v>5817</v>
      </c>
      <c r="E21" s="314">
        <v>5817</v>
      </c>
      <c r="F21" s="314">
        <v>0</v>
      </c>
      <c r="G21" s="314">
        <v>9</v>
      </c>
      <c r="H21" s="314">
        <f>SUM('ごみ搬入量内訳'!E21,+'ごみ搬入量内訳'!AD21)</f>
        <v>2546</v>
      </c>
      <c r="I21" s="314">
        <f>'ごみ搬入量内訳'!BC21</f>
        <v>97</v>
      </c>
      <c r="J21" s="314">
        <f>'資源化量内訳'!BO21</f>
        <v>0</v>
      </c>
      <c r="K21" s="314">
        <f t="shared" si="4"/>
        <v>2643</v>
      </c>
      <c r="L21" s="314">
        <f t="shared" si="5"/>
        <v>1244.8162094569293</v>
      </c>
      <c r="M21" s="314">
        <f>IF(D21&lt;&gt;0,('ごみ搬入量内訳'!BR21+'ごみ処理概要'!J21)/'ごみ処理概要'!D21/365*1000000,"-")</f>
        <v>786.0757675306907</v>
      </c>
      <c r="N21" s="314">
        <f>IF(D21&lt;&gt;0,'ごみ搬入量内訳'!CM21/'ごみ処理概要'!D21/365*1000000,"-")</f>
        <v>458.7404419262388</v>
      </c>
      <c r="O21" s="314">
        <f>'ごみ搬入量内訳'!DH21</f>
        <v>94</v>
      </c>
      <c r="P21" s="314">
        <f>'ごみ処理量内訳'!E21</f>
        <v>1895</v>
      </c>
      <c r="Q21" s="314">
        <f>'ごみ処理量内訳'!N21</f>
        <v>110</v>
      </c>
      <c r="R21" s="314">
        <f t="shared" si="6"/>
        <v>358</v>
      </c>
      <c r="S21" s="314">
        <f>'ごみ処理量内訳'!G21</f>
        <v>12</v>
      </c>
      <c r="T21" s="314">
        <f>'ごみ処理量内訳'!L21</f>
        <v>190</v>
      </c>
      <c r="U21" s="314">
        <f>'ごみ処理量内訳'!H21</f>
        <v>152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4</v>
      </c>
      <c r="Y21" s="314">
        <f>'ごみ処理量内訳'!M21</f>
        <v>0</v>
      </c>
      <c r="Z21" s="314">
        <f>'資源化量内訳'!Y21</f>
        <v>280</v>
      </c>
      <c r="AA21" s="314">
        <f t="shared" si="7"/>
        <v>2643</v>
      </c>
      <c r="AB21" s="328">
        <f t="shared" si="8"/>
        <v>95.83806280741581</v>
      </c>
      <c r="AC21" s="314">
        <f>'施設資源化量内訳'!Y21</f>
        <v>50</v>
      </c>
      <c r="AD21" s="314">
        <f>'施設資源化量内訳'!AT21</f>
        <v>8</v>
      </c>
      <c r="AE21" s="314">
        <f>'施設資源化量内訳'!BO21</f>
        <v>152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4</v>
      </c>
      <c r="AI21" s="314">
        <f>'施設資源化量内訳'!EU21</f>
        <v>169</v>
      </c>
      <c r="AJ21" s="314">
        <f t="shared" si="9"/>
        <v>383</v>
      </c>
      <c r="AK21" s="328">
        <f t="shared" si="10"/>
        <v>25.08513053348468</v>
      </c>
      <c r="AL21" s="328">
        <f>IF((AA21+J21)&lt;&gt;0,('資源化量内訳'!D21-'資源化量内訳'!R21-'資源化量内訳'!T21-'資源化量内訳'!V21-'資源化量内訳'!U21)/(AA21+J21)*100,"-")</f>
        <v>25.08513053348468</v>
      </c>
      <c r="AM21" s="314">
        <f>'ごみ処理量内訳'!AA21</f>
        <v>110</v>
      </c>
      <c r="AN21" s="314">
        <f>'ごみ処理量内訳'!AB21</f>
        <v>130</v>
      </c>
      <c r="AO21" s="314">
        <f>'ごみ処理量内訳'!AC21</f>
        <v>19</v>
      </c>
      <c r="AP21" s="314">
        <f t="shared" si="11"/>
        <v>259</v>
      </c>
    </row>
    <row r="22" spans="1:42" s="299" customFormat="1" ht="12" customHeight="1">
      <c r="A22" s="294" t="s">
        <v>568</v>
      </c>
      <c r="B22" s="295" t="s">
        <v>597</v>
      </c>
      <c r="C22" s="294" t="s">
        <v>598</v>
      </c>
      <c r="D22" s="314">
        <f t="shared" si="3"/>
        <v>2679</v>
      </c>
      <c r="E22" s="314">
        <v>2679</v>
      </c>
      <c r="F22" s="314">
        <v>0</v>
      </c>
      <c r="G22" s="314">
        <v>22</v>
      </c>
      <c r="H22" s="314">
        <f>SUM('ごみ搬入量内訳'!E22,+'ごみ搬入量内訳'!AD22)</f>
        <v>829</v>
      </c>
      <c r="I22" s="314">
        <f>'ごみ搬入量内訳'!BC22</f>
        <v>16</v>
      </c>
      <c r="J22" s="314">
        <f>'資源化量内訳'!BO22</f>
        <v>0</v>
      </c>
      <c r="K22" s="314">
        <f t="shared" si="4"/>
        <v>845</v>
      </c>
      <c r="L22" s="314">
        <f t="shared" si="5"/>
        <v>864.1539728072732</v>
      </c>
      <c r="M22" s="314">
        <f>IF(D22&lt;&gt;0,('ごみ搬入量内訳'!BR22+'ごみ処理概要'!J22)/'ごみ処理概要'!D22/365*1000000,"-")</f>
        <v>634.0538025331472</v>
      </c>
      <c r="N22" s="314">
        <f>IF(D22&lt;&gt;0,'ごみ搬入量内訳'!CM22/'ごみ処理概要'!D22/365*1000000,"-")</f>
        <v>230.10017027412601</v>
      </c>
      <c r="O22" s="314">
        <f>'ごみ搬入量内訳'!DH22</f>
        <v>0</v>
      </c>
      <c r="P22" s="314">
        <f>'ごみ処理量内訳'!E22</f>
        <v>684</v>
      </c>
      <c r="Q22" s="314">
        <f>'ごみ処理量内訳'!N22</f>
        <v>13</v>
      </c>
      <c r="R22" s="314">
        <f t="shared" si="6"/>
        <v>68</v>
      </c>
      <c r="S22" s="314">
        <f>'ごみ処理量内訳'!G22</f>
        <v>0</v>
      </c>
      <c r="T22" s="314">
        <f>'ごみ処理量内訳'!L22</f>
        <v>37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0</v>
      </c>
      <c r="Y22" s="314">
        <f>'ごみ処理量内訳'!M22</f>
        <v>31</v>
      </c>
      <c r="Z22" s="314">
        <f>'資源化量内訳'!Y22</f>
        <v>77</v>
      </c>
      <c r="AA22" s="314">
        <f t="shared" si="7"/>
        <v>842</v>
      </c>
      <c r="AB22" s="328">
        <f t="shared" si="8"/>
        <v>98.45605700712589</v>
      </c>
      <c r="AC22" s="314">
        <f>'施設資源化量内訳'!Y22</f>
        <v>0</v>
      </c>
      <c r="AD22" s="314">
        <f>'施設資源化量内訳'!AT22</f>
        <v>0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0</v>
      </c>
      <c r="AI22" s="314">
        <f>'施設資源化量内訳'!EU22</f>
        <v>37</v>
      </c>
      <c r="AJ22" s="314">
        <f t="shared" si="9"/>
        <v>37</v>
      </c>
      <c r="AK22" s="328">
        <f t="shared" si="10"/>
        <v>13.539192399049881</v>
      </c>
      <c r="AL22" s="328">
        <f>IF((AA22+J22)&lt;&gt;0,('資源化量内訳'!D22-'資源化量内訳'!R22-'資源化量内訳'!T22-'資源化量内訳'!V22-'資源化量内訳'!U22)/(AA22+J22)*100,"-")</f>
        <v>13.539192399049881</v>
      </c>
      <c r="AM22" s="314">
        <f>'ごみ処理量内訳'!AA22</f>
        <v>13</v>
      </c>
      <c r="AN22" s="314">
        <f>'ごみ処理量内訳'!AB22</f>
        <v>96</v>
      </c>
      <c r="AO22" s="314">
        <f>'ごみ処理量内訳'!AC22</f>
        <v>31</v>
      </c>
      <c r="AP22" s="314">
        <f t="shared" si="11"/>
        <v>140</v>
      </c>
    </row>
    <row r="23" spans="1:42" s="299" customFormat="1" ht="12" customHeight="1">
      <c r="A23" s="294" t="s">
        <v>568</v>
      </c>
      <c r="B23" s="295" t="s">
        <v>599</v>
      </c>
      <c r="C23" s="294" t="s">
        <v>600</v>
      </c>
      <c r="D23" s="314">
        <f t="shared" si="3"/>
        <v>3770</v>
      </c>
      <c r="E23" s="314">
        <v>3770</v>
      </c>
      <c r="F23" s="314">
        <v>0</v>
      </c>
      <c r="G23" s="314">
        <v>18</v>
      </c>
      <c r="H23" s="314">
        <f>SUM('ごみ搬入量内訳'!E23,+'ごみ搬入量内訳'!AD23)</f>
        <v>975</v>
      </c>
      <c r="I23" s="314">
        <f>'ごみ搬入量内訳'!BC23</f>
        <v>11</v>
      </c>
      <c r="J23" s="314">
        <f>'資源化量内訳'!BO23</f>
        <v>0</v>
      </c>
      <c r="K23" s="314">
        <f t="shared" si="4"/>
        <v>986</v>
      </c>
      <c r="L23" s="314">
        <f t="shared" si="5"/>
        <v>716.5437302423604</v>
      </c>
      <c r="M23" s="314">
        <f>IF(D23&lt;&gt;0,('ごみ搬入量内訳'!BR23+'ごみ処理概要'!J23)/'ごみ処理概要'!D23/365*1000000,"-")</f>
        <v>641.6917989898623</v>
      </c>
      <c r="N23" s="314">
        <f>IF(D23&lt;&gt;0,'ごみ搬入量内訳'!CM23/'ごみ処理概要'!D23/365*1000000,"-")</f>
        <v>74.85193125249808</v>
      </c>
      <c r="O23" s="314">
        <f>'ごみ搬入量内訳'!DH23</f>
        <v>0</v>
      </c>
      <c r="P23" s="314">
        <f>'ごみ処理量内訳'!E23</f>
        <v>867</v>
      </c>
      <c r="Q23" s="314">
        <f>'ごみ処理量内訳'!N23</f>
        <v>16</v>
      </c>
      <c r="R23" s="314">
        <f t="shared" si="6"/>
        <v>93</v>
      </c>
      <c r="S23" s="314">
        <f>'ごみ処理量内訳'!G23</f>
        <v>0</v>
      </c>
      <c r="T23" s="314">
        <f>'ごみ処理量内訳'!L23</f>
        <v>93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0</v>
      </c>
      <c r="Y23" s="314">
        <f>'ごみ処理量内訳'!M23</f>
        <v>0</v>
      </c>
      <c r="Z23" s="314">
        <f>'資源化量内訳'!Y23</f>
        <v>0</v>
      </c>
      <c r="AA23" s="314">
        <f t="shared" si="7"/>
        <v>976</v>
      </c>
      <c r="AB23" s="328">
        <f t="shared" si="8"/>
        <v>98.36065573770492</v>
      </c>
      <c r="AC23" s="314">
        <f>'施設資源化量内訳'!Y23</f>
        <v>0</v>
      </c>
      <c r="AD23" s="314">
        <f>'施設資源化量内訳'!AT23</f>
        <v>0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0</v>
      </c>
      <c r="AI23" s="314">
        <f>'施設資源化量内訳'!EU23</f>
        <v>93</v>
      </c>
      <c r="AJ23" s="314">
        <f t="shared" si="9"/>
        <v>93</v>
      </c>
      <c r="AK23" s="328">
        <f t="shared" si="10"/>
        <v>9.528688524590164</v>
      </c>
      <c r="AL23" s="328">
        <f>IF((AA23+J23)&lt;&gt;0,('資源化量内訳'!D23-'資源化量内訳'!R23-'資源化量内訳'!T23-'資源化量内訳'!V23-'資源化量内訳'!U23)/(AA23+J23)*100,"-")</f>
        <v>9.528688524590164</v>
      </c>
      <c r="AM23" s="314">
        <f>'ごみ処理量内訳'!AA23</f>
        <v>16</v>
      </c>
      <c r="AN23" s="314">
        <f>'ごみ処理量内訳'!AB23</f>
        <v>108</v>
      </c>
      <c r="AO23" s="314">
        <f>'ごみ処理量内訳'!AC23</f>
        <v>0</v>
      </c>
      <c r="AP23" s="314">
        <f t="shared" si="11"/>
        <v>124</v>
      </c>
    </row>
    <row r="24" spans="1:42" s="299" customFormat="1" ht="12" customHeight="1">
      <c r="A24" s="294" t="s">
        <v>568</v>
      </c>
      <c r="B24" s="295" t="s">
        <v>601</v>
      </c>
      <c r="C24" s="294" t="s">
        <v>602</v>
      </c>
      <c r="D24" s="314">
        <f t="shared" si="3"/>
        <v>18659</v>
      </c>
      <c r="E24" s="314">
        <v>18659</v>
      </c>
      <c r="F24" s="314">
        <v>0</v>
      </c>
      <c r="G24" s="314">
        <v>50</v>
      </c>
      <c r="H24" s="314">
        <f>SUM('ごみ搬入量内訳'!E24,+'ごみ搬入量内訳'!AD24)</f>
        <v>5291</v>
      </c>
      <c r="I24" s="314">
        <f>'ごみ搬入量内訳'!BC24</f>
        <v>123</v>
      </c>
      <c r="J24" s="314">
        <f>'資源化量内訳'!BO24</f>
        <v>0</v>
      </c>
      <c r="K24" s="314">
        <f t="shared" si="4"/>
        <v>5414</v>
      </c>
      <c r="L24" s="314">
        <f t="shared" si="5"/>
        <v>794.9448905262216</v>
      </c>
      <c r="M24" s="314">
        <f>IF(D24&lt;&gt;0,('ごみ搬入量内訳'!BR24+'ごみ処理概要'!J24)/'ごみ処理概要'!D24/365*1000000,"-")</f>
        <v>603.6236507117281</v>
      </c>
      <c r="N24" s="314">
        <f>IF(D24&lt;&gt;0,'ごみ搬入量内訳'!CM24/'ごみ処理概要'!D24/365*1000000,"-")</f>
        <v>191.32123981449325</v>
      </c>
      <c r="O24" s="314">
        <f>'ごみ搬入量内訳'!DH24</f>
        <v>200</v>
      </c>
      <c r="P24" s="314">
        <f>'ごみ処理量内訳'!E24</f>
        <v>4680</v>
      </c>
      <c r="Q24" s="314">
        <f>'ごみ処理量内訳'!N24</f>
        <v>249</v>
      </c>
      <c r="R24" s="314">
        <f t="shared" si="6"/>
        <v>34</v>
      </c>
      <c r="S24" s="314">
        <f>'ごみ処理量内訳'!G24</f>
        <v>30</v>
      </c>
      <c r="T24" s="314">
        <f>'ごみ処理量内訳'!L24</f>
        <v>4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314">
        <f>'資源化量内訳'!Y24</f>
        <v>451</v>
      </c>
      <c r="AA24" s="314">
        <f t="shared" si="7"/>
        <v>5414</v>
      </c>
      <c r="AB24" s="328">
        <f t="shared" si="8"/>
        <v>95.4008127077946</v>
      </c>
      <c r="AC24" s="314">
        <f>'施設資源化量内訳'!Y24</f>
        <v>0</v>
      </c>
      <c r="AD24" s="314">
        <f>'施設資源化量内訳'!AT24</f>
        <v>6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4</v>
      </c>
      <c r="AJ24" s="314">
        <f t="shared" si="9"/>
        <v>10</v>
      </c>
      <c r="AK24" s="328">
        <f t="shared" si="10"/>
        <v>8.51496121167344</v>
      </c>
      <c r="AL24" s="328">
        <f>IF((AA24+J24)&lt;&gt;0,('資源化量内訳'!D24-'資源化量内訳'!R24-'資源化量内訳'!T24-'資源化量内訳'!V24-'資源化量内訳'!U24)/(AA24+J24)*100,"-")</f>
        <v>8.51496121167344</v>
      </c>
      <c r="AM24" s="314">
        <f>'ごみ処理量内訳'!AA24</f>
        <v>249</v>
      </c>
      <c r="AN24" s="314">
        <f>'ごみ処理量内訳'!AB24</f>
        <v>582</v>
      </c>
      <c r="AO24" s="314">
        <f>'ごみ処理量内訳'!AC24</f>
        <v>15</v>
      </c>
      <c r="AP24" s="314">
        <f t="shared" si="11"/>
        <v>846</v>
      </c>
    </row>
    <row r="25" spans="1:42" s="299" customFormat="1" ht="12" customHeight="1">
      <c r="A25" s="294" t="s">
        <v>568</v>
      </c>
      <c r="B25" s="295" t="s">
        <v>603</v>
      </c>
      <c r="C25" s="294" t="s">
        <v>604</v>
      </c>
      <c r="D25" s="314">
        <f t="shared" si="3"/>
        <v>8157</v>
      </c>
      <c r="E25" s="314">
        <v>8157</v>
      </c>
      <c r="F25" s="314">
        <v>0</v>
      </c>
      <c r="G25" s="314">
        <v>46</v>
      </c>
      <c r="H25" s="314">
        <f>SUM('ごみ搬入量内訳'!E25,+'ごみ搬入量内訳'!AD25)</f>
        <v>2572</v>
      </c>
      <c r="I25" s="314">
        <f>'ごみ搬入量内訳'!BC25</f>
        <v>30</v>
      </c>
      <c r="J25" s="314">
        <f>'資源化量内訳'!BO25</f>
        <v>0</v>
      </c>
      <c r="K25" s="314">
        <f t="shared" si="4"/>
        <v>2602</v>
      </c>
      <c r="L25" s="314">
        <f t="shared" si="5"/>
        <v>873.9447251793148</v>
      </c>
      <c r="M25" s="314">
        <f>IF(D25&lt;&gt;0,('ごみ搬入量内訳'!BR25+'ごみ処理概要'!J25)/'ごみ処理概要'!D25/365*1000000,"-")</f>
        <v>644.2067574534688</v>
      </c>
      <c r="N25" s="314">
        <f>IF(D25&lt;&gt;0,'ごみ搬入量内訳'!CM25/'ごみ処理概要'!D25/365*1000000,"-")</f>
        <v>229.73796772584603</v>
      </c>
      <c r="O25" s="314">
        <f>'ごみ搬入量内訳'!DH25</f>
        <v>0</v>
      </c>
      <c r="P25" s="314">
        <f>'ごみ処理量内訳'!E25</f>
        <v>2219</v>
      </c>
      <c r="Q25" s="314">
        <f>'ごみ処理量内訳'!N25</f>
        <v>0</v>
      </c>
      <c r="R25" s="314">
        <f t="shared" si="6"/>
        <v>115</v>
      </c>
      <c r="S25" s="314">
        <f>'ごみ処理量内訳'!G25</f>
        <v>115</v>
      </c>
      <c r="T25" s="314">
        <f>'ごみ処理量内訳'!L25</f>
        <v>0</v>
      </c>
      <c r="U25" s="314">
        <f>'ごみ処理量内訳'!H25</f>
        <v>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268</v>
      </c>
      <c r="AA25" s="314">
        <f t="shared" si="7"/>
        <v>2602</v>
      </c>
      <c r="AB25" s="328">
        <f t="shared" si="8"/>
        <v>100</v>
      </c>
      <c r="AC25" s="314">
        <f>'施設資源化量内訳'!Y25</f>
        <v>0</v>
      </c>
      <c r="AD25" s="314">
        <f>'施設資源化量内訳'!AT25</f>
        <v>26</v>
      </c>
      <c r="AE25" s="314">
        <f>'施設資源化量内訳'!BO25</f>
        <v>0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0</v>
      </c>
      <c r="AJ25" s="314">
        <f t="shared" si="9"/>
        <v>26</v>
      </c>
      <c r="AK25" s="328">
        <f t="shared" si="10"/>
        <v>11.299000768639509</v>
      </c>
      <c r="AL25" s="328">
        <f>IF((AA25+J25)&lt;&gt;0,('資源化量内訳'!D25-'資源化量内訳'!R25-'資源化量内訳'!T25-'資源化量内訳'!V25-'資源化量内訳'!U25)/(AA25+J25)*100,"-")</f>
        <v>11.299000768639509</v>
      </c>
      <c r="AM25" s="314">
        <f>'ごみ処理量内訳'!AA25</f>
        <v>0</v>
      </c>
      <c r="AN25" s="314">
        <f>'ごみ処理量内訳'!AB25</f>
        <v>275</v>
      </c>
      <c r="AO25" s="314">
        <f>'ごみ処理量内訳'!AC25</f>
        <v>85</v>
      </c>
      <c r="AP25" s="314">
        <f t="shared" si="11"/>
        <v>360</v>
      </c>
    </row>
    <row r="26" spans="1:42" s="299" customFormat="1" ht="12" customHeight="1">
      <c r="A26" s="294" t="s">
        <v>568</v>
      </c>
      <c r="B26" s="295" t="s">
        <v>605</v>
      </c>
      <c r="C26" s="294" t="s">
        <v>606</v>
      </c>
      <c r="D26" s="314">
        <f t="shared" si="3"/>
        <v>10469</v>
      </c>
      <c r="E26" s="314">
        <v>10469</v>
      </c>
      <c r="F26" s="314">
        <v>0</v>
      </c>
      <c r="G26" s="314">
        <v>18</v>
      </c>
      <c r="H26" s="314">
        <f>SUM('ごみ搬入量内訳'!E26,+'ごみ搬入量内訳'!AD26)</f>
        <v>2511</v>
      </c>
      <c r="I26" s="314">
        <f>'ごみ搬入量内訳'!BC26</f>
        <v>8</v>
      </c>
      <c r="J26" s="314">
        <f>'資源化量内訳'!BO26</f>
        <v>0</v>
      </c>
      <c r="K26" s="314">
        <f t="shared" si="4"/>
        <v>2519</v>
      </c>
      <c r="L26" s="314">
        <f t="shared" si="5"/>
        <v>659.2195876410067</v>
      </c>
      <c r="M26" s="314">
        <f>IF(D26&lt;&gt;0,('ごみ搬入量内訳'!BR26+'ごみ処理概要'!J26)/'ごみ処理概要'!D26/365*1000000,"-")</f>
        <v>485.97490045627205</v>
      </c>
      <c r="N26" s="314">
        <f>IF(D26&lt;&gt;0,'ごみ搬入量内訳'!CM26/'ごみ処理概要'!D26/365*1000000,"-")</f>
        <v>173.2446871847346</v>
      </c>
      <c r="O26" s="314">
        <f>'ごみ搬入量内訳'!DH26</f>
        <v>305</v>
      </c>
      <c r="P26" s="314">
        <f>'ごみ処理量内訳'!E26</f>
        <v>2317</v>
      </c>
      <c r="Q26" s="314">
        <f>'ごみ処理量内訳'!N26</f>
        <v>0</v>
      </c>
      <c r="R26" s="314">
        <f t="shared" si="6"/>
        <v>188</v>
      </c>
      <c r="S26" s="314">
        <f>'ごみ処理量内訳'!G26</f>
        <v>84</v>
      </c>
      <c r="T26" s="314">
        <f>'ごみ処理量内訳'!L26</f>
        <v>104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14</v>
      </c>
      <c r="AA26" s="314">
        <f t="shared" si="7"/>
        <v>2519</v>
      </c>
      <c r="AB26" s="328">
        <f t="shared" si="8"/>
        <v>100</v>
      </c>
      <c r="AC26" s="314">
        <f>'施設資源化量内訳'!Y26</f>
        <v>0</v>
      </c>
      <c r="AD26" s="314">
        <f>'施設資源化量内訳'!AT26</f>
        <v>15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93</v>
      </c>
      <c r="AJ26" s="314">
        <f t="shared" si="9"/>
        <v>108</v>
      </c>
      <c r="AK26" s="328">
        <f t="shared" si="10"/>
        <v>4.843191742755062</v>
      </c>
      <c r="AL26" s="328">
        <f>IF((AA26+J26)&lt;&gt;0,('資源化量内訳'!D26-'資源化量内訳'!R26-'資源化量内訳'!T26-'資源化量内訳'!V26-'資源化量内訳'!U26)/(AA26+J26)*100,"-")</f>
        <v>4.843191742755062</v>
      </c>
      <c r="AM26" s="314">
        <f>'ごみ処理量内訳'!AA26</f>
        <v>0</v>
      </c>
      <c r="AN26" s="314">
        <f>'ごみ処理量内訳'!AB26</f>
        <v>298</v>
      </c>
      <c r="AO26" s="314">
        <f>'ごみ処理量内訳'!AC26</f>
        <v>37</v>
      </c>
      <c r="AP26" s="314">
        <f t="shared" si="11"/>
        <v>335</v>
      </c>
    </row>
    <row r="27" spans="1:42" s="299" customFormat="1" ht="12" customHeight="1">
      <c r="A27" s="294" t="s">
        <v>568</v>
      </c>
      <c r="B27" s="295" t="s">
        <v>607</v>
      </c>
      <c r="C27" s="294" t="s">
        <v>608</v>
      </c>
      <c r="D27" s="314">
        <f t="shared" si="3"/>
        <v>6468</v>
      </c>
      <c r="E27" s="314">
        <v>6468</v>
      </c>
      <c r="F27" s="314">
        <v>0</v>
      </c>
      <c r="G27" s="314">
        <v>18</v>
      </c>
      <c r="H27" s="314">
        <f>SUM('ごみ搬入量内訳'!E27,+'ごみ搬入量内訳'!AD27)</f>
        <v>1703</v>
      </c>
      <c r="I27" s="314">
        <f>'ごみ搬入量内訳'!BC27</f>
        <v>21</v>
      </c>
      <c r="J27" s="314">
        <f>'資源化量内訳'!BO27</f>
        <v>0</v>
      </c>
      <c r="K27" s="314">
        <f t="shared" si="4"/>
        <v>1724</v>
      </c>
      <c r="L27" s="314">
        <f t="shared" si="5"/>
        <v>730.254741996425</v>
      </c>
      <c r="M27" s="314">
        <f>IF(D27&lt;&gt;0,('ごみ搬入量内訳'!BR27+'ごみ処理概要'!J27)/'ごみ処理概要'!D27/365*1000000,"-")</f>
        <v>636.6432002439831</v>
      </c>
      <c r="N27" s="314">
        <f>IF(D27&lt;&gt;0,'ごみ搬入量内訳'!CM27/'ごみ処理概要'!D27/365*1000000,"-")</f>
        <v>93.61154175244195</v>
      </c>
      <c r="O27" s="314">
        <f>'ごみ搬入量内訳'!DH27</f>
        <v>0</v>
      </c>
      <c r="P27" s="314">
        <f>'ごみ処理量内訳'!E27</f>
        <v>1366</v>
      </c>
      <c r="Q27" s="314">
        <f>'ごみ処理量内訳'!N27</f>
        <v>0</v>
      </c>
      <c r="R27" s="314">
        <f t="shared" si="6"/>
        <v>149</v>
      </c>
      <c r="S27" s="314">
        <f>'ごみ処理量内訳'!G27</f>
        <v>74</v>
      </c>
      <c r="T27" s="314">
        <f>'ごみ処理量内訳'!L27</f>
        <v>75</v>
      </c>
      <c r="U27" s="314">
        <f>'ごみ処理量内訳'!H27</f>
        <v>0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0</v>
      </c>
      <c r="Y27" s="314">
        <f>'ごみ処理量内訳'!M27</f>
        <v>0</v>
      </c>
      <c r="Z27" s="314">
        <f>'資源化量内訳'!Y27</f>
        <v>209</v>
      </c>
      <c r="AA27" s="314">
        <f t="shared" si="7"/>
        <v>1724</v>
      </c>
      <c r="AB27" s="328">
        <f t="shared" si="8"/>
        <v>100</v>
      </c>
      <c r="AC27" s="314">
        <f>'施設資源化量内訳'!Y27</f>
        <v>0</v>
      </c>
      <c r="AD27" s="314">
        <f>'施設資源化量内訳'!AT27</f>
        <v>13</v>
      </c>
      <c r="AE27" s="314">
        <f>'施設資源化量内訳'!BO27</f>
        <v>0</v>
      </c>
      <c r="AF27" s="314">
        <f>'施設資源化量内訳'!CJ27</f>
        <v>0</v>
      </c>
      <c r="AG27" s="314">
        <f>'施設資源化量内訳'!DE27</f>
        <v>0</v>
      </c>
      <c r="AH27" s="314">
        <f>'施設資源化量内訳'!DZ27</f>
        <v>0</v>
      </c>
      <c r="AI27" s="314">
        <f>'施設資源化量内訳'!EU27</f>
        <v>67</v>
      </c>
      <c r="AJ27" s="314">
        <f t="shared" si="9"/>
        <v>80</v>
      </c>
      <c r="AK27" s="328">
        <f t="shared" si="10"/>
        <v>16.763341067285385</v>
      </c>
      <c r="AL27" s="328">
        <f>IF((AA27+J27)&lt;&gt;0,('資源化量内訳'!D27-'資源化量内訳'!R27-'資源化量内訳'!T27-'資源化量内訳'!V27-'資源化量内訳'!U27)/(AA27+J27)*100,"-")</f>
        <v>16.763341067285385</v>
      </c>
      <c r="AM27" s="314">
        <f>'ごみ処理量内訳'!AA27</f>
        <v>0</v>
      </c>
      <c r="AN27" s="314">
        <f>'ごみ処理量内訳'!AB27</f>
        <v>175</v>
      </c>
      <c r="AO27" s="314">
        <f>'ごみ処理量内訳'!AC27</f>
        <v>31</v>
      </c>
      <c r="AP27" s="314">
        <f t="shared" si="11"/>
        <v>206</v>
      </c>
    </row>
    <row r="28" spans="1:42" s="299" customFormat="1" ht="12" customHeight="1">
      <c r="A28" s="294" t="s">
        <v>568</v>
      </c>
      <c r="B28" s="295" t="s">
        <v>609</v>
      </c>
      <c r="C28" s="294" t="s">
        <v>610</v>
      </c>
      <c r="D28" s="314">
        <f t="shared" si="3"/>
        <v>5262</v>
      </c>
      <c r="E28" s="314">
        <v>5262</v>
      </c>
      <c r="F28" s="314">
        <v>0</v>
      </c>
      <c r="G28" s="314">
        <v>4</v>
      </c>
      <c r="H28" s="314">
        <f>SUM('ごみ搬入量内訳'!E28,+'ごみ搬入量内訳'!AD28)</f>
        <v>1531</v>
      </c>
      <c r="I28" s="314">
        <f>'ごみ搬入量内訳'!BC28</f>
        <v>4</v>
      </c>
      <c r="J28" s="314">
        <f>'資源化量内訳'!BO28</f>
        <v>0</v>
      </c>
      <c r="K28" s="314">
        <f t="shared" si="4"/>
        <v>1535</v>
      </c>
      <c r="L28" s="314">
        <f t="shared" si="5"/>
        <v>799.216923613606</v>
      </c>
      <c r="M28" s="314">
        <f>IF(D28&lt;&gt;0,('ごみ搬入量内訳'!BR28+'ごみ処理概要'!J28)/'ごみ処理概要'!D28/365*1000000,"-")</f>
        <v>582.1006648860009</v>
      </c>
      <c r="N28" s="314">
        <f>IF(D28&lt;&gt;0,'ごみ搬入量内訳'!CM28/'ごみ処理概要'!D28/365*1000000,"-")</f>
        <v>217.11625872760501</v>
      </c>
      <c r="O28" s="314">
        <f>'ごみ搬入量内訳'!DH28</f>
        <v>0</v>
      </c>
      <c r="P28" s="314">
        <f>'ごみ処理量内訳'!E28</f>
        <v>1388</v>
      </c>
      <c r="Q28" s="314">
        <f>'ごみ処理量内訳'!N28</f>
        <v>0</v>
      </c>
      <c r="R28" s="314">
        <f t="shared" si="6"/>
        <v>147</v>
      </c>
      <c r="S28" s="314">
        <f>'ごみ処理量内訳'!G28</f>
        <v>75</v>
      </c>
      <c r="T28" s="314">
        <f>'ごみ処理量内訳'!L28</f>
        <v>72</v>
      </c>
      <c r="U28" s="314">
        <f>'ごみ処理量内訳'!H28</f>
        <v>0</v>
      </c>
      <c r="V28" s="314">
        <f>'ごみ処理量内訳'!I28</f>
        <v>0</v>
      </c>
      <c r="W28" s="314">
        <f>'ごみ処理量内訳'!J28</f>
        <v>0</v>
      </c>
      <c r="X28" s="314">
        <f>'ごみ処理量内訳'!K28</f>
        <v>0</v>
      </c>
      <c r="Y28" s="314">
        <f>'ごみ処理量内訳'!M28</f>
        <v>0</v>
      </c>
      <c r="Z28" s="314">
        <f>'資源化量内訳'!Y28</f>
        <v>0</v>
      </c>
      <c r="AA28" s="314">
        <f t="shared" si="7"/>
        <v>1535</v>
      </c>
      <c r="AB28" s="328">
        <f t="shared" si="8"/>
        <v>100</v>
      </c>
      <c r="AC28" s="314">
        <f>'施設資源化量内訳'!Y28</f>
        <v>0</v>
      </c>
      <c r="AD28" s="314">
        <f>'施設資源化量内訳'!AT28</f>
        <v>13</v>
      </c>
      <c r="AE28" s="314">
        <f>'施設資源化量内訳'!BO28</f>
        <v>0</v>
      </c>
      <c r="AF28" s="314">
        <f>'施設資源化量内訳'!CJ28</f>
        <v>0</v>
      </c>
      <c r="AG28" s="314">
        <f>'施設資源化量内訳'!DE28</f>
        <v>0</v>
      </c>
      <c r="AH28" s="314">
        <f>'施設資源化量内訳'!DZ28</f>
        <v>0</v>
      </c>
      <c r="AI28" s="314">
        <f>'施設資源化量内訳'!EU28</f>
        <v>63</v>
      </c>
      <c r="AJ28" s="314">
        <f t="shared" si="9"/>
        <v>76</v>
      </c>
      <c r="AK28" s="328">
        <f t="shared" si="10"/>
        <v>4.951140065146579</v>
      </c>
      <c r="AL28" s="328">
        <f>IF((AA28+J28)&lt;&gt;0,('資源化量内訳'!D28-'資源化量内訳'!R28-'資源化量内訳'!T28-'資源化量内訳'!V28-'資源化量内訳'!U28)/(AA28+J28)*100,"-")</f>
        <v>4.951140065146579</v>
      </c>
      <c r="AM28" s="314">
        <f>'ごみ処理量内訳'!AA28</f>
        <v>0</v>
      </c>
      <c r="AN28" s="314">
        <f>'ごみ処理量内訳'!AB28</f>
        <v>173</v>
      </c>
      <c r="AO28" s="314">
        <f>'ごみ処理量内訳'!AC28</f>
        <v>32</v>
      </c>
      <c r="AP28" s="314">
        <f t="shared" si="11"/>
        <v>205</v>
      </c>
    </row>
    <row r="29" spans="1:42" s="299" customFormat="1" ht="12" customHeight="1">
      <c r="A29" s="294" t="s">
        <v>568</v>
      </c>
      <c r="B29" s="295" t="s">
        <v>611</v>
      </c>
      <c r="C29" s="294" t="s">
        <v>612</v>
      </c>
      <c r="D29" s="314">
        <f t="shared" si="3"/>
        <v>3297</v>
      </c>
      <c r="E29" s="314">
        <v>3297</v>
      </c>
      <c r="F29" s="314">
        <v>0</v>
      </c>
      <c r="G29" s="314">
        <v>4</v>
      </c>
      <c r="H29" s="314">
        <f>SUM('ごみ搬入量内訳'!E29,+'ごみ搬入量内訳'!AD29)</f>
        <v>1118</v>
      </c>
      <c r="I29" s="314">
        <f>'ごみ搬入量内訳'!BC29</f>
        <v>7</v>
      </c>
      <c r="J29" s="314">
        <f>'資源化量内訳'!BO29</f>
        <v>0</v>
      </c>
      <c r="K29" s="314">
        <f t="shared" si="4"/>
        <v>1125</v>
      </c>
      <c r="L29" s="314">
        <f t="shared" si="5"/>
        <v>934.8473705859624</v>
      </c>
      <c r="M29" s="314">
        <f>IF(D29&lt;&gt;0,('ごみ搬入量内訳'!BR29+'ごみ処理概要'!J29)/'ごみ処理概要'!D29/365*1000000,"-")</f>
        <v>752.863749111895</v>
      </c>
      <c r="N29" s="314">
        <f>IF(D29&lt;&gt;0,'ごみ搬入量内訳'!CM29/'ごみ処理概要'!D29/365*1000000,"-")</f>
        <v>181.98362147406732</v>
      </c>
      <c r="O29" s="314">
        <f>'ごみ搬入量内訳'!DH29</f>
        <v>0</v>
      </c>
      <c r="P29" s="314">
        <f>'ごみ処理量内訳'!E29</f>
        <v>844</v>
      </c>
      <c r="Q29" s="314">
        <f>'ごみ処理量内訳'!N29</f>
        <v>0</v>
      </c>
      <c r="R29" s="314">
        <f t="shared" si="6"/>
        <v>127</v>
      </c>
      <c r="S29" s="314">
        <f>'ごみ処理量内訳'!G29</f>
        <v>59</v>
      </c>
      <c r="T29" s="314">
        <f>'ごみ処理量内訳'!L29</f>
        <v>68</v>
      </c>
      <c r="U29" s="314">
        <f>'ごみ処理量内訳'!H29</f>
        <v>0</v>
      </c>
      <c r="V29" s="314">
        <f>'ごみ処理量内訳'!I29</f>
        <v>0</v>
      </c>
      <c r="W29" s="314">
        <f>'ごみ処理量内訳'!J29</f>
        <v>0</v>
      </c>
      <c r="X29" s="314">
        <f>'ごみ処理量内訳'!K29</f>
        <v>0</v>
      </c>
      <c r="Y29" s="314">
        <f>'ごみ処理量内訳'!M29</f>
        <v>0</v>
      </c>
      <c r="Z29" s="314">
        <f>'資源化量内訳'!Y29</f>
        <v>154</v>
      </c>
      <c r="AA29" s="314">
        <f t="shared" si="7"/>
        <v>1125</v>
      </c>
      <c r="AB29" s="328">
        <f t="shared" si="8"/>
        <v>100</v>
      </c>
      <c r="AC29" s="314">
        <f>'施設資源化量内訳'!Y29</f>
        <v>0</v>
      </c>
      <c r="AD29" s="314">
        <f>'施設資源化量内訳'!AT29</f>
        <v>11</v>
      </c>
      <c r="AE29" s="314">
        <f>'施設資源化量内訳'!BO29</f>
        <v>0</v>
      </c>
      <c r="AF29" s="314">
        <f>'施設資源化量内訳'!CJ29</f>
        <v>0</v>
      </c>
      <c r="AG29" s="314">
        <f>'施設資源化量内訳'!DE29</f>
        <v>0</v>
      </c>
      <c r="AH29" s="314">
        <f>'施設資源化量内訳'!DZ29</f>
        <v>0</v>
      </c>
      <c r="AI29" s="314">
        <f>'施設資源化量内訳'!EU29</f>
        <v>60</v>
      </c>
      <c r="AJ29" s="314">
        <f t="shared" si="9"/>
        <v>71</v>
      </c>
      <c r="AK29" s="328">
        <f t="shared" si="10"/>
        <v>20</v>
      </c>
      <c r="AL29" s="328">
        <f>IF((AA29+J29)&lt;&gt;0,('資源化量内訳'!D29-'資源化量内訳'!R29-'資源化量内訳'!T29-'資源化量内訳'!V29-'資源化量内訳'!U29)/(AA29+J29)*100,"-")</f>
        <v>20</v>
      </c>
      <c r="AM29" s="314">
        <f>'ごみ処理量内訳'!AA29</f>
        <v>0</v>
      </c>
      <c r="AN29" s="314">
        <f>'ごみ処理量内訳'!AB29</f>
        <v>107</v>
      </c>
      <c r="AO29" s="314">
        <f>'ごみ処理量内訳'!AC29</f>
        <v>26</v>
      </c>
      <c r="AP29" s="314">
        <f t="shared" si="11"/>
        <v>133</v>
      </c>
    </row>
    <row r="30" spans="1:42" s="299" customFormat="1" ht="12" customHeight="1">
      <c r="A30" s="294" t="s">
        <v>568</v>
      </c>
      <c r="B30" s="295" t="s">
        <v>613</v>
      </c>
      <c r="C30" s="294" t="s">
        <v>567</v>
      </c>
      <c r="D30" s="314">
        <f t="shared" si="3"/>
        <v>21155</v>
      </c>
      <c r="E30" s="314">
        <v>21155</v>
      </c>
      <c r="F30" s="314">
        <v>0</v>
      </c>
      <c r="G30" s="314">
        <v>62</v>
      </c>
      <c r="H30" s="314">
        <f>SUM('ごみ搬入量内訳'!E30,+'ごみ搬入量内訳'!AD30)</f>
        <v>6500</v>
      </c>
      <c r="I30" s="314">
        <f>'ごみ搬入量内訳'!BC30</f>
        <v>276</v>
      </c>
      <c r="J30" s="314">
        <f>'資源化量内訳'!BO30</f>
        <v>0</v>
      </c>
      <c r="K30" s="314">
        <f t="shared" si="4"/>
        <v>6776</v>
      </c>
      <c r="L30" s="314">
        <f t="shared" si="5"/>
        <v>877.541175213606</v>
      </c>
      <c r="M30" s="314">
        <f>IF(D30&lt;&gt;0,('ごみ搬入量内訳'!BR30+'ごみ処理概要'!J30)/'ごみ処理概要'!D30/365*1000000,"-")</f>
        <v>672.6606942236526</v>
      </c>
      <c r="N30" s="314">
        <f>IF(D30&lt;&gt;0,'ごみ搬入量内訳'!CM30/'ごみ処理概要'!D30/365*1000000,"-")</f>
        <v>204.88048098995347</v>
      </c>
      <c r="O30" s="314">
        <f>'ごみ搬入量内訳'!DH30</f>
        <v>0</v>
      </c>
      <c r="P30" s="314">
        <f>'ごみ処理量内訳'!E30</f>
        <v>5678</v>
      </c>
      <c r="Q30" s="314">
        <f>'ごみ処理量内訳'!N30</f>
        <v>0</v>
      </c>
      <c r="R30" s="314">
        <f t="shared" si="6"/>
        <v>757</v>
      </c>
      <c r="S30" s="314">
        <f>'ごみ処理量内訳'!G30</f>
        <v>0</v>
      </c>
      <c r="T30" s="314">
        <f>'ごみ処理量内訳'!L30</f>
        <v>757</v>
      </c>
      <c r="U30" s="314">
        <f>'ごみ処理量内訳'!H30</f>
        <v>0</v>
      </c>
      <c r="V30" s="314">
        <f>'ごみ処理量内訳'!I30</f>
        <v>0</v>
      </c>
      <c r="W30" s="314">
        <f>'ごみ処理量内訳'!J30</f>
        <v>0</v>
      </c>
      <c r="X30" s="314">
        <f>'ごみ処理量内訳'!K30</f>
        <v>0</v>
      </c>
      <c r="Y30" s="314">
        <f>'ごみ処理量内訳'!M30</f>
        <v>0</v>
      </c>
      <c r="Z30" s="314">
        <f>'資源化量内訳'!Y30</f>
        <v>351</v>
      </c>
      <c r="AA30" s="314">
        <f t="shared" si="7"/>
        <v>6786</v>
      </c>
      <c r="AB30" s="328">
        <f t="shared" si="8"/>
        <v>100</v>
      </c>
      <c r="AC30" s="314">
        <f>'施設資源化量内訳'!Y30</f>
        <v>0</v>
      </c>
      <c r="AD30" s="314">
        <f>'施設資源化量内訳'!AT30</f>
        <v>0</v>
      </c>
      <c r="AE30" s="314">
        <f>'施設資源化量内訳'!BO30</f>
        <v>0</v>
      </c>
      <c r="AF30" s="314">
        <f>'施設資源化量内訳'!CJ30</f>
        <v>0</v>
      </c>
      <c r="AG30" s="314">
        <f>'施設資源化量内訳'!DE30</f>
        <v>0</v>
      </c>
      <c r="AH30" s="314">
        <f>'施設資源化量内訳'!DZ30</f>
        <v>0</v>
      </c>
      <c r="AI30" s="314">
        <f>'施設資源化量内訳'!EU30</f>
        <v>314</v>
      </c>
      <c r="AJ30" s="314">
        <f t="shared" si="9"/>
        <v>314</v>
      </c>
      <c r="AK30" s="328">
        <f t="shared" si="10"/>
        <v>9.799587385794283</v>
      </c>
      <c r="AL30" s="328">
        <f>IF((AA30+J30)&lt;&gt;0,('資源化量内訳'!D30-'資源化量内訳'!R30-'資源化量内訳'!T30-'資源化量内訳'!V30-'資源化量内訳'!U30)/(AA30+J30)*100,"-")</f>
        <v>9.799587385794283</v>
      </c>
      <c r="AM30" s="314">
        <f>'ごみ処理量内訳'!AA30</f>
        <v>0</v>
      </c>
      <c r="AN30" s="314">
        <f>'ごみ処理量内訳'!AB30</f>
        <v>883</v>
      </c>
      <c r="AO30" s="314">
        <f>'ごみ処理量内訳'!AC30</f>
        <v>170</v>
      </c>
      <c r="AP30" s="314">
        <f t="shared" si="11"/>
        <v>1053</v>
      </c>
    </row>
    <row r="31" spans="1:42" s="299" customFormat="1" ht="12" customHeight="1">
      <c r="A31" s="294" t="s">
        <v>568</v>
      </c>
      <c r="B31" s="295" t="s">
        <v>614</v>
      </c>
      <c r="C31" s="294" t="s">
        <v>615</v>
      </c>
      <c r="D31" s="314">
        <f t="shared" si="3"/>
        <v>16725</v>
      </c>
      <c r="E31" s="314">
        <v>16725</v>
      </c>
      <c r="F31" s="314">
        <v>0</v>
      </c>
      <c r="G31" s="314">
        <v>107</v>
      </c>
      <c r="H31" s="314">
        <f>SUM('ごみ搬入量内訳'!E31,+'ごみ搬入量内訳'!AD31)</f>
        <v>4346</v>
      </c>
      <c r="I31" s="314">
        <f>'ごみ搬入量内訳'!BC31</f>
        <v>174</v>
      </c>
      <c r="J31" s="314">
        <f>'資源化量内訳'!BO31</f>
        <v>155</v>
      </c>
      <c r="K31" s="314">
        <f t="shared" si="4"/>
        <v>4675</v>
      </c>
      <c r="L31" s="314">
        <f t="shared" si="5"/>
        <v>765.8128058644061</v>
      </c>
      <c r="M31" s="314">
        <f>IF(D31&lt;&gt;0,('ごみ搬入量内訳'!BR31+'ごみ処理概要'!J31)/'ごみ処理概要'!D31/365*1000000,"-")</f>
        <v>665.2333271904498</v>
      </c>
      <c r="N31" s="314">
        <f>IF(D31&lt;&gt;0,'ごみ搬入量内訳'!CM31/'ごみ処理概要'!D31/365*1000000,"-")</f>
        <v>100.57947867395623</v>
      </c>
      <c r="O31" s="314">
        <f>'ごみ搬入量内訳'!DH31</f>
        <v>0</v>
      </c>
      <c r="P31" s="314">
        <f>'ごみ処理量内訳'!E31</f>
        <v>3776</v>
      </c>
      <c r="Q31" s="314">
        <f>'ごみ処理量内訳'!N31</f>
        <v>0</v>
      </c>
      <c r="R31" s="314">
        <f t="shared" si="6"/>
        <v>744</v>
      </c>
      <c r="S31" s="314">
        <f>'ごみ処理量内訳'!G31</f>
        <v>165</v>
      </c>
      <c r="T31" s="314">
        <f>'ごみ処理量内訳'!L31</f>
        <v>579</v>
      </c>
      <c r="U31" s="314">
        <f>'ごみ処理量内訳'!H31</f>
        <v>0</v>
      </c>
      <c r="V31" s="314">
        <f>'ごみ処理量内訳'!I31</f>
        <v>0</v>
      </c>
      <c r="W31" s="314">
        <f>'ごみ処理量内訳'!J31</f>
        <v>0</v>
      </c>
      <c r="X31" s="314">
        <f>'ごみ処理量内訳'!K31</f>
        <v>0</v>
      </c>
      <c r="Y31" s="314">
        <f>'ごみ処理量内訳'!M31</f>
        <v>0</v>
      </c>
      <c r="Z31" s="314">
        <f>'資源化量内訳'!Y31</f>
        <v>0</v>
      </c>
      <c r="AA31" s="314">
        <f t="shared" si="7"/>
        <v>4520</v>
      </c>
      <c r="AB31" s="328">
        <f t="shared" si="8"/>
        <v>100</v>
      </c>
      <c r="AC31" s="314">
        <f>'施設資源化量内訳'!Y31</f>
        <v>0</v>
      </c>
      <c r="AD31" s="314">
        <f>'施設資源化量内訳'!AT31</f>
        <v>126</v>
      </c>
      <c r="AE31" s="314">
        <f>'施設資源化量内訳'!BO31</f>
        <v>0</v>
      </c>
      <c r="AF31" s="314">
        <f>'施設資源化量内訳'!CJ31</f>
        <v>0</v>
      </c>
      <c r="AG31" s="314">
        <f>'施設資源化量内訳'!DE31</f>
        <v>0</v>
      </c>
      <c r="AH31" s="314">
        <f>'施設資源化量内訳'!DZ31</f>
        <v>0</v>
      </c>
      <c r="AI31" s="314">
        <f>'施設資源化量内訳'!EU31</f>
        <v>579</v>
      </c>
      <c r="AJ31" s="314">
        <f t="shared" si="9"/>
        <v>705</v>
      </c>
      <c r="AK31" s="328">
        <f t="shared" si="10"/>
        <v>18.39572192513369</v>
      </c>
      <c r="AL31" s="328">
        <f>IF((AA31+J31)&lt;&gt;0,('資源化量内訳'!D31-'資源化量内訳'!R31-'資源化量内訳'!T31-'資源化量内訳'!V31-'資源化量内訳'!U31)/(AA31+J31)*100,"-")</f>
        <v>18.39572192513369</v>
      </c>
      <c r="AM31" s="314">
        <f>'ごみ処理量内訳'!AA31</f>
        <v>0</v>
      </c>
      <c r="AN31" s="314">
        <f>'ごみ処理量内訳'!AB31</f>
        <v>465</v>
      </c>
      <c r="AO31" s="314">
        <f>'ごみ処理量内訳'!AC31</f>
        <v>11</v>
      </c>
      <c r="AP31" s="314">
        <f t="shared" si="11"/>
        <v>476</v>
      </c>
    </row>
    <row r="32" spans="1:42" s="299" customFormat="1" ht="12" customHeight="1">
      <c r="A32" s="294" t="s">
        <v>568</v>
      </c>
      <c r="B32" s="295" t="s">
        <v>616</v>
      </c>
      <c r="C32" s="294" t="s">
        <v>617</v>
      </c>
      <c r="D32" s="314">
        <f t="shared" si="3"/>
        <v>2740</v>
      </c>
      <c r="E32" s="314">
        <v>2740</v>
      </c>
      <c r="F32" s="314">
        <v>0</v>
      </c>
      <c r="G32" s="314">
        <v>12</v>
      </c>
      <c r="H32" s="314">
        <f>SUM('ごみ搬入量内訳'!E32,+'ごみ搬入量内訳'!AD32)</f>
        <v>579</v>
      </c>
      <c r="I32" s="314">
        <f>'ごみ搬入量内訳'!BC32</f>
        <v>53</v>
      </c>
      <c r="J32" s="314">
        <f>'資源化量内訳'!BO32</f>
        <v>0</v>
      </c>
      <c r="K32" s="314">
        <f t="shared" si="4"/>
        <v>632</v>
      </c>
      <c r="L32" s="314">
        <f t="shared" si="5"/>
        <v>631.9368063193681</v>
      </c>
      <c r="M32" s="314">
        <f>IF(D32&lt;&gt;0,('ごみ搬入量内訳'!BR32+'ごみ処理概要'!J32)/'ごみ処理概要'!D32/365*1000000,"-")</f>
        <v>579.94200579942</v>
      </c>
      <c r="N32" s="314">
        <f>IF(D32&lt;&gt;0,'ごみ搬入量内訳'!CM32/'ごみ処理概要'!D32/365*1000000,"-")</f>
        <v>51.994800519948</v>
      </c>
      <c r="O32" s="314">
        <f>'ごみ搬入量内訳'!DH32</f>
        <v>0</v>
      </c>
      <c r="P32" s="314">
        <f>'ごみ処理量内訳'!E32</f>
        <v>541</v>
      </c>
      <c r="Q32" s="314">
        <f>'ごみ処理量内訳'!N32</f>
        <v>0</v>
      </c>
      <c r="R32" s="314">
        <f t="shared" si="6"/>
        <v>128</v>
      </c>
      <c r="S32" s="314">
        <f>'ごみ処理量内訳'!G32</f>
        <v>2</v>
      </c>
      <c r="T32" s="314">
        <f>'ごみ処理量内訳'!L32</f>
        <v>126</v>
      </c>
      <c r="U32" s="314">
        <f>'ごみ処理量内訳'!H32</f>
        <v>0</v>
      </c>
      <c r="V32" s="314">
        <f>'ごみ処理量内訳'!I32</f>
        <v>0</v>
      </c>
      <c r="W32" s="314">
        <f>'ごみ処理量内訳'!J32</f>
        <v>0</v>
      </c>
      <c r="X32" s="314">
        <f>'ごみ処理量内訳'!K32</f>
        <v>0</v>
      </c>
      <c r="Y32" s="314">
        <f>'ごみ処理量内訳'!M32</f>
        <v>0</v>
      </c>
      <c r="Z32" s="314">
        <f>'資源化量内訳'!Y32</f>
        <v>0</v>
      </c>
      <c r="AA32" s="314">
        <f t="shared" si="7"/>
        <v>669</v>
      </c>
      <c r="AB32" s="328">
        <f t="shared" si="8"/>
        <v>100</v>
      </c>
      <c r="AC32" s="314">
        <f>'施設資源化量内訳'!Y32</f>
        <v>0</v>
      </c>
      <c r="AD32" s="314">
        <f>'施設資源化量内訳'!AT32</f>
        <v>7</v>
      </c>
      <c r="AE32" s="314">
        <f>'施設資源化量内訳'!BO32</f>
        <v>0</v>
      </c>
      <c r="AF32" s="314">
        <f>'施設資源化量内訳'!CJ32</f>
        <v>0</v>
      </c>
      <c r="AG32" s="314">
        <f>'施設資源化量内訳'!DE32</f>
        <v>0</v>
      </c>
      <c r="AH32" s="314">
        <f>'施設資源化量内訳'!DZ32</f>
        <v>0</v>
      </c>
      <c r="AI32" s="314">
        <f>'施設資源化量内訳'!EU32</f>
        <v>120</v>
      </c>
      <c r="AJ32" s="314">
        <f t="shared" si="9"/>
        <v>127</v>
      </c>
      <c r="AK32" s="328">
        <f t="shared" si="10"/>
        <v>18.98355754857997</v>
      </c>
      <c r="AL32" s="328">
        <f>IF((AA32+J32)&lt;&gt;0,('資源化量内訳'!D32-'資源化量内訳'!R32-'資源化量内訳'!T32-'資源化量内訳'!V32-'資源化量内訳'!U32)/(AA32+J32)*100,"-")</f>
        <v>18.98355754857997</v>
      </c>
      <c r="AM32" s="314">
        <f>'ごみ処理量内訳'!AA32</f>
        <v>0</v>
      </c>
      <c r="AN32" s="314">
        <f>'ごみ処理量内訳'!AB32</f>
        <v>60</v>
      </c>
      <c r="AO32" s="314">
        <f>'ごみ処理量内訳'!AC32</f>
        <v>0</v>
      </c>
      <c r="AP32" s="314">
        <f t="shared" si="11"/>
        <v>60</v>
      </c>
    </row>
  </sheetData>
  <sheetProtection/>
  <autoFilter ref="A6:AP32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3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568</v>
      </c>
      <c r="B7" s="289" t="s">
        <v>618</v>
      </c>
      <c r="C7" s="290" t="s">
        <v>545</v>
      </c>
      <c r="D7" s="322">
        <f aca="true" t="shared" si="0" ref="D7:AI7">SUM(D8:D32)</f>
        <v>387073</v>
      </c>
      <c r="E7" s="322">
        <f t="shared" si="0"/>
        <v>250748</v>
      </c>
      <c r="F7" s="322">
        <f t="shared" si="0"/>
        <v>60867</v>
      </c>
      <c r="G7" s="322">
        <f t="shared" si="0"/>
        <v>0</v>
      </c>
      <c r="H7" s="322">
        <f t="shared" si="0"/>
        <v>60867</v>
      </c>
      <c r="I7" s="322">
        <f t="shared" si="0"/>
        <v>0</v>
      </c>
      <c r="J7" s="322">
        <f t="shared" si="0"/>
        <v>140682</v>
      </c>
      <c r="K7" s="322">
        <f t="shared" si="0"/>
        <v>2681</v>
      </c>
      <c r="L7" s="322">
        <f t="shared" si="0"/>
        <v>138001</v>
      </c>
      <c r="M7" s="322">
        <f t="shared" si="0"/>
        <v>0</v>
      </c>
      <c r="N7" s="322">
        <f t="shared" si="0"/>
        <v>6297</v>
      </c>
      <c r="O7" s="322">
        <f t="shared" si="0"/>
        <v>173</v>
      </c>
      <c r="P7" s="322">
        <f t="shared" si="0"/>
        <v>6124</v>
      </c>
      <c r="Q7" s="322">
        <f t="shared" si="0"/>
        <v>0</v>
      </c>
      <c r="R7" s="322">
        <f t="shared" si="0"/>
        <v>41579</v>
      </c>
      <c r="S7" s="322">
        <f t="shared" si="0"/>
        <v>923</v>
      </c>
      <c r="T7" s="322">
        <f t="shared" si="0"/>
        <v>40133</v>
      </c>
      <c r="U7" s="322">
        <f t="shared" si="0"/>
        <v>523</v>
      </c>
      <c r="V7" s="322">
        <f t="shared" si="0"/>
        <v>45</v>
      </c>
      <c r="W7" s="322">
        <f t="shared" si="0"/>
        <v>0</v>
      </c>
      <c r="X7" s="322">
        <f t="shared" si="0"/>
        <v>45</v>
      </c>
      <c r="Y7" s="322">
        <f t="shared" si="0"/>
        <v>0</v>
      </c>
      <c r="Z7" s="322">
        <f t="shared" si="0"/>
        <v>1278</v>
      </c>
      <c r="AA7" s="322">
        <f t="shared" si="0"/>
        <v>0</v>
      </c>
      <c r="AB7" s="322">
        <f t="shared" si="0"/>
        <v>1267</v>
      </c>
      <c r="AC7" s="322">
        <f t="shared" si="0"/>
        <v>11</v>
      </c>
      <c r="AD7" s="322">
        <f t="shared" si="0"/>
        <v>102424</v>
      </c>
      <c r="AE7" s="322">
        <f t="shared" si="0"/>
        <v>39221</v>
      </c>
      <c r="AF7" s="322">
        <f t="shared" si="0"/>
        <v>0</v>
      </c>
      <c r="AG7" s="322">
        <f t="shared" si="0"/>
        <v>0</v>
      </c>
      <c r="AH7" s="322">
        <f t="shared" si="0"/>
        <v>39221</v>
      </c>
      <c r="AI7" s="322">
        <f t="shared" si="0"/>
        <v>56807</v>
      </c>
      <c r="AJ7" s="322">
        <f aca="true" t="shared" si="1" ref="AJ7:BO7">SUM(AJ8:AJ32)</f>
        <v>506</v>
      </c>
      <c r="AK7" s="322">
        <f t="shared" si="1"/>
        <v>92</v>
      </c>
      <c r="AL7" s="322">
        <f t="shared" si="1"/>
        <v>56209</v>
      </c>
      <c r="AM7" s="322">
        <f t="shared" si="1"/>
        <v>2175</v>
      </c>
      <c r="AN7" s="322">
        <f t="shared" si="1"/>
        <v>31</v>
      </c>
      <c r="AO7" s="322">
        <f t="shared" si="1"/>
        <v>0</v>
      </c>
      <c r="AP7" s="322">
        <f t="shared" si="1"/>
        <v>2144</v>
      </c>
      <c r="AQ7" s="322">
        <f t="shared" si="1"/>
        <v>2178</v>
      </c>
      <c r="AR7" s="322">
        <f t="shared" si="1"/>
        <v>0</v>
      </c>
      <c r="AS7" s="322">
        <f t="shared" si="1"/>
        <v>0</v>
      </c>
      <c r="AT7" s="322">
        <f t="shared" si="1"/>
        <v>2178</v>
      </c>
      <c r="AU7" s="322">
        <f t="shared" si="1"/>
        <v>360</v>
      </c>
      <c r="AV7" s="322">
        <f t="shared" si="1"/>
        <v>0</v>
      </c>
      <c r="AW7" s="322">
        <f t="shared" si="1"/>
        <v>0</v>
      </c>
      <c r="AX7" s="322">
        <f t="shared" si="1"/>
        <v>360</v>
      </c>
      <c r="AY7" s="322">
        <f t="shared" si="1"/>
        <v>1683</v>
      </c>
      <c r="AZ7" s="322">
        <f t="shared" si="1"/>
        <v>121</v>
      </c>
      <c r="BA7" s="322">
        <f t="shared" si="1"/>
        <v>0</v>
      </c>
      <c r="BB7" s="322">
        <f t="shared" si="1"/>
        <v>1562</v>
      </c>
      <c r="BC7" s="322">
        <f t="shared" si="1"/>
        <v>33901</v>
      </c>
      <c r="BD7" s="322">
        <f t="shared" si="1"/>
        <v>8648</v>
      </c>
      <c r="BE7" s="322">
        <f t="shared" si="1"/>
        <v>0</v>
      </c>
      <c r="BF7" s="322">
        <f t="shared" si="1"/>
        <v>4599</v>
      </c>
      <c r="BG7" s="322">
        <f t="shared" si="1"/>
        <v>1185</v>
      </c>
      <c r="BH7" s="322">
        <f t="shared" si="1"/>
        <v>150</v>
      </c>
      <c r="BI7" s="322">
        <f t="shared" si="1"/>
        <v>80</v>
      </c>
      <c r="BJ7" s="322">
        <f t="shared" si="1"/>
        <v>2634</v>
      </c>
      <c r="BK7" s="322">
        <f t="shared" si="1"/>
        <v>25253</v>
      </c>
      <c r="BL7" s="322">
        <f t="shared" si="1"/>
        <v>3395</v>
      </c>
      <c r="BM7" s="322">
        <f t="shared" si="1"/>
        <v>13266</v>
      </c>
      <c r="BN7" s="322">
        <f t="shared" si="1"/>
        <v>3367</v>
      </c>
      <c r="BO7" s="322">
        <f t="shared" si="1"/>
        <v>634</v>
      </c>
      <c r="BP7" s="322">
        <f aca="true" t="shared" si="2" ref="BP7:CU7">SUM(BP8:BP32)</f>
        <v>602</v>
      </c>
      <c r="BQ7" s="322">
        <f t="shared" si="2"/>
        <v>3989</v>
      </c>
      <c r="BR7" s="322">
        <f t="shared" si="2"/>
        <v>259396</v>
      </c>
      <c r="BS7" s="322">
        <f t="shared" si="2"/>
        <v>60867</v>
      </c>
      <c r="BT7" s="322">
        <f t="shared" si="2"/>
        <v>145281</v>
      </c>
      <c r="BU7" s="322">
        <f t="shared" si="2"/>
        <v>7482</v>
      </c>
      <c r="BV7" s="322">
        <f t="shared" si="2"/>
        <v>41729</v>
      </c>
      <c r="BW7" s="322">
        <f t="shared" si="2"/>
        <v>125</v>
      </c>
      <c r="BX7" s="322">
        <f t="shared" si="2"/>
        <v>3912</v>
      </c>
      <c r="BY7" s="322">
        <f t="shared" si="2"/>
        <v>250748</v>
      </c>
      <c r="BZ7" s="322">
        <f t="shared" si="2"/>
        <v>60867</v>
      </c>
      <c r="CA7" s="322">
        <f t="shared" si="2"/>
        <v>140682</v>
      </c>
      <c r="CB7" s="322">
        <f t="shared" si="2"/>
        <v>6297</v>
      </c>
      <c r="CC7" s="322">
        <f t="shared" si="2"/>
        <v>41579</v>
      </c>
      <c r="CD7" s="322">
        <f t="shared" si="2"/>
        <v>45</v>
      </c>
      <c r="CE7" s="322">
        <f t="shared" si="2"/>
        <v>1278</v>
      </c>
      <c r="CF7" s="322">
        <f t="shared" si="2"/>
        <v>8648</v>
      </c>
      <c r="CG7" s="322">
        <f t="shared" si="2"/>
        <v>0</v>
      </c>
      <c r="CH7" s="322">
        <f t="shared" si="2"/>
        <v>4599</v>
      </c>
      <c r="CI7" s="322">
        <f t="shared" si="2"/>
        <v>1185</v>
      </c>
      <c r="CJ7" s="322">
        <f t="shared" si="2"/>
        <v>150</v>
      </c>
      <c r="CK7" s="322">
        <f t="shared" si="2"/>
        <v>80</v>
      </c>
      <c r="CL7" s="322">
        <f t="shared" si="2"/>
        <v>2634</v>
      </c>
      <c r="CM7" s="322">
        <f t="shared" si="2"/>
        <v>127677</v>
      </c>
      <c r="CN7" s="322">
        <f t="shared" si="2"/>
        <v>42616</v>
      </c>
      <c r="CO7" s="322">
        <f t="shared" si="2"/>
        <v>70073</v>
      </c>
      <c r="CP7" s="322">
        <f t="shared" si="2"/>
        <v>5542</v>
      </c>
      <c r="CQ7" s="322">
        <f t="shared" si="2"/>
        <v>2812</v>
      </c>
      <c r="CR7" s="322">
        <f t="shared" si="2"/>
        <v>962</v>
      </c>
      <c r="CS7" s="322">
        <f t="shared" si="2"/>
        <v>5672</v>
      </c>
      <c r="CT7" s="322">
        <f t="shared" si="2"/>
        <v>102424</v>
      </c>
      <c r="CU7" s="322">
        <f t="shared" si="2"/>
        <v>39221</v>
      </c>
      <c r="CV7" s="322">
        <f aca="true" t="shared" si="3" ref="CV7:DM7">SUM(CV8:CV32)</f>
        <v>56807</v>
      </c>
      <c r="CW7" s="322">
        <f t="shared" si="3"/>
        <v>2175</v>
      </c>
      <c r="CX7" s="322">
        <f t="shared" si="3"/>
        <v>2178</v>
      </c>
      <c r="CY7" s="322">
        <f t="shared" si="3"/>
        <v>360</v>
      </c>
      <c r="CZ7" s="322">
        <f t="shared" si="3"/>
        <v>1683</v>
      </c>
      <c r="DA7" s="322">
        <f t="shared" si="3"/>
        <v>25253</v>
      </c>
      <c r="DB7" s="322">
        <f t="shared" si="3"/>
        <v>3395</v>
      </c>
      <c r="DC7" s="322">
        <f t="shared" si="3"/>
        <v>13266</v>
      </c>
      <c r="DD7" s="322">
        <f t="shared" si="3"/>
        <v>3367</v>
      </c>
      <c r="DE7" s="322">
        <f t="shared" si="3"/>
        <v>634</v>
      </c>
      <c r="DF7" s="322">
        <f t="shared" si="3"/>
        <v>602</v>
      </c>
      <c r="DG7" s="322">
        <f t="shared" si="3"/>
        <v>3989</v>
      </c>
      <c r="DH7" s="322">
        <f t="shared" si="3"/>
        <v>638</v>
      </c>
      <c r="DI7" s="322">
        <f t="shared" si="3"/>
        <v>4</v>
      </c>
      <c r="DJ7" s="322">
        <f t="shared" si="3"/>
        <v>2</v>
      </c>
      <c r="DK7" s="322">
        <f t="shared" si="3"/>
        <v>0</v>
      </c>
      <c r="DL7" s="322">
        <f t="shared" si="3"/>
        <v>0</v>
      </c>
      <c r="DM7" s="322">
        <f t="shared" si="3"/>
        <v>2</v>
      </c>
    </row>
    <row r="8" spans="1:117" s="299" customFormat="1" ht="12" customHeight="1">
      <c r="A8" s="294" t="s">
        <v>568</v>
      </c>
      <c r="B8" s="295" t="s">
        <v>569</v>
      </c>
      <c r="C8" s="294" t="s">
        <v>570</v>
      </c>
      <c r="D8" s="301">
        <f aca="true" t="shared" si="4" ref="D8:D32">SUM(E8,AD8,BC8)</f>
        <v>122806</v>
      </c>
      <c r="E8" s="302">
        <f aca="true" t="shared" si="5" ref="E8:E32">SUM(F8,J8,N8,R8,V8,Z8)</f>
        <v>76097</v>
      </c>
      <c r="F8" s="302">
        <f aca="true" t="shared" si="6" ref="F8:F32">SUM(G8:I8)</f>
        <v>60867</v>
      </c>
      <c r="G8" s="302">
        <v>0</v>
      </c>
      <c r="H8" s="302">
        <v>60867</v>
      </c>
      <c r="I8" s="302">
        <v>0</v>
      </c>
      <c r="J8" s="302">
        <f aca="true" t="shared" si="7" ref="J8:J32">SUM(K8:M8)</f>
        <v>0</v>
      </c>
      <c r="K8" s="302">
        <v>0</v>
      </c>
      <c r="L8" s="302">
        <v>0</v>
      </c>
      <c r="M8" s="302">
        <v>0</v>
      </c>
      <c r="N8" s="302">
        <f aca="true" t="shared" si="8" ref="N8:N32">SUM(O8:Q8)</f>
        <v>0</v>
      </c>
      <c r="O8" s="302">
        <v>0</v>
      </c>
      <c r="P8" s="302">
        <v>0</v>
      </c>
      <c r="Q8" s="302">
        <v>0</v>
      </c>
      <c r="R8" s="302">
        <f aca="true" t="shared" si="9" ref="R8:R32">SUM(S8:U8)</f>
        <v>14639</v>
      </c>
      <c r="S8" s="302">
        <v>0</v>
      </c>
      <c r="T8" s="302">
        <v>14639</v>
      </c>
      <c r="U8" s="302">
        <v>0</v>
      </c>
      <c r="V8" s="302">
        <f aca="true" t="shared" si="10" ref="V8:V32">SUM(W8:Y8)</f>
        <v>0</v>
      </c>
      <c r="W8" s="302">
        <v>0</v>
      </c>
      <c r="X8" s="302">
        <v>0</v>
      </c>
      <c r="Y8" s="302">
        <v>0</v>
      </c>
      <c r="Z8" s="302">
        <f aca="true" t="shared" si="11" ref="Z8:Z32">SUM(AA8:AC8)</f>
        <v>591</v>
      </c>
      <c r="AA8" s="302">
        <v>0</v>
      </c>
      <c r="AB8" s="302">
        <v>591</v>
      </c>
      <c r="AC8" s="302">
        <v>0</v>
      </c>
      <c r="AD8" s="302">
        <f aca="true" t="shared" si="12" ref="AD8:AD32">SUM(AE8,AI8,AM8,AQ8,AU8,AY8)</f>
        <v>40523</v>
      </c>
      <c r="AE8" s="302">
        <f aca="true" t="shared" si="13" ref="AE8:AE32">SUM(AF8:AH8)</f>
        <v>39221</v>
      </c>
      <c r="AF8" s="302">
        <v>0</v>
      </c>
      <c r="AG8" s="302">
        <v>0</v>
      </c>
      <c r="AH8" s="302">
        <v>39221</v>
      </c>
      <c r="AI8" s="302">
        <f aca="true" t="shared" si="14" ref="AI8:AI32">SUM(AJ8:AL8)</f>
        <v>0</v>
      </c>
      <c r="AJ8" s="302">
        <v>0</v>
      </c>
      <c r="AK8" s="302">
        <v>0</v>
      </c>
      <c r="AL8" s="302">
        <v>0</v>
      </c>
      <c r="AM8" s="302">
        <f aca="true" t="shared" si="15" ref="AM8:AM32">SUM(AN8:AP8)</f>
        <v>0</v>
      </c>
      <c r="AN8" s="302">
        <v>0</v>
      </c>
      <c r="AO8" s="302">
        <v>0</v>
      </c>
      <c r="AP8" s="302">
        <v>0</v>
      </c>
      <c r="AQ8" s="302">
        <f aca="true" t="shared" si="16" ref="AQ8:AQ32">SUM(AR8:AT8)</f>
        <v>592</v>
      </c>
      <c r="AR8" s="302">
        <v>0</v>
      </c>
      <c r="AS8" s="302">
        <v>0</v>
      </c>
      <c r="AT8" s="302">
        <v>592</v>
      </c>
      <c r="AU8" s="302">
        <f aca="true" t="shared" si="17" ref="AU8:AU32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32">SUM(AZ8:BB8)</f>
        <v>710</v>
      </c>
      <c r="AZ8" s="302">
        <v>0</v>
      </c>
      <c r="BA8" s="302">
        <v>0</v>
      </c>
      <c r="BB8" s="302">
        <v>710</v>
      </c>
      <c r="BC8" s="301">
        <f aca="true" t="shared" si="19" ref="BC8:BC32">SUM(BD8,BK8)</f>
        <v>6186</v>
      </c>
      <c r="BD8" s="301">
        <f aca="true" t="shared" si="20" ref="BD8:BD32">SUM(BE8:BJ8)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1">
        <f aca="true" t="shared" si="21" ref="BK8:BK32">SUM(BL8:BQ8)</f>
        <v>6186</v>
      </c>
      <c r="BL8" s="302">
        <v>3395</v>
      </c>
      <c r="BM8" s="302">
        <v>0</v>
      </c>
      <c r="BN8" s="302">
        <v>0</v>
      </c>
      <c r="BO8" s="302">
        <v>48</v>
      </c>
      <c r="BP8" s="302">
        <v>510</v>
      </c>
      <c r="BQ8" s="302">
        <v>2233</v>
      </c>
      <c r="BR8" s="302">
        <f aca="true" t="shared" si="22" ref="BR8:BR32">SUM(BY8,CF8)</f>
        <v>76097</v>
      </c>
      <c r="BS8" s="302">
        <f aca="true" t="shared" si="23" ref="BS8:BS32">SUM(BZ8,CG8)</f>
        <v>60867</v>
      </c>
      <c r="BT8" s="302">
        <f aca="true" t="shared" si="24" ref="BT8:BT32">SUM(CA8,CH8)</f>
        <v>0</v>
      </c>
      <c r="BU8" s="302">
        <f aca="true" t="shared" si="25" ref="BU8:BU32">SUM(CB8,CI8)</f>
        <v>0</v>
      </c>
      <c r="BV8" s="302">
        <f aca="true" t="shared" si="26" ref="BV8:BV32">SUM(CC8,CJ8)</f>
        <v>14639</v>
      </c>
      <c r="BW8" s="302">
        <f aca="true" t="shared" si="27" ref="BW8:BW32">SUM(CD8,CK8)</f>
        <v>0</v>
      </c>
      <c r="BX8" s="302">
        <f aca="true" t="shared" si="28" ref="BX8:BX32">SUM(CE8,CL8)</f>
        <v>591</v>
      </c>
      <c r="BY8" s="301">
        <f aca="true" t="shared" si="29" ref="BY8:BY32">SUM(BZ8:CE8)</f>
        <v>76097</v>
      </c>
      <c r="BZ8" s="302">
        <f aca="true" t="shared" si="30" ref="BZ8:BZ32">F8</f>
        <v>60867</v>
      </c>
      <c r="CA8" s="302">
        <f aca="true" t="shared" si="31" ref="CA8:CA32">J8</f>
        <v>0</v>
      </c>
      <c r="CB8" s="302">
        <f aca="true" t="shared" si="32" ref="CB8:CB32">N8</f>
        <v>0</v>
      </c>
      <c r="CC8" s="302">
        <f aca="true" t="shared" si="33" ref="CC8:CC32">R8</f>
        <v>14639</v>
      </c>
      <c r="CD8" s="302">
        <f aca="true" t="shared" si="34" ref="CD8:CD32">V8</f>
        <v>0</v>
      </c>
      <c r="CE8" s="302">
        <f aca="true" t="shared" si="35" ref="CE8:CE32">Z8</f>
        <v>591</v>
      </c>
      <c r="CF8" s="301">
        <f aca="true" t="shared" si="36" ref="CF8:CF32">SUM(CG8:CL8)</f>
        <v>0</v>
      </c>
      <c r="CG8" s="302">
        <f aca="true" t="shared" si="37" ref="CG8:CG32">BE8</f>
        <v>0</v>
      </c>
      <c r="CH8" s="302">
        <f aca="true" t="shared" si="38" ref="CH8:CH32">BF8</f>
        <v>0</v>
      </c>
      <c r="CI8" s="302">
        <f aca="true" t="shared" si="39" ref="CI8:CI32">BG8</f>
        <v>0</v>
      </c>
      <c r="CJ8" s="302">
        <f aca="true" t="shared" si="40" ref="CJ8:CJ32">BH8</f>
        <v>0</v>
      </c>
      <c r="CK8" s="302">
        <f aca="true" t="shared" si="41" ref="CK8:CK32">BI8</f>
        <v>0</v>
      </c>
      <c r="CL8" s="302">
        <f aca="true" t="shared" si="42" ref="CL8:CL32">BJ8</f>
        <v>0</v>
      </c>
      <c r="CM8" s="302">
        <f aca="true" t="shared" si="43" ref="CM8:CM32">SUM(CT8,DA8)</f>
        <v>46709</v>
      </c>
      <c r="CN8" s="302">
        <f aca="true" t="shared" si="44" ref="CN8:CN32">SUM(CU8,DB8)</f>
        <v>42616</v>
      </c>
      <c r="CO8" s="302">
        <f aca="true" t="shared" si="45" ref="CO8:CO32">SUM(CV8,DC8)</f>
        <v>0</v>
      </c>
      <c r="CP8" s="302">
        <f aca="true" t="shared" si="46" ref="CP8:CP32">SUM(CW8,DD8)</f>
        <v>0</v>
      </c>
      <c r="CQ8" s="302">
        <f aca="true" t="shared" si="47" ref="CQ8:CQ32">SUM(CX8,DE8)</f>
        <v>640</v>
      </c>
      <c r="CR8" s="302">
        <f aca="true" t="shared" si="48" ref="CR8:CR32">SUM(CY8,DF8)</f>
        <v>510</v>
      </c>
      <c r="CS8" s="302">
        <f aca="true" t="shared" si="49" ref="CS8:CS32">SUM(CZ8,DG8)</f>
        <v>2943</v>
      </c>
      <c r="CT8" s="301">
        <f aca="true" t="shared" si="50" ref="CT8:CT32">SUM(CU8:CZ8)</f>
        <v>40523</v>
      </c>
      <c r="CU8" s="302">
        <f aca="true" t="shared" si="51" ref="CU8:CU32">AE8</f>
        <v>39221</v>
      </c>
      <c r="CV8" s="302">
        <f aca="true" t="shared" si="52" ref="CV8:CV32">AI8</f>
        <v>0</v>
      </c>
      <c r="CW8" s="302">
        <f aca="true" t="shared" si="53" ref="CW8:CW32">AM8</f>
        <v>0</v>
      </c>
      <c r="CX8" s="302">
        <f aca="true" t="shared" si="54" ref="CX8:CX32">AQ8</f>
        <v>592</v>
      </c>
      <c r="CY8" s="302">
        <f aca="true" t="shared" si="55" ref="CY8:CY32">AU8</f>
        <v>0</v>
      </c>
      <c r="CZ8" s="302">
        <f aca="true" t="shared" si="56" ref="CZ8:CZ32">AY8</f>
        <v>710</v>
      </c>
      <c r="DA8" s="301">
        <f aca="true" t="shared" si="57" ref="DA8:DA32">SUM(DB8:DG8)</f>
        <v>6186</v>
      </c>
      <c r="DB8" s="302">
        <f aca="true" t="shared" si="58" ref="DB8:DB32">BL8</f>
        <v>3395</v>
      </c>
      <c r="DC8" s="302">
        <f aca="true" t="shared" si="59" ref="DC8:DC32">BM8</f>
        <v>0</v>
      </c>
      <c r="DD8" s="302">
        <f aca="true" t="shared" si="60" ref="DD8:DD32">BN8</f>
        <v>0</v>
      </c>
      <c r="DE8" s="302">
        <f aca="true" t="shared" si="61" ref="DE8:DE32">BO8</f>
        <v>48</v>
      </c>
      <c r="DF8" s="302">
        <f aca="true" t="shared" si="62" ref="DF8:DF32">BP8</f>
        <v>510</v>
      </c>
      <c r="DG8" s="302">
        <f aca="true" t="shared" si="63" ref="DG8:DG32">BQ8</f>
        <v>2233</v>
      </c>
      <c r="DH8" s="302">
        <v>0</v>
      </c>
      <c r="DI8" s="301">
        <f aca="true" t="shared" si="64" ref="DI8:DI32">SUM(DJ8:DM8)</f>
        <v>0</v>
      </c>
      <c r="DJ8" s="302">
        <v>0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568</v>
      </c>
      <c r="B9" s="306" t="s">
        <v>571</v>
      </c>
      <c r="C9" s="294" t="s">
        <v>572</v>
      </c>
      <c r="D9" s="301">
        <f t="shared" si="4"/>
        <v>21700</v>
      </c>
      <c r="E9" s="302">
        <f t="shared" si="5"/>
        <v>12971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10895</v>
      </c>
      <c r="K9" s="302">
        <v>12</v>
      </c>
      <c r="L9" s="302">
        <v>10883</v>
      </c>
      <c r="M9" s="302">
        <v>0</v>
      </c>
      <c r="N9" s="302">
        <f t="shared" si="8"/>
        <v>377</v>
      </c>
      <c r="O9" s="302">
        <v>2</v>
      </c>
      <c r="P9" s="302">
        <v>375</v>
      </c>
      <c r="Q9" s="302">
        <v>0</v>
      </c>
      <c r="R9" s="302">
        <f t="shared" si="9"/>
        <v>1668</v>
      </c>
      <c r="S9" s="302">
        <v>0</v>
      </c>
      <c r="T9" s="302">
        <v>1668</v>
      </c>
      <c r="U9" s="302">
        <v>0</v>
      </c>
      <c r="V9" s="302">
        <f t="shared" si="10"/>
        <v>16</v>
      </c>
      <c r="W9" s="302">
        <v>0</v>
      </c>
      <c r="X9" s="302">
        <v>16</v>
      </c>
      <c r="Y9" s="302">
        <v>0</v>
      </c>
      <c r="Z9" s="302">
        <f t="shared" si="11"/>
        <v>15</v>
      </c>
      <c r="AA9" s="302">
        <v>0</v>
      </c>
      <c r="AB9" s="302">
        <v>15</v>
      </c>
      <c r="AC9" s="302">
        <v>0</v>
      </c>
      <c r="AD9" s="302">
        <f t="shared" si="12"/>
        <v>8433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7950</v>
      </c>
      <c r="AJ9" s="302">
        <v>0</v>
      </c>
      <c r="AK9" s="302">
        <v>0</v>
      </c>
      <c r="AL9" s="302">
        <v>7950</v>
      </c>
      <c r="AM9" s="302">
        <f t="shared" si="15"/>
        <v>483</v>
      </c>
      <c r="AN9" s="302">
        <v>0</v>
      </c>
      <c r="AO9" s="302">
        <v>0</v>
      </c>
      <c r="AP9" s="302">
        <v>483</v>
      </c>
      <c r="AQ9" s="302">
        <f t="shared" si="16"/>
        <v>0</v>
      </c>
      <c r="AR9" s="302">
        <v>0</v>
      </c>
      <c r="AS9" s="302">
        <v>0</v>
      </c>
      <c r="AT9" s="302">
        <v>0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0</v>
      </c>
      <c r="AZ9" s="302">
        <v>0</v>
      </c>
      <c r="BA9" s="302">
        <v>0</v>
      </c>
      <c r="BB9" s="302">
        <v>0</v>
      </c>
      <c r="BC9" s="301">
        <f t="shared" si="19"/>
        <v>296</v>
      </c>
      <c r="BD9" s="301">
        <f t="shared" si="20"/>
        <v>154</v>
      </c>
      <c r="BE9" s="302">
        <v>0</v>
      </c>
      <c r="BF9" s="302">
        <v>135</v>
      </c>
      <c r="BG9" s="302">
        <v>19</v>
      </c>
      <c r="BH9" s="302">
        <v>0</v>
      </c>
      <c r="BI9" s="302">
        <v>0</v>
      </c>
      <c r="BJ9" s="302">
        <v>0</v>
      </c>
      <c r="BK9" s="301">
        <f t="shared" si="21"/>
        <v>142</v>
      </c>
      <c r="BL9" s="302">
        <v>0</v>
      </c>
      <c r="BM9" s="302">
        <v>0</v>
      </c>
      <c r="BN9" s="302">
        <v>142</v>
      </c>
      <c r="BO9" s="302">
        <v>0</v>
      </c>
      <c r="BP9" s="302">
        <v>0</v>
      </c>
      <c r="BQ9" s="302">
        <v>0</v>
      </c>
      <c r="BR9" s="302">
        <f t="shared" si="22"/>
        <v>13125</v>
      </c>
      <c r="BS9" s="302">
        <f t="shared" si="23"/>
        <v>0</v>
      </c>
      <c r="BT9" s="302">
        <f t="shared" si="24"/>
        <v>11030</v>
      </c>
      <c r="BU9" s="302">
        <f t="shared" si="25"/>
        <v>396</v>
      </c>
      <c r="BV9" s="302">
        <f t="shared" si="26"/>
        <v>1668</v>
      </c>
      <c r="BW9" s="302">
        <f t="shared" si="27"/>
        <v>16</v>
      </c>
      <c r="BX9" s="302">
        <f t="shared" si="28"/>
        <v>15</v>
      </c>
      <c r="BY9" s="301">
        <f t="shared" si="29"/>
        <v>12971</v>
      </c>
      <c r="BZ9" s="302">
        <f t="shared" si="30"/>
        <v>0</v>
      </c>
      <c r="CA9" s="302">
        <f t="shared" si="31"/>
        <v>10895</v>
      </c>
      <c r="CB9" s="302">
        <f t="shared" si="32"/>
        <v>377</v>
      </c>
      <c r="CC9" s="302">
        <f t="shared" si="33"/>
        <v>1668</v>
      </c>
      <c r="CD9" s="302">
        <f t="shared" si="34"/>
        <v>16</v>
      </c>
      <c r="CE9" s="302">
        <f t="shared" si="35"/>
        <v>15</v>
      </c>
      <c r="CF9" s="301">
        <f t="shared" si="36"/>
        <v>154</v>
      </c>
      <c r="CG9" s="302">
        <f t="shared" si="37"/>
        <v>0</v>
      </c>
      <c r="CH9" s="302">
        <f t="shared" si="38"/>
        <v>135</v>
      </c>
      <c r="CI9" s="302">
        <f t="shared" si="39"/>
        <v>19</v>
      </c>
      <c r="CJ9" s="302">
        <f t="shared" si="40"/>
        <v>0</v>
      </c>
      <c r="CK9" s="302">
        <f t="shared" si="41"/>
        <v>0</v>
      </c>
      <c r="CL9" s="302">
        <f t="shared" si="42"/>
        <v>0</v>
      </c>
      <c r="CM9" s="302">
        <f t="shared" si="43"/>
        <v>8575</v>
      </c>
      <c r="CN9" s="302">
        <f t="shared" si="44"/>
        <v>0</v>
      </c>
      <c r="CO9" s="302">
        <f t="shared" si="45"/>
        <v>7950</v>
      </c>
      <c r="CP9" s="302">
        <f t="shared" si="46"/>
        <v>625</v>
      </c>
      <c r="CQ9" s="302">
        <f t="shared" si="47"/>
        <v>0</v>
      </c>
      <c r="CR9" s="302">
        <f t="shared" si="48"/>
        <v>0</v>
      </c>
      <c r="CS9" s="302">
        <f t="shared" si="49"/>
        <v>0</v>
      </c>
      <c r="CT9" s="301">
        <f t="shared" si="50"/>
        <v>8433</v>
      </c>
      <c r="CU9" s="302">
        <f t="shared" si="51"/>
        <v>0</v>
      </c>
      <c r="CV9" s="302">
        <f t="shared" si="52"/>
        <v>7950</v>
      </c>
      <c r="CW9" s="302">
        <f t="shared" si="53"/>
        <v>483</v>
      </c>
      <c r="CX9" s="302">
        <f t="shared" si="54"/>
        <v>0</v>
      </c>
      <c r="CY9" s="302">
        <f t="shared" si="55"/>
        <v>0</v>
      </c>
      <c r="CZ9" s="302">
        <f t="shared" si="56"/>
        <v>0</v>
      </c>
      <c r="DA9" s="301">
        <f t="shared" si="57"/>
        <v>142</v>
      </c>
      <c r="DB9" s="302">
        <f t="shared" si="58"/>
        <v>0</v>
      </c>
      <c r="DC9" s="302">
        <f t="shared" si="59"/>
        <v>0</v>
      </c>
      <c r="DD9" s="302">
        <f t="shared" si="60"/>
        <v>142</v>
      </c>
      <c r="DE9" s="302">
        <f t="shared" si="61"/>
        <v>0</v>
      </c>
      <c r="DF9" s="302">
        <f t="shared" si="62"/>
        <v>0</v>
      </c>
      <c r="DG9" s="302">
        <f t="shared" si="63"/>
        <v>0</v>
      </c>
      <c r="DH9" s="302">
        <v>0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568</v>
      </c>
      <c r="B10" s="306" t="s">
        <v>573</v>
      </c>
      <c r="C10" s="294" t="s">
        <v>574</v>
      </c>
      <c r="D10" s="301">
        <f t="shared" si="4"/>
        <v>32863</v>
      </c>
      <c r="E10" s="302">
        <f t="shared" si="5"/>
        <v>20499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15357</v>
      </c>
      <c r="K10" s="302">
        <v>0</v>
      </c>
      <c r="L10" s="302">
        <v>15357</v>
      </c>
      <c r="M10" s="302">
        <v>0</v>
      </c>
      <c r="N10" s="302">
        <f t="shared" si="8"/>
        <v>793</v>
      </c>
      <c r="O10" s="302">
        <v>0</v>
      </c>
      <c r="P10" s="302">
        <v>793</v>
      </c>
      <c r="Q10" s="302">
        <v>0</v>
      </c>
      <c r="R10" s="302">
        <f t="shared" si="9"/>
        <v>4331</v>
      </c>
      <c r="S10" s="302">
        <v>0</v>
      </c>
      <c r="T10" s="302">
        <v>4331</v>
      </c>
      <c r="U10" s="302">
        <v>0</v>
      </c>
      <c r="V10" s="302">
        <f t="shared" si="10"/>
        <v>2</v>
      </c>
      <c r="W10" s="302">
        <v>0</v>
      </c>
      <c r="X10" s="302">
        <v>2</v>
      </c>
      <c r="Y10" s="302">
        <v>0</v>
      </c>
      <c r="Z10" s="302">
        <f t="shared" si="11"/>
        <v>16</v>
      </c>
      <c r="AA10" s="302">
        <v>0</v>
      </c>
      <c r="AB10" s="302">
        <v>16</v>
      </c>
      <c r="AC10" s="302">
        <v>0</v>
      </c>
      <c r="AD10" s="302">
        <f t="shared" si="12"/>
        <v>5696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5515</v>
      </c>
      <c r="AJ10" s="302">
        <v>0</v>
      </c>
      <c r="AK10" s="302">
        <v>0</v>
      </c>
      <c r="AL10" s="302">
        <v>5515</v>
      </c>
      <c r="AM10" s="302">
        <f t="shared" si="15"/>
        <v>22</v>
      </c>
      <c r="AN10" s="302">
        <v>0</v>
      </c>
      <c r="AO10" s="302">
        <v>0</v>
      </c>
      <c r="AP10" s="302">
        <v>22</v>
      </c>
      <c r="AQ10" s="302">
        <f t="shared" si="16"/>
        <v>91</v>
      </c>
      <c r="AR10" s="302">
        <v>0</v>
      </c>
      <c r="AS10" s="302">
        <v>0</v>
      </c>
      <c r="AT10" s="302">
        <v>91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68</v>
      </c>
      <c r="AZ10" s="302">
        <v>0</v>
      </c>
      <c r="BA10" s="302">
        <v>0</v>
      </c>
      <c r="BB10" s="302">
        <v>68</v>
      </c>
      <c r="BC10" s="301">
        <f t="shared" si="19"/>
        <v>6668</v>
      </c>
      <c r="BD10" s="301">
        <f t="shared" si="20"/>
        <v>1869</v>
      </c>
      <c r="BE10" s="302">
        <v>0</v>
      </c>
      <c r="BF10" s="302">
        <v>849</v>
      </c>
      <c r="BG10" s="302">
        <v>171</v>
      </c>
      <c r="BH10" s="302">
        <v>67</v>
      </c>
      <c r="BI10" s="302">
        <v>0</v>
      </c>
      <c r="BJ10" s="302">
        <v>782</v>
      </c>
      <c r="BK10" s="301">
        <f t="shared" si="21"/>
        <v>4799</v>
      </c>
      <c r="BL10" s="302">
        <v>0</v>
      </c>
      <c r="BM10" s="302">
        <v>3626</v>
      </c>
      <c r="BN10" s="302">
        <v>68</v>
      </c>
      <c r="BO10" s="302">
        <v>422</v>
      </c>
      <c r="BP10" s="302">
        <v>0</v>
      </c>
      <c r="BQ10" s="302">
        <v>683</v>
      </c>
      <c r="BR10" s="302">
        <f t="shared" si="22"/>
        <v>22368</v>
      </c>
      <c r="BS10" s="302">
        <f t="shared" si="23"/>
        <v>0</v>
      </c>
      <c r="BT10" s="302">
        <f t="shared" si="24"/>
        <v>16206</v>
      </c>
      <c r="BU10" s="302">
        <f t="shared" si="25"/>
        <v>964</v>
      </c>
      <c r="BV10" s="302">
        <f t="shared" si="26"/>
        <v>4398</v>
      </c>
      <c r="BW10" s="302">
        <f t="shared" si="27"/>
        <v>2</v>
      </c>
      <c r="BX10" s="302">
        <f t="shared" si="28"/>
        <v>798</v>
      </c>
      <c r="BY10" s="301">
        <f t="shared" si="29"/>
        <v>20499</v>
      </c>
      <c r="BZ10" s="302">
        <f t="shared" si="30"/>
        <v>0</v>
      </c>
      <c r="CA10" s="302">
        <f t="shared" si="31"/>
        <v>15357</v>
      </c>
      <c r="CB10" s="302">
        <f t="shared" si="32"/>
        <v>793</v>
      </c>
      <c r="CC10" s="302">
        <f t="shared" si="33"/>
        <v>4331</v>
      </c>
      <c r="CD10" s="302">
        <f t="shared" si="34"/>
        <v>2</v>
      </c>
      <c r="CE10" s="302">
        <f t="shared" si="35"/>
        <v>16</v>
      </c>
      <c r="CF10" s="301">
        <f t="shared" si="36"/>
        <v>1869</v>
      </c>
      <c r="CG10" s="302">
        <f t="shared" si="37"/>
        <v>0</v>
      </c>
      <c r="CH10" s="302">
        <f t="shared" si="38"/>
        <v>849</v>
      </c>
      <c r="CI10" s="302">
        <f t="shared" si="39"/>
        <v>171</v>
      </c>
      <c r="CJ10" s="302">
        <f t="shared" si="40"/>
        <v>67</v>
      </c>
      <c r="CK10" s="302">
        <f t="shared" si="41"/>
        <v>0</v>
      </c>
      <c r="CL10" s="302">
        <f t="shared" si="42"/>
        <v>782</v>
      </c>
      <c r="CM10" s="302">
        <f t="shared" si="43"/>
        <v>10495</v>
      </c>
      <c r="CN10" s="302">
        <f t="shared" si="44"/>
        <v>0</v>
      </c>
      <c r="CO10" s="302">
        <f t="shared" si="45"/>
        <v>9141</v>
      </c>
      <c r="CP10" s="302">
        <f t="shared" si="46"/>
        <v>90</v>
      </c>
      <c r="CQ10" s="302">
        <f t="shared" si="47"/>
        <v>513</v>
      </c>
      <c r="CR10" s="302">
        <f t="shared" si="48"/>
        <v>0</v>
      </c>
      <c r="CS10" s="302">
        <f t="shared" si="49"/>
        <v>751</v>
      </c>
      <c r="CT10" s="301">
        <f t="shared" si="50"/>
        <v>5696</v>
      </c>
      <c r="CU10" s="302">
        <f t="shared" si="51"/>
        <v>0</v>
      </c>
      <c r="CV10" s="302">
        <f t="shared" si="52"/>
        <v>5515</v>
      </c>
      <c r="CW10" s="302">
        <f t="shared" si="53"/>
        <v>22</v>
      </c>
      <c r="CX10" s="302">
        <f t="shared" si="54"/>
        <v>91</v>
      </c>
      <c r="CY10" s="302">
        <f t="shared" si="55"/>
        <v>0</v>
      </c>
      <c r="CZ10" s="302">
        <f t="shared" si="56"/>
        <v>68</v>
      </c>
      <c r="DA10" s="301">
        <f t="shared" si="57"/>
        <v>4799</v>
      </c>
      <c r="DB10" s="302">
        <f t="shared" si="58"/>
        <v>0</v>
      </c>
      <c r="DC10" s="302">
        <f t="shared" si="59"/>
        <v>3626</v>
      </c>
      <c r="DD10" s="302">
        <f t="shared" si="60"/>
        <v>68</v>
      </c>
      <c r="DE10" s="302">
        <f t="shared" si="61"/>
        <v>422</v>
      </c>
      <c r="DF10" s="302">
        <f t="shared" si="62"/>
        <v>0</v>
      </c>
      <c r="DG10" s="302">
        <f t="shared" si="63"/>
        <v>683</v>
      </c>
      <c r="DH10" s="302">
        <v>0</v>
      </c>
      <c r="DI10" s="301">
        <f t="shared" si="64"/>
        <v>1</v>
      </c>
      <c r="DJ10" s="302">
        <v>0</v>
      </c>
      <c r="DK10" s="302">
        <v>0</v>
      </c>
      <c r="DL10" s="302">
        <v>0</v>
      </c>
      <c r="DM10" s="302">
        <v>1</v>
      </c>
    </row>
    <row r="11" spans="1:117" s="299" customFormat="1" ht="12" customHeight="1">
      <c r="A11" s="294" t="s">
        <v>568</v>
      </c>
      <c r="B11" s="306" t="s">
        <v>575</v>
      </c>
      <c r="C11" s="294" t="s">
        <v>576</v>
      </c>
      <c r="D11" s="301">
        <f t="shared" si="4"/>
        <v>30800</v>
      </c>
      <c r="E11" s="302">
        <f t="shared" si="5"/>
        <v>18912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15202</v>
      </c>
      <c r="K11" s="302">
        <v>0</v>
      </c>
      <c r="L11" s="302">
        <v>15202</v>
      </c>
      <c r="M11" s="302">
        <v>0</v>
      </c>
      <c r="N11" s="302">
        <f t="shared" si="8"/>
        <v>403</v>
      </c>
      <c r="O11" s="302">
        <v>0</v>
      </c>
      <c r="P11" s="302">
        <v>403</v>
      </c>
      <c r="Q11" s="302">
        <v>0</v>
      </c>
      <c r="R11" s="302">
        <f t="shared" si="9"/>
        <v>3241</v>
      </c>
      <c r="S11" s="302">
        <v>0</v>
      </c>
      <c r="T11" s="302">
        <v>3241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66</v>
      </c>
      <c r="AA11" s="302">
        <v>0</v>
      </c>
      <c r="AB11" s="302">
        <v>66</v>
      </c>
      <c r="AC11" s="302">
        <v>0</v>
      </c>
      <c r="AD11" s="302">
        <f t="shared" si="12"/>
        <v>6511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5595</v>
      </c>
      <c r="AJ11" s="302">
        <v>0</v>
      </c>
      <c r="AK11" s="302">
        <v>0</v>
      </c>
      <c r="AL11" s="302">
        <v>5595</v>
      </c>
      <c r="AM11" s="302">
        <f t="shared" si="15"/>
        <v>900</v>
      </c>
      <c r="AN11" s="302">
        <v>0</v>
      </c>
      <c r="AO11" s="302">
        <v>0</v>
      </c>
      <c r="AP11" s="302">
        <v>900</v>
      </c>
      <c r="AQ11" s="302">
        <f t="shared" si="16"/>
        <v>0</v>
      </c>
      <c r="AR11" s="302">
        <v>0</v>
      </c>
      <c r="AS11" s="302">
        <v>0</v>
      </c>
      <c r="AT11" s="302">
        <v>0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16</v>
      </c>
      <c r="AZ11" s="302">
        <v>0</v>
      </c>
      <c r="BA11" s="302">
        <v>0</v>
      </c>
      <c r="BB11" s="302">
        <v>16</v>
      </c>
      <c r="BC11" s="301">
        <f t="shared" si="19"/>
        <v>5377</v>
      </c>
      <c r="BD11" s="301">
        <f t="shared" si="20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1">
        <f t="shared" si="21"/>
        <v>5377</v>
      </c>
      <c r="BL11" s="302">
        <v>0</v>
      </c>
      <c r="BM11" s="302">
        <v>2742</v>
      </c>
      <c r="BN11" s="302">
        <v>2185</v>
      </c>
      <c r="BO11" s="302">
        <v>0</v>
      </c>
      <c r="BP11" s="302">
        <v>0</v>
      </c>
      <c r="BQ11" s="302">
        <v>450</v>
      </c>
      <c r="BR11" s="302">
        <f t="shared" si="22"/>
        <v>18912</v>
      </c>
      <c r="BS11" s="302">
        <f t="shared" si="23"/>
        <v>0</v>
      </c>
      <c r="BT11" s="302">
        <f t="shared" si="24"/>
        <v>15202</v>
      </c>
      <c r="BU11" s="302">
        <f t="shared" si="25"/>
        <v>403</v>
      </c>
      <c r="BV11" s="302">
        <f t="shared" si="26"/>
        <v>3241</v>
      </c>
      <c r="BW11" s="302">
        <f t="shared" si="27"/>
        <v>0</v>
      </c>
      <c r="BX11" s="302">
        <f t="shared" si="28"/>
        <v>66</v>
      </c>
      <c r="BY11" s="301">
        <f t="shared" si="29"/>
        <v>18912</v>
      </c>
      <c r="BZ11" s="302">
        <f t="shared" si="30"/>
        <v>0</v>
      </c>
      <c r="CA11" s="302">
        <f t="shared" si="31"/>
        <v>15202</v>
      </c>
      <c r="CB11" s="302">
        <f t="shared" si="32"/>
        <v>403</v>
      </c>
      <c r="CC11" s="302">
        <f t="shared" si="33"/>
        <v>3241</v>
      </c>
      <c r="CD11" s="302">
        <f t="shared" si="34"/>
        <v>0</v>
      </c>
      <c r="CE11" s="302">
        <f t="shared" si="35"/>
        <v>66</v>
      </c>
      <c r="CF11" s="301">
        <f t="shared" si="36"/>
        <v>0</v>
      </c>
      <c r="CG11" s="302">
        <f t="shared" si="37"/>
        <v>0</v>
      </c>
      <c r="CH11" s="302">
        <f t="shared" si="38"/>
        <v>0</v>
      </c>
      <c r="CI11" s="302">
        <f t="shared" si="39"/>
        <v>0</v>
      </c>
      <c r="CJ11" s="302">
        <f t="shared" si="40"/>
        <v>0</v>
      </c>
      <c r="CK11" s="302">
        <f t="shared" si="41"/>
        <v>0</v>
      </c>
      <c r="CL11" s="302">
        <f t="shared" si="42"/>
        <v>0</v>
      </c>
      <c r="CM11" s="302">
        <f t="shared" si="43"/>
        <v>11888</v>
      </c>
      <c r="CN11" s="302">
        <f t="shared" si="44"/>
        <v>0</v>
      </c>
      <c r="CO11" s="302">
        <f t="shared" si="45"/>
        <v>8337</v>
      </c>
      <c r="CP11" s="302">
        <f t="shared" si="46"/>
        <v>3085</v>
      </c>
      <c r="CQ11" s="302">
        <f t="shared" si="47"/>
        <v>0</v>
      </c>
      <c r="CR11" s="302">
        <f t="shared" si="48"/>
        <v>0</v>
      </c>
      <c r="CS11" s="302">
        <f t="shared" si="49"/>
        <v>466</v>
      </c>
      <c r="CT11" s="301">
        <f t="shared" si="50"/>
        <v>6511</v>
      </c>
      <c r="CU11" s="302">
        <f t="shared" si="51"/>
        <v>0</v>
      </c>
      <c r="CV11" s="302">
        <f t="shared" si="52"/>
        <v>5595</v>
      </c>
      <c r="CW11" s="302">
        <f t="shared" si="53"/>
        <v>900</v>
      </c>
      <c r="CX11" s="302">
        <f t="shared" si="54"/>
        <v>0</v>
      </c>
      <c r="CY11" s="302">
        <f t="shared" si="55"/>
        <v>0</v>
      </c>
      <c r="CZ11" s="302">
        <f t="shared" si="56"/>
        <v>16</v>
      </c>
      <c r="DA11" s="301">
        <f t="shared" si="57"/>
        <v>5377</v>
      </c>
      <c r="DB11" s="302">
        <f t="shared" si="58"/>
        <v>0</v>
      </c>
      <c r="DC11" s="302">
        <f t="shared" si="59"/>
        <v>2742</v>
      </c>
      <c r="DD11" s="302">
        <f t="shared" si="60"/>
        <v>2185</v>
      </c>
      <c r="DE11" s="302">
        <f t="shared" si="61"/>
        <v>0</v>
      </c>
      <c r="DF11" s="302">
        <f t="shared" si="62"/>
        <v>0</v>
      </c>
      <c r="DG11" s="302">
        <f t="shared" si="63"/>
        <v>450</v>
      </c>
      <c r="DH11" s="302">
        <v>0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568</v>
      </c>
      <c r="B12" s="295" t="s">
        <v>577</v>
      </c>
      <c r="C12" s="294" t="s">
        <v>578</v>
      </c>
      <c r="D12" s="316">
        <f t="shared" si="4"/>
        <v>10543</v>
      </c>
      <c r="E12" s="316">
        <f t="shared" si="5"/>
        <v>8121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7252</v>
      </c>
      <c r="K12" s="316">
        <v>0</v>
      </c>
      <c r="L12" s="316">
        <v>7252</v>
      </c>
      <c r="M12" s="316">
        <v>0</v>
      </c>
      <c r="N12" s="316">
        <f t="shared" si="8"/>
        <v>345</v>
      </c>
      <c r="O12" s="316">
        <v>0</v>
      </c>
      <c r="P12" s="316">
        <v>345</v>
      </c>
      <c r="Q12" s="316">
        <v>0</v>
      </c>
      <c r="R12" s="316">
        <f t="shared" si="9"/>
        <v>480</v>
      </c>
      <c r="S12" s="316">
        <v>0</v>
      </c>
      <c r="T12" s="316">
        <v>480</v>
      </c>
      <c r="U12" s="316">
        <v>0</v>
      </c>
      <c r="V12" s="316">
        <f t="shared" si="10"/>
        <v>0</v>
      </c>
      <c r="W12" s="316">
        <v>0</v>
      </c>
      <c r="X12" s="316">
        <v>0</v>
      </c>
      <c r="Y12" s="316">
        <v>0</v>
      </c>
      <c r="Z12" s="316">
        <f t="shared" si="11"/>
        <v>44</v>
      </c>
      <c r="AA12" s="316">
        <v>0</v>
      </c>
      <c r="AB12" s="316">
        <v>44</v>
      </c>
      <c r="AC12" s="316">
        <v>0</v>
      </c>
      <c r="AD12" s="316">
        <f t="shared" si="12"/>
        <v>2292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2204</v>
      </c>
      <c r="AJ12" s="316">
        <v>0</v>
      </c>
      <c r="AK12" s="316">
        <v>0</v>
      </c>
      <c r="AL12" s="316">
        <v>2204</v>
      </c>
      <c r="AM12" s="316">
        <f t="shared" si="15"/>
        <v>2</v>
      </c>
      <c r="AN12" s="316">
        <v>0</v>
      </c>
      <c r="AO12" s="316">
        <v>0</v>
      </c>
      <c r="AP12" s="316">
        <v>2</v>
      </c>
      <c r="AQ12" s="316">
        <f t="shared" si="16"/>
        <v>0</v>
      </c>
      <c r="AR12" s="316">
        <v>0</v>
      </c>
      <c r="AS12" s="316">
        <v>0</v>
      </c>
      <c r="AT12" s="316">
        <v>0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86</v>
      </c>
      <c r="AZ12" s="316">
        <v>0</v>
      </c>
      <c r="BA12" s="316">
        <v>0</v>
      </c>
      <c r="BB12" s="316">
        <v>86</v>
      </c>
      <c r="BC12" s="316">
        <f t="shared" si="19"/>
        <v>130</v>
      </c>
      <c r="BD12" s="316">
        <f t="shared" si="20"/>
        <v>109</v>
      </c>
      <c r="BE12" s="316">
        <v>0</v>
      </c>
      <c r="BF12" s="316">
        <v>24</v>
      </c>
      <c r="BG12" s="316">
        <v>3</v>
      </c>
      <c r="BH12" s="316">
        <v>0</v>
      </c>
      <c r="BI12" s="316">
        <v>0</v>
      </c>
      <c r="BJ12" s="316">
        <v>82</v>
      </c>
      <c r="BK12" s="316">
        <f t="shared" si="21"/>
        <v>21</v>
      </c>
      <c r="BL12" s="316">
        <v>0</v>
      </c>
      <c r="BM12" s="316">
        <v>21</v>
      </c>
      <c r="BN12" s="316">
        <v>0</v>
      </c>
      <c r="BO12" s="316">
        <v>0</v>
      </c>
      <c r="BP12" s="316">
        <v>0</v>
      </c>
      <c r="BQ12" s="316">
        <v>0</v>
      </c>
      <c r="BR12" s="316">
        <f t="shared" si="22"/>
        <v>8230</v>
      </c>
      <c r="BS12" s="316">
        <f t="shared" si="23"/>
        <v>0</v>
      </c>
      <c r="BT12" s="316">
        <f t="shared" si="24"/>
        <v>7276</v>
      </c>
      <c r="BU12" s="316">
        <f t="shared" si="25"/>
        <v>348</v>
      </c>
      <c r="BV12" s="316">
        <f t="shared" si="26"/>
        <v>480</v>
      </c>
      <c r="BW12" s="316">
        <f t="shared" si="27"/>
        <v>0</v>
      </c>
      <c r="BX12" s="316">
        <f t="shared" si="28"/>
        <v>126</v>
      </c>
      <c r="BY12" s="316">
        <f t="shared" si="29"/>
        <v>8121</v>
      </c>
      <c r="BZ12" s="316">
        <f t="shared" si="30"/>
        <v>0</v>
      </c>
      <c r="CA12" s="316">
        <f t="shared" si="31"/>
        <v>7252</v>
      </c>
      <c r="CB12" s="316">
        <f t="shared" si="32"/>
        <v>345</v>
      </c>
      <c r="CC12" s="316">
        <f t="shared" si="33"/>
        <v>480</v>
      </c>
      <c r="CD12" s="316">
        <f t="shared" si="34"/>
        <v>0</v>
      </c>
      <c r="CE12" s="316">
        <f t="shared" si="35"/>
        <v>44</v>
      </c>
      <c r="CF12" s="316">
        <f t="shared" si="36"/>
        <v>109</v>
      </c>
      <c r="CG12" s="316">
        <f t="shared" si="37"/>
        <v>0</v>
      </c>
      <c r="CH12" s="316">
        <f t="shared" si="38"/>
        <v>24</v>
      </c>
      <c r="CI12" s="316">
        <f t="shared" si="39"/>
        <v>3</v>
      </c>
      <c r="CJ12" s="316">
        <f t="shared" si="40"/>
        <v>0</v>
      </c>
      <c r="CK12" s="316">
        <f t="shared" si="41"/>
        <v>0</v>
      </c>
      <c r="CL12" s="316">
        <f t="shared" si="42"/>
        <v>82</v>
      </c>
      <c r="CM12" s="316">
        <f t="shared" si="43"/>
        <v>2313</v>
      </c>
      <c r="CN12" s="316">
        <f t="shared" si="44"/>
        <v>0</v>
      </c>
      <c r="CO12" s="316">
        <f t="shared" si="45"/>
        <v>2225</v>
      </c>
      <c r="CP12" s="316">
        <f t="shared" si="46"/>
        <v>2</v>
      </c>
      <c r="CQ12" s="316">
        <f t="shared" si="47"/>
        <v>0</v>
      </c>
      <c r="CR12" s="316">
        <f t="shared" si="48"/>
        <v>0</v>
      </c>
      <c r="CS12" s="316">
        <f t="shared" si="49"/>
        <v>86</v>
      </c>
      <c r="CT12" s="316">
        <f t="shared" si="50"/>
        <v>2292</v>
      </c>
      <c r="CU12" s="316">
        <f t="shared" si="51"/>
        <v>0</v>
      </c>
      <c r="CV12" s="316">
        <f t="shared" si="52"/>
        <v>2204</v>
      </c>
      <c r="CW12" s="316">
        <f t="shared" si="53"/>
        <v>2</v>
      </c>
      <c r="CX12" s="316">
        <f t="shared" si="54"/>
        <v>0</v>
      </c>
      <c r="CY12" s="316">
        <f t="shared" si="55"/>
        <v>0</v>
      </c>
      <c r="CZ12" s="316">
        <f t="shared" si="56"/>
        <v>86</v>
      </c>
      <c r="DA12" s="316">
        <f t="shared" si="57"/>
        <v>21</v>
      </c>
      <c r="DB12" s="316">
        <f t="shared" si="58"/>
        <v>0</v>
      </c>
      <c r="DC12" s="316">
        <f t="shared" si="59"/>
        <v>21</v>
      </c>
      <c r="DD12" s="316">
        <f t="shared" si="60"/>
        <v>0</v>
      </c>
      <c r="DE12" s="316">
        <f t="shared" si="61"/>
        <v>0</v>
      </c>
      <c r="DF12" s="316">
        <f t="shared" si="62"/>
        <v>0</v>
      </c>
      <c r="DG12" s="316">
        <f t="shared" si="63"/>
        <v>0</v>
      </c>
      <c r="DH12" s="316">
        <v>0</v>
      </c>
      <c r="DI12" s="316">
        <f t="shared" si="64"/>
        <v>0</v>
      </c>
      <c r="DJ12" s="316">
        <v>0</v>
      </c>
      <c r="DK12" s="316">
        <v>0</v>
      </c>
      <c r="DL12" s="316">
        <v>0</v>
      </c>
      <c r="DM12" s="316">
        <v>0</v>
      </c>
    </row>
    <row r="13" spans="1:117" s="299" customFormat="1" ht="12" customHeight="1">
      <c r="A13" s="294" t="s">
        <v>568</v>
      </c>
      <c r="B13" s="295" t="s">
        <v>579</v>
      </c>
      <c r="C13" s="294" t="s">
        <v>580</v>
      </c>
      <c r="D13" s="316">
        <f t="shared" si="4"/>
        <v>17060</v>
      </c>
      <c r="E13" s="316">
        <f t="shared" si="5"/>
        <v>10782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8811</v>
      </c>
      <c r="K13" s="316">
        <v>0</v>
      </c>
      <c r="L13" s="316">
        <v>8811</v>
      </c>
      <c r="M13" s="316">
        <v>0</v>
      </c>
      <c r="N13" s="316">
        <f t="shared" si="8"/>
        <v>282</v>
      </c>
      <c r="O13" s="316">
        <v>0</v>
      </c>
      <c r="P13" s="316">
        <v>282</v>
      </c>
      <c r="Q13" s="316">
        <v>0</v>
      </c>
      <c r="R13" s="316">
        <f t="shared" si="9"/>
        <v>1670</v>
      </c>
      <c r="S13" s="316">
        <v>0</v>
      </c>
      <c r="T13" s="316">
        <v>1670</v>
      </c>
      <c r="U13" s="316">
        <v>0</v>
      </c>
      <c r="V13" s="316">
        <f t="shared" si="10"/>
        <v>0</v>
      </c>
      <c r="W13" s="316">
        <v>0</v>
      </c>
      <c r="X13" s="316">
        <v>0</v>
      </c>
      <c r="Y13" s="316">
        <v>0</v>
      </c>
      <c r="Z13" s="316">
        <f t="shared" si="11"/>
        <v>19</v>
      </c>
      <c r="AA13" s="316">
        <v>0</v>
      </c>
      <c r="AB13" s="316">
        <v>19</v>
      </c>
      <c r="AC13" s="316">
        <v>0</v>
      </c>
      <c r="AD13" s="316">
        <f t="shared" si="12"/>
        <v>4728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4728</v>
      </c>
      <c r="AJ13" s="316">
        <v>0</v>
      </c>
      <c r="AK13" s="316">
        <v>0</v>
      </c>
      <c r="AL13" s="316">
        <v>4728</v>
      </c>
      <c r="AM13" s="316">
        <f t="shared" si="15"/>
        <v>0</v>
      </c>
      <c r="AN13" s="316">
        <v>0</v>
      </c>
      <c r="AO13" s="316">
        <v>0</v>
      </c>
      <c r="AP13" s="316">
        <v>0</v>
      </c>
      <c r="AQ13" s="316">
        <f t="shared" si="16"/>
        <v>0</v>
      </c>
      <c r="AR13" s="316">
        <v>0</v>
      </c>
      <c r="AS13" s="316">
        <v>0</v>
      </c>
      <c r="AT13" s="316">
        <v>0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0</v>
      </c>
      <c r="AZ13" s="316">
        <v>0</v>
      </c>
      <c r="BA13" s="316">
        <v>0</v>
      </c>
      <c r="BB13" s="316">
        <v>0</v>
      </c>
      <c r="BC13" s="316">
        <f t="shared" si="19"/>
        <v>1550</v>
      </c>
      <c r="BD13" s="316">
        <f t="shared" si="20"/>
        <v>426</v>
      </c>
      <c r="BE13" s="316">
        <v>0</v>
      </c>
      <c r="BF13" s="316">
        <v>341</v>
      </c>
      <c r="BG13" s="316">
        <v>50</v>
      </c>
      <c r="BH13" s="316">
        <v>0</v>
      </c>
      <c r="BI13" s="316">
        <v>0</v>
      </c>
      <c r="BJ13" s="316">
        <v>35</v>
      </c>
      <c r="BK13" s="316">
        <f t="shared" si="21"/>
        <v>1124</v>
      </c>
      <c r="BL13" s="316">
        <v>0</v>
      </c>
      <c r="BM13" s="316">
        <v>1067</v>
      </c>
      <c r="BN13" s="316">
        <v>30</v>
      </c>
      <c r="BO13" s="316">
        <v>1</v>
      </c>
      <c r="BP13" s="316">
        <v>0</v>
      </c>
      <c r="BQ13" s="316">
        <v>26</v>
      </c>
      <c r="BR13" s="316">
        <f t="shared" si="22"/>
        <v>11208</v>
      </c>
      <c r="BS13" s="316">
        <f t="shared" si="23"/>
        <v>0</v>
      </c>
      <c r="BT13" s="316">
        <f t="shared" si="24"/>
        <v>9152</v>
      </c>
      <c r="BU13" s="316">
        <f t="shared" si="25"/>
        <v>332</v>
      </c>
      <c r="BV13" s="316">
        <f t="shared" si="26"/>
        <v>1670</v>
      </c>
      <c r="BW13" s="316">
        <f t="shared" si="27"/>
        <v>0</v>
      </c>
      <c r="BX13" s="316">
        <f t="shared" si="28"/>
        <v>54</v>
      </c>
      <c r="BY13" s="316">
        <f t="shared" si="29"/>
        <v>10782</v>
      </c>
      <c r="BZ13" s="316">
        <f t="shared" si="30"/>
        <v>0</v>
      </c>
      <c r="CA13" s="316">
        <f t="shared" si="31"/>
        <v>8811</v>
      </c>
      <c r="CB13" s="316">
        <f t="shared" si="32"/>
        <v>282</v>
      </c>
      <c r="CC13" s="316">
        <f t="shared" si="33"/>
        <v>1670</v>
      </c>
      <c r="CD13" s="316">
        <f t="shared" si="34"/>
        <v>0</v>
      </c>
      <c r="CE13" s="316">
        <f t="shared" si="35"/>
        <v>19</v>
      </c>
      <c r="CF13" s="316">
        <f t="shared" si="36"/>
        <v>426</v>
      </c>
      <c r="CG13" s="316">
        <f t="shared" si="37"/>
        <v>0</v>
      </c>
      <c r="CH13" s="316">
        <f t="shared" si="38"/>
        <v>341</v>
      </c>
      <c r="CI13" s="316">
        <f t="shared" si="39"/>
        <v>50</v>
      </c>
      <c r="CJ13" s="316">
        <f t="shared" si="40"/>
        <v>0</v>
      </c>
      <c r="CK13" s="316">
        <f t="shared" si="41"/>
        <v>0</v>
      </c>
      <c r="CL13" s="316">
        <f t="shared" si="42"/>
        <v>35</v>
      </c>
      <c r="CM13" s="316">
        <f t="shared" si="43"/>
        <v>5852</v>
      </c>
      <c r="CN13" s="316">
        <f t="shared" si="44"/>
        <v>0</v>
      </c>
      <c r="CO13" s="316">
        <f t="shared" si="45"/>
        <v>5795</v>
      </c>
      <c r="CP13" s="316">
        <f t="shared" si="46"/>
        <v>30</v>
      </c>
      <c r="CQ13" s="316">
        <f t="shared" si="47"/>
        <v>1</v>
      </c>
      <c r="CR13" s="316">
        <f t="shared" si="48"/>
        <v>0</v>
      </c>
      <c r="CS13" s="316">
        <f t="shared" si="49"/>
        <v>26</v>
      </c>
      <c r="CT13" s="316">
        <f t="shared" si="50"/>
        <v>4728</v>
      </c>
      <c r="CU13" s="316">
        <f t="shared" si="51"/>
        <v>0</v>
      </c>
      <c r="CV13" s="316">
        <f t="shared" si="52"/>
        <v>4728</v>
      </c>
      <c r="CW13" s="316">
        <f t="shared" si="53"/>
        <v>0</v>
      </c>
      <c r="CX13" s="316">
        <f t="shared" si="54"/>
        <v>0</v>
      </c>
      <c r="CY13" s="316">
        <f t="shared" si="55"/>
        <v>0</v>
      </c>
      <c r="CZ13" s="316">
        <f t="shared" si="56"/>
        <v>0</v>
      </c>
      <c r="DA13" s="316">
        <f t="shared" si="57"/>
        <v>1124</v>
      </c>
      <c r="DB13" s="316">
        <f t="shared" si="58"/>
        <v>0</v>
      </c>
      <c r="DC13" s="316">
        <f t="shared" si="59"/>
        <v>1067</v>
      </c>
      <c r="DD13" s="316">
        <f t="shared" si="60"/>
        <v>30</v>
      </c>
      <c r="DE13" s="316">
        <f t="shared" si="61"/>
        <v>1</v>
      </c>
      <c r="DF13" s="316">
        <f t="shared" si="62"/>
        <v>0</v>
      </c>
      <c r="DG13" s="316">
        <f t="shared" si="63"/>
        <v>26</v>
      </c>
      <c r="DH13" s="316">
        <v>0</v>
      </c>
      <c r="DI13" s="316">
        <f t="shared" si="64"/>
        <v>0</v>
      </c>
      <c r="DJ13" s="316">
        <v>0</v>
      </c>
      <c r="DK13" s="316">
        <v>0</v>
      </c>
      <c r="DL13" s="316">
        <v>0</v>
      </c>
      <c r="DM13" s="316">
        <v>0</v>
      </c>
    </row>
    <row r="14" spans="1:117" s="299" customFormat="1" ht="12" customHeight="1">
      <c r="A14" s="294" t="s">
        <v>568</v>
      </c>
      <c r="B14" s="295" t="s">
        <v>581</v>
      </c>
      <c r="C14" s="294" t="s">
        <v>582</v>
      </c>
      <c r="D14" s="316">
        <f t="shared" si="4"/>
        <v>14337</v>
      </c>
      <c r="E14" s="316">
        <f t="shared" si="5"/>
        <v>8687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7375</v>
      </c>
      <c r="K14" s="316">
        <v>0</v>
      </c>
      <c r="L14" s="316">
        <v>7375</v>
      </c>
      <c r="M14" s="316">
        <v>0</v>
      </c>
      <c r="N14" s="316">
        <f t="shared" si="8"/>
        <v>183</v>
      </c>
      <c r="O14" s="316">
        <v>0</v>
      </c>
      <c r="P14" s="316">
        <v>183</v>
      </c>
      <c r="Q14" s="316">
        <v>0</v>
      </c>
      <c r="R14" s="316">
        <f t="shared" si="9"/>
        <v>1055</v>
      </c>
      <c r="S14" s="316">
        <v>0</v>
      </c>
      <c r="T14" s="316">
        <v>1055</v>
      </c>
      <c r="U14" s="316">
        <v>0</v>
      </c>
      <c r="V14" s="316">
        <f t="shared" si="10"/>
        <v>11</v>
      </c>
      <c r="W14" s="316">
        <v>0</v>
      </c>
      <c r="X14" s="316">
        <v>11</v>
      </c>
      <c r="Y14" s="316">
        <v>0</v>
      </c>
      <c r="Z14" s="316">
        <f t="shared" si="11"/>
        <v>63</v>
      </c>
      <c r="AA14" s="316">
        <v>0</v>
      </c>
      <c r="AB14" s="316">
        <v>63</v>
      </c>
      <c r="AC14" s="316">
        <v>0</v>
      </c>
      <c r="AD14" s="316">
        <f t="shared" si="12"/>
        <v>5197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3713</v>
      </c>
      <c r="AJ14" s="316">
        <v>0</v>
      </c>
      <c r="AK14" s="316">
        <v>0</v>
      </c>
      <c r="AL14" s="316">
        <v>3713</v>
      </c>
      <c r="AM14" s="316">
        <f t="shared" si="15"/>
        <v>0</v>
      </c>
      <c r="AN14" s="316">
        <v>0</v>
      </c>
      <c r="AO14" s="316">
        <v>0</v>
      </c>
      <c r="AP14" s="316">
        <v>0</v>
      </c>
      <c r="AQ14" s="316">
        <f t="shared" si="16"/>
        <v>1176</v>
      </c>
      <c r="AR14" s="316">
        <v>0</v>
      </c>
      <c r="AS14" s="316">
        <v>0</v>
      </c>
      <c r="AT14" s="316">
        <v>1176</v>
      </c>
      <c r="AU14" s="316">
        <f t="shared" si="17"/>
        <v>308</v>
      </c>
      <c r="AV14" s="316">
        <v>0</v>
      </c>
      <c r="AW14" s="316">
        <v>0</v>
      </c>
      <c r="AX14" s="316">
        <v>308</v>
      </c>
      <c r="AY14" s="316">
        <f t="shared" si="18"/>
        <v>0</v>
      </c>
      <c r="AZ14" s="316">
        <v>0</v>
      </c>
      <c r="BA14" s="316">
        <v>0</v>
      </c>
      <c r="BB14" s="316">
        <v>0</v>
      </c>
      <c r="BC14" s="316">
        <f t="shared" si="19"/>
        <v>453</v>
      </c>
      <c r="BD14" s="316">
        <f t="shared" si="20"/>
        <v>250</v>
      </c>
      <c r="BE14" s="316">
        <v>0</v>
      </c>
      <c r="BF14" s="316">
        <v>0</v>
      </c>
      <c r="BG14" s="316">
        <v>250</v>
      </c>
      <c r="BH14" s="316">
        <v>0</v>
      </c>
      <c r="BI14" s="316">
        <v>0</v>
      </c>
      <c r="BJ14" s="316">
        <v>0</v>
      </c>
      <c r="BK14" s="316">
        <f t="shared" si="21"/>
        <v>203</v>
      </c>
      <c r="BL14" s="316">
        <v>0</v>
      </c>
      <c r="BM14" s="316">
        <v>203</v>
      </c>
      <c r="BN14" s="316">
        <v>0</v>
      </c>
      <c r="BO14" s="316">
        <v>0</v>
      </c>
      <c r="BP14" s="316">
        <v>0</v>
      </c>
      <c r="BQ14" s="316">
        <v>0</v>
      </c>
      <c r="BR14" s="316">
        <f t="shared" si="22"/>
        <v>8937</v>
      </c>
      <c r="BS14" s="316">
        <f t="shared" si="23"/>
        <v>0</v>
      </c>
      <c r="BT14" s="316">
        <f t="shared" si="24"/>
        <v>7375</v>
      </c>
      <c r="BU14" s="316">
        <f t="shared" si="25"/>
        <v>433</v>
      </c>
      <c r="BV14" s="316">
        <f t="shared" si="26"/>
        <v>1055</v>
      </c>
      <c r="BW14" s="316">
        <f t="shared" si="27"/>
        <v>11</v>
      </c>
      <c r="BX14" s="316">
        <f t="shared" si="28"/>
        <v>63</v>
      </c>
      <c r="BY14" s="316">
        <f t="shared" si="29"/>
        <v>8687</v>
      </c>
      <c r="BZ14" s="316">
        <f t="shared" si="30"/>
        <v>0</v>
      </c>
      <c r="CA14" s="316">
        <f t="shared" si="31"/>
        <v>7375</v>
      </c>
      <c r="CB14" s="316">
        <f t="shared" si="32"/>
        <v>183</v>
      </c>
      <c r="CC14" s="316">
        <f t="shared" si="33"/>
        <v>1055</v>
      </c>
      <c r="CD14" s="316">
        <f t="shared" si="34"/>
        <v>11</v>
      </c>
      <c r="CE14" s="316">
        <f t="shared" si="35"/>
        <v>63</v>
      </c>
      <c r="CF14" s="316">
        <f t="shared" si="36"/>
        <v>250</v>
      </c>
      <c r="CG14" s="316">
        <f t="shared" si="37"/>
        <v>0</v>
      </c>
      <c r="CH14" s="316">
        <f t="shared" si="38"/>
        <v>0</v>
      </c>
      <c r="CI14" s="316">
        <f t="shared" si="39"/>
        <v>250</v>
      </c>
      <c r="CJ14" s="316">
        <f t="shared" si="40"/>
        <v>0</v>
      </c>
      <c r="CK14" s="316">
        <f t="shared" si="41"/>
        <v>0</v>
      </c>
      <c r="CL14" s="316">
        <f t="shared" si="42"/>
        <v>0</v>
      </c>
      <c r="CM14" s="316">
        <f t="shared" si="43"/>
        <v>5400</v>
      </c>
      <c r="CN14" s="316">
        <f t="shared" si="44"/>
        <v>0</v>
      </c>
      <c r="CO14" s="316">
        <f t="shared" si="45"/>
        <v>3916</v>
      </c>
      <c r="CP14" s="316">
        <f t="shared" si="46"/>
        <v>0</v>
      </c>
      <c r="CQ14" s="316">
        <f t="shared" si="47"/>
        <v>1176</v>
      </c>
      <c r="CR14" s="316">
        <f t="shared" si="48"/>
        <v>308</v>
      </c>
      <c r="CS14" s="316">
        <f t="shared" si="49"/>
        <v>0</v>
      </c>
      <c r="CT14" s="316">
        <f t="shared" si="50"/>
        <v>5197</v>
      </c>
      <c r="CU14" s="316">
        <f t="shared" si="51"/>
        <v>0</v>
      </c>
      <c r="CV14" s="316">
        <f t="shared" si="52"/>
        <v>3713</v>
      </c>
      <c r="CW14" s="316">
        <f t="shared" si="53"/>
        <v>0</v>
      </c>
      <c r="CX14" s="316">
        <f t="shared" si="54"/>
        <v>1176</v>
      </c>
      <c r="CY14" s="316">
        <f t="shared" si="55"/>
        <v>308</v>
      </c>
      <c r="CZ14" s="316">
        <f t="shared" si="56"/>
        <v>0</v>
      </c>
      <c r="DA14" s="316">
        <f t="shared" si="57"/>
        <v>203</v>
      </c>
      <c r="DB14" s="316">
        <f t="shared" si="58"/>
        <v>0</v>
      </c>
      <c r="DC14" s="316">
        <f t="shared" si="59"/>
        <v>203</v>
      </c>
      <c r="DD14" s="316">
        <f t="shared" si="60"/>
        <v>0</v>
      </c>
      <c r="DE14" s="316">
        <f t="shared" si="61"/>
        <v>0</v>
      </c>
      <c r="DF14" s="316">
        <f t="shared" si="62"/>
        <v>0</v>
      </c>
      <c r="DG14" s="316">
        <f t="shared" si="63"/>
        <v>0</v>
      </c>
      <c r="DH14" s="316">
        <v>39</v>
      </c>
      <c r="DI14" s="316">
        <f t="shared" si="64"/>
        <v>0</v>
      </c>
      <c r="DJ14" s="316">
        <v>0</v>
      </c>
      <c r="DK14" s="316">
        <v>0</v>
      </c>
      <c r="DL14" s="316">
        <v>0</v>
      </c>
      <c r="DM14" s="316">
        <v>0</v>
      </c>
    </row>
    <row r="15" spans="1:117" s="299" customFormat="1" ht="12" customHeight="1">
      <c r="A15" s="294" t="s">
        <v>568</v>
      </c>
      <c r="B15" s="295" t="s">
        <v>583</v>
      </c>
      <c r="C15" s="294" t="s">
        <v>584</v>
      </c>
      <c r="D15" s="316">
        <f t="shared" si="4"/>
        <v>28720</v>
      </c>
      <c r="E15" s="316">
        <f t="shared" si="5"/>
        <v>20537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16625</v>
      </c>
      <c r="K15" s="316">
        <v>0</v>
      </c>
      <c r="L15" s="316">
        <v>16625</v>
      </c>
      <c r="M15" s="316">
        <v>0</v>
      </c>
      <c r="N15" s="316">
        <f t="shared" si="8"/>
        <v>720</v>
      </c>
      <c r="O15" s="316">
        <v>0</v>
      </c>
      <c r="P15" s="316">
        <v>720</v>
      </c>
      <c r="Q15" s="316">
        <v>0</v>
      </c>
      <c r="R15" s="316">
        <f t="shared" si="9"/>
        <v>3157</v>
      </c>
      <c r="S15" s="316">
        <v>0</v>
      </c>
      <c r="T15" s="316">
        <v>3157</v>
      </c>
      <c r="U15" s="316">
        <v>0</v>
      </c>
      <c r="V15" s="316">
        <f t="shared" si="10"/>
        <v>0</v>
      </c>
      <c r="W15" s="316">
        <v>0</v>
      </c>
      <c r="X15" s="316">
        <v>0</v>
      </c>
      <c r="Y15" s="316">
        <v>0</v>
      </c>
      <c r="Z15" s="316">
        <f t="shared" si="11"/>
        <v>35</v>
      </c>
      <c r="AA15" s="316">
        <v>0</v>
      </c>
      <c r="AB15" s="316">
        <v>24</v>
      </c>
      <c r="AC15" s="316">
        <v>11</v>
      </c>
      <c r="AD15" s="316">
        <f t="shared" si="12"/>
        <v>4952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4511</v>
      </c>
      <c r="AJ15" s="316">
        <v>506</v>
      </c>
      <c r="AK15" s="316">
        <v>0</v>
      </c>
      <c r="AL15" s="316">
        <v>4005</v>
      </c>
      <c r="AM15" s="316">
        <f t="shared" si="15"/>
        <v>195</v>
      </c>
      <c r="AN15" s="316">
        <v>31</v>
      </c>
      <c r="AO15" s="316">
        <v>0</v>
      </c>
      <c r="AP15" s="316">
        <v>164</v>
      </c>
      <c r="AQ15" s="316">
        <f t="shared" si="16"/>
        <v>0</v>
      </c>
      <c r="AR15" s="316">
        <v>0</v>
      </c>
      <c r="AS15" s="316">
        <v>0</v>
      </c>
      <c r="AT15" s="316">
        <v>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246</v>
      </c>
      <c r="AZ15" s="316">
        <v>121</v>
      </c>
      <c r="BA15" s="316">
        <v>0</v>
      </c>
      <c r="BB15" s="316">
        <v>125</v>
      </c>
      <c r="BC15" s="316">
        <f t="shared" si="19"/>
        <v>3231</v>
      </c>
      <c r="BD15" s="316">
        <f t="shared" si="20"/>
        <v>1164</v>
      </c>
      <c r="BE15" s="316">
        <v>0</v>
      </c>
      <c r="BF15" s="316">
        <v>532</v>
      </c>
      <c r="BG15" s="316">
        <v>60</v>
      </c>
      <c r="BH15" s="316">
        <v>0</v>
      </c>
      <c r="BI15" s="316">
        <v>0</v>
      </c>
      <c r="BJ15" s="316">
        <v>572</v>
      </c>
      <c r="BK15" s="316">
        <f t="shared" si="21"/>
        <v>2067</v>
      </c>
      <c r="BL15" s="316">
        <v>0</v>
      </c>
      <c r="BM15" s="316">
        <v>1926</v>
      </c>
      <c r="BN15" s="316">
        <v>70</v>
      </c>
      <c r="BO15" s="316">
        <v>0</v>
      </c>
      <c r="BP15" s="316">
        <v>0</v>
      </c>
      <c r="BQ15" s="316">
        <v>71</v>
      </c>
      <c r="BR15" s="316">
        <f t="shared" si="22"/>
        <v>21701</v>
      </c>
      <c r="BS15" s="316">
        <f t="shared" si="23"/>
        <v>0</v>
      </c>
      <c r="BT15" s="316">
        <f t="shared" si="24"/>
        <v>17157</v>
      </c>
      <c r="BU15" s="316">
        <f t="shared" si="25"/>
        <v>780</v>
      </c>
      <c r="BV15" s="316">
        <f t="shared" si="26"/>
        <v>3157</v>
      </c>
      <c r="BW15" s="316">
        <f t="shared" si="27"/>
        <v>0</v>
      </c>
      <c r="BX15" s="316">
        <f t="shared" si="28"/>
        <v>607</v>
      </c>
      <c r="BY15" s="316">
        <f t="shared" si="29"/>
        <v>20537</v>
      </c>
      <c r="BZ15" s="316">
        <f t="shared" si="30"/>
        <v>0</v>
      </c>
      <c r="CA15" s="316">
        <f t="shared" si="31"/>
        <v>16625</v>
      </c>
      <c r="CB15" s="316">
        <f t="shared" si="32"/>
        <v>720</v>
      </c>
      <c r="CC15" s="316">
        <f t="shared" si="33"/>
        <v>3157</v>
      </c>
      <c r="CD15" s="316">
        <f t="shared" si="34"/>
        <v>0</v>
      </c>
      <c r="CE15" s="316">
        <f t="shared" si="35"/>
        <v>35</v>
      </c>
      <c r="CF15" s="316">
        <f t="shared" si="36"/>
        <v>1164</v>
      </c>
      <c r="CG15" s="316">
        <f t="shared" si="37"/>
        <v>0</v>
      </c>
      <c r="CH15" s="316">
        <f t="shared" si="38"/>
        <v>532</v>
      </c>
      <c r="CI15" s="316">
        <f t="shared" si="39"/>
        <v>60</v>
      </c>
      <c r="CJ15" s="316">
        <f t="shared" si="40"/>
        <v>0</v>
      </c>
      <c r="CK15" s="316">
        <f t="shared" si="41"/>
        <v>0</v>
      </c>
      <c r="CL15" s="316">
        <f t="shared" si="42"/>
        <v>572</v>
      </c>
      <c r="CM15" s="316">
        <f t="shared" si="43"/>
        <v>7019</v>
      </c>
      <c r="CN15" s="316">
        <f t="shared" si="44"/>
        <v>0</v>
      </c>
      <c r="CO15" s="316">
        <f t="shared" si="45"/>
        <v>6437</v>
      </c>
      <c r="CP15" s="316">
        <f t="shared" si="46"/>
        <v>265</v>
      </c>
      <c r="CQ15" s="316">
        <f t="shared" si="47"/>
        <v>0</v>
      </c>
      <c r="CR15" s="316">
        <f t="shared" si="48"/>
        <v>0</v>
      </c>
      <c r="CS15" s="316">
        <f t="shared" si="49"/>
        <v>317</v>
      </c>
      <c r="CT15" s="316">
        <f t="shared" si="50"/>
        <v>4952</v>
      </c>
      <c r="CU15" s="316">
        <f t="shared" si="51"/>
        <v>0</v>
      </c>
      <c r="CV15" s="316">
        <f t="shared" si="52"/>
        <v>4511</v>
      </c>
      <c r="CW15" s="316">
        <f t="shared" si="53"/>
        <v>195</v>
      </c>
      <c r="CX15" s="316">
        <f t="shared" si="54"/>
        <v>0</v>
      </c>
      <c r="CY15" s="316">
        <f t="shared" si="55"/>
        <v>0</v>
      </c>
      <c r="CZ15" s="316">
        <f t="shared" si="56"/>
        <v>246</v>
      </c>
      <c r="DA15" s="316">
        <f t="shared" si="57"/>
        <v>2067</v>
      </c>
      <c r="DB15" s="316">
        <f t="shared" si="58"/>
        <v>0</v>
      </c>
      <c r="DC15" s="316">
        <f t="shared" si="59"/>
        <v>1926</v>
      </c>
      <c r="DD15" s="316">
        <f t="shared" si="60"/>
        <v>70</v>
      </c>
      <c r="DE15" s="316">
        <f t="shared" si="61"/>
        <v>0</v>
      </c>
      <c r="DF15" s="316">
        <f t="shared" si="62"/>
        <v>0</v>
      </c>
      <c r="DG15" s="316">
        <f t="shared" si="63"/>
        <v>71</v>
      </c>
      <c r="DH15" s="316">
        <v>0</v>
      </c>
      <c r="DI15" s="316">
        <f t="shared" si="64"/>
        <v>2</v>
      </c>
      <c r="DJ15" s="316">
        <v>2</v>
      </c>
      <c r="DK15" s="316">
        <v>0</v>
      </c>
      <c r="DL15" s="316">
        <v>0</v>
      </c>
      <c r="DM15" s="316">
        <v>0</v>
      </c>
    </row>
    <row r="16" spans="1:117" s="299" customFormat="1" ht="12" customHeight="1">
      <c r="A16" s="294" t="s">
        <v>568</v>
      </c>
      <c r="B16" s="295" t="s">
        <v>585</v>
      </c>
      <c r="C16" s="294" t="s">
        <v>586</v>
      </c>
      <c r="D16" s="316">
        <f t="shared" si="4"/>
        <v>12217</v>
      </c>
      <c r="E16" s="316">
        <f t="shared" si="5"/>
        <v>8010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6356</v>
      </c>
      <c r="K16" s="316">
        <v>0</v>
      </c>
      <c r="L16" s="316">
        <v>6356</v>
      </c>
      <c r="M16" s="316">
        <v>0</v>
      </c>
      <c r="N16" s="316">
        <f t="shared" si="8"/>
        <v>579</v>
      </c>
      <c r="O16" s="316">
        <v>0</v>
      </c>
      <c r="P16" s="316">
        <v>579</v>
      </c>
      <c r="Q16" s="316">
        <v>0</v>
      </c>
      <c r="R16" s="316">
        <f t="shared" si="9"/>
        <v>1008</v>
      </c>
      <c r="S16" s="316">
        <v>0</v>
      </c>
      <c r="T16" s="316">
        <v>1008</v>
      </c>
      <c r="U16" s="316">
        <v>0</v>
      </c>
      <c r="V16" s="316">
        <f t="shared" si="10"/>
        <v>9</v>
      </c>
      <c r="W16" s="316">
        <v>0</v>
      </c>
      <c r="X16" s="316">
        <v>9</v>
      </c>
      <c r="Y16" s="316">
        <v>0</v>
      </c>
      <c r="Z16" s="316">
        <f t="shared" si="11"/>
        <v>58</v>
      </c>
      <c r="AA16" s="316">
        <v>0</v>
      </c>
      <c r="AB16" s="316">
        <v>58</v>
      </c>
      <c r="AC16" s="316">
        <v>0</v>
      </c>
      <c r="AD16" s="316">
        <f t="shared" si="12"/>
        <v>1508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1268</v>
      </c>
      <c r="AJ16" s="316">
        <v>0</v>
      </c>
      <c r="AK16" s="316">
        <v>0</v>
      </c>
      <c r="AL16" s="316">
        <v>1268</v>
      </c>
      <c r="AM16" s="316">
        <f t="shared" si="15"/>
        <v>40</v>
      </c>
      <c r="AN16" s="316">
        <v>0</v>
      </c>
      <c r="AO16" s="316">
        <v>0</v>
      </c>
      <c r="AP16" s="316">
        <v>40</v>
      </c>
      <c r="AQ16" s="316">
        <f t="shared" si="16"/>
        <v>0</v>
      </c>
      <c r="AR16" s="316">
        <v>0</v>
      </c>
      <c r="AS16" s="316">
        <v>0</v>
      </c>
      <c r="AT16" s="316">
        <v>0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200</v>
      </c>
      <c r="AZ16" s="316">
        <v>0</v>
      </c>
      <c r="BA16" s="316">
        <v>0</v>
      </c>
      <c r="BB16" s="316">
        <v>200</v>
      </c>
      <c r="BC16" s="316">
        <f t="shared" si="19"/>
        <v>2699</v>
      </c>
      <c r="BD16" s="316">
        <f t="shared" si="20"/>
        <v>808</v>
      </c>
      <c r="BE16" s="316">
        <v>0</v>
      </c>
      <c r="BF16" s="316">
        <v>664</v>
      </c>
      <c r="BG16" s="316">
        <v>21</v>
      </c>
      <c r="BH16" s="316">
        <v>18</v>
      </c>
      <c r="BI16" s="316">
        <v>0</v>
      </c>
      <c r="BJ16" s="316">
        <v>105</v>
      </c>
      <c r="BK16" s="316">
        <f t="shared" si="21"/>
        <v>1891</v>
      </c>
      <c r="BL16" s="316">
        <v>0</v>
      </c>
      <c r="BM16" s="316">
        <v>1523</v>
      </c>
      <c r="BN16" s="316">
        <v>48</v>
      </c>
      <c r="BO16" s="316">
        <v>80</v>
      </c>
      <c r="BP16" s="316">
        <v>0</v>
      </c>
      <c r="BQ16" s="316">
        <v>240</v>
      </c>
      <c r="BR16" s="316">
        <f t="shared" si="22"/>
        <v>8818</v>
      </c>
      <c r="BS16" s="316">
        <f t="shared" si="23"/>
        <v>0</v>
      </c>
      <c r="BT16" s="316">
        <f t="shared" si="24"/>
        <v>7020</v>
      </c>
      <c r="BU16" s="316">
        <f t="shared" si="25"/>
        <v>600</v>
      </c>
      <c r="BV16" s="316">
        <f t="shared" si="26"/>
        <v>1026</v>
      </c>
      <c r="BW16" s="316">
        <f t="shared" si="27"/>
        <v>9</v>
      </c>
      <c r="BX16" s="316">
        <f t="shared" si="28"/>
        <v>163</v>
      </c>
      <c r="BY16" s="316">
        <f t="shared" si="29"/>
        <v>8010</v>
      </c>
      <c r="BZ16" s="316">
        <f t="shared" si="30"/>
        <v>0</v>
      </c>
      <c r="CA16" s="316">
        <f t="shared" si="31"/>
        <v>6356</v>
      </c>
      <c r="CB16" s="316">
        <f t="shared" si="32"/>
        <v>579</v>
      </c>
      <c r="CC16" s="316">
        <f t="shared" si="33"/>
        <v>1008</v>
      </c>
      <c r="CD16" s="316">
        <f t="shared" si="34"/>
        <v>9</v>
      </c>
      <c r="CE16" s="316">
        <f t="shared" si="35"/>
        <v>58</v>
      </c>
      <c r="CF16" s="316">
        <f t="shared" si="36"/>
        <v>808</v>
      </c>
      <c r="CG16" s="316">
        <f t="shared" si="37"/>
        <v>0</v>
      </c>
      <c r="CH16" s="316">
        <f t="shared" si="38"/>
        <v>664</v>
      </c>
      <c r="CI16" s="316">
        <f t="shared" si="39"/>
        <v>21</v>
      </c>
      <c r="CJ16" s="316">
        <f t="shared" si="40"/>
        <v>18</v>
      </c>
      <c r="CK16" s="316">
        <f t="shared" si="41"/>
        <v>0</v>
      </c>
      <c r="CL16" s="316">
        <f t="shared" si="42"/>
        <v>105</v>
      </c>
      <c r="CM16" s="316">
        <f t="shared" si="43"/>
        <v>3399</v>
      </c>
      <c r="CN16" s="316">
        <f t="shared" si="44"/>
        <v>0</v>
      </c>
      <c r="CO16" s="316">
        <f t="shared" si="45"/>
        <v>2791</v>
      </c>
      <c r="CP16" s="316">
        <f t="shared" si="46"/>
        <v>88</v>
      </c>
      <c r="CQ16" s="316">
        <f t="shared" si="47"/>
        <v>80</v>
      </c>
      <c r="CR16" s="316">
        <f t="shared" si="48"/>
        <v>0</v>
      </c>
      <c r="CS16" s="316">
        <f t="shared" si="49"/>
        <v>440</v>
      </c>
      <c r="CT16" s="316">
        <f t="shared" si="50"/>
        <v>1508</v>
      </c>
      <c r="CU16" s="316">
        <f t="shared" si="51"/>
        <v>0</v>
      </c>
      <c r="CV16" s="316">
        <f t="shared" si="52"/>
        <v>1268</v>
      </c>
      <c r="CW16" s="316">
        <f t="shared" si="53"/>
        <v>40</v>
      </c>
      <c r="CX16" s="316">
        <f t="shared" si="54"/>
        <v>0</v>
      </c>
      <c r="CY16" s="316">
        <f t="shared" si="55"/>
        <v>0</v>
      </c>
      <c r="CZ16" s="316">
        <f t="shared" si="56"/>
        <v>200</v>
      </c>
      <c r="DA16" s="316">
        <f t="shared" si="57"/>
        <v>1891</v>
      </c>
      <c r="DB16" s="316">
        <f t="shared" si="58"/>
        <v>0</v>
      </c>
      <c r="DC16" s="316">
        <f t="shared" si="59"/>
        <v>1523</v>
      </c>
      <c r="DD16" s="316">
        <f t="shared" si="60"/>
        <v>48</v>
      </c>
      <c r="DE16" s="316">
        <f t="shared" si="61"/>
        <v>80</v>
      </c>
      <c r="DF16" s="316">
        <f t="shared" si="62"/>
        <v>0</v>
      </c>
      <c r="DG16" s="316">
        <f t="shared" si="63"/>
        <v>240</v>
      </c>
      <c r="DH16" s="316">
        <v>0</v>
      </c>
      <c r="DI16" s="316">
        <f t="shared" si="64"/>
        <v>0</v>
      </c>
      <c r="DJ16" s="316">
        <v>0</v>
      </c>
      <c r="DK16" s="316">
        <v>0</v>
      </c>
      <c r="DL16" s="316">
        <v>0</v>
      </c>
      <c r="DM16" s="316">
        <v>0</v>
      </c>
    </row>
    <row r="17" spans="1:117" s="299" customFormat="1" ht="12" customHeight="1">
      <c r="A17" s="294" t="s">
        <v>568</v>
      </c>
      <c r="B17" s="295" t="s">
        <v>587</v>
      </c>
      <c r="C17" s="294" t="s">
        <v>588</v>
      </c>
      <c r="D17" s="316">
        <f t="shared" si="4"/>
        <v>32374</v>
      </c>
      <c r="E17" s="316">
        <f t="shared" si="5"/>
        <v>19786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15452</v>
      </c>
      <c r="K17" s="316">
        <v>0</v>
      </c>
      <c r="L17" s="316">
        <v>15452</v>
      </c>
      <c r="M17" s="316">
        <v>0</v>
      </c>
      <c r="N17" s="316">
        <f t="shared" si="8"/>
        <v>688</v>
      </c>
      <c r="O17" s="316">
        <v>0</v>
      </c>
      <c r="P17" s="316">
        <v>688</v>
      </c>
      <c r="Q17" s="316">
        <v>0</v>
      </c>
      <c r="R17" s="316">
        <f t="shared" si="9"/>
        <v>3635</v>
      </c>
      <c r="S17" s="316">
        <v>0</v>
      </c>
      <c r="T17" s="316">
        <v>3112</v>
      </c>
      <c r="U17" s="316">
        <v>523</v>
      </c>
      <c r="V17" s="316">
        <f t="shared" si="10"/>
        <v>0</v>
      </c>
      <c r="W17" s="316">
        <v>0</v>
      </c>
      <c r="X17" s="316">
        <v>0</v>
      </c>
      <c r="Y17" s="316">
        <v>0</v>
      </c>
      <c r="Z17" s="316">
        <f t="shared" si="11"/>
        <v>11</v>
      </c>
      <c r="AA17" s="316">
        <v>0</v>
      </c>
      <c r="AB17" s="316">
        <v>11</v>
      </c>
      <c r="AC17" s="316">
        <v>0</v>
      </c>
      <c r="AD17" s="316">
        <f t="shared" si="12"/>
        <v>10502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9918</v>
      </c>
      <c r="AJ17" s="316">
        <v>0</v>
      </c>
      <c r="AK17" s="316">
        <v>0</v>
      </c>
      <c r="AL17" s="316">
        <v>9918</v>
      </c>
      <c r="AM17" s="316">
        <f t="shared" si="15"/>
        <v>314</v>
      </c>
      <c r="AN17" s="316">
        <v>0</v>
      </c>
      <c r="AO17" s="316">
        <v>0</v>
      </c>
      <c r="AP17" s="316">
        <v>314</v>
      </c>
      <c r="AQ17" s="316">
        <f t="shared" si="16"/>
        <v>45</v>
      </c>
      <c r="AR17" s="316">
        <v>0</v>
      </c>
      <c r="AS17" s="316">
        <v>0</v>
      </c>
      <c r="AT17" s="316">
        <v>45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225</v>
      </c>
      <c r="AZ17" s="316">
        <v>0</v>
      </c>
      <c r="BA17" s="316">
        <v>0</v>
      </c>
      <c r="BB17" s="316">
        <v>225</v>
      </c>
      <c r="BC17" s="316">
        <f t="shared" si="19"/>
        <v>2086</v>
      </c>
      <c r="BD17" s="316">
        <f t="shared" si="20"/>
        <v>2086</v>
      </c>
      <c r="BE17" s="316">
        <v>0</v>
      </c>
      <c r="BF17" s="316">
        <v>1247</v>
      </c>
      <c r="BG17" s="316">
        <v>219</v>
      </c>
      <c r="BH17" s="316">
        <v>16</v>
      </c>
      <c r="BI17" s="316">
        <v>0</v>
      </c>
      <c r="BJ17" s="316">
        <v>604</v>
      </c>
      <c r="BK17" s="316">
        <f t="shared" si="21"/>
        <v>0</v>
      </c>
      <c r="BL17" s="316"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f t="shared" si="22"/>
        <v>21872</v>
      </c>
      <c r="BS17" s="316">
        <f t="shared" si="23"/>
        <v>0</v>
      </c>
      <c r="BT17" s="316">
        <f t="shared" si="24"/>
        <v>16699</v>
      </c>
      <c r="BU17" s="316">
        <f t="shared" si="25"/>
        <v>907</v>
      </c>
      <c r="BV17" s="316">
        <f t="shared" si="26"/>
        <v>3651</v>
      </c>
      <c r="BW17" s="316">
        <f t="shared" si="27"/>
        <v>0</v>
      </c>
      <c r="BX17" s="316">
        <f t="shared" si="28"/>
        <v>615</v>
      </c>
      <c r="BY17" s="316">
        <f t="shared" si="29"/>
        <v>19786</v>
      </c>
      <c r="BZ17" s="316">
        <f t="shared" si="30"/>
        <v>0</v>
      </c>
      <c r="CA17" s="316">
        <f t="shared" si="31"/>
        <v>15452</v>
      </c>
      <c r="CB17" s="316">
        <f t="shared" si="32"/>
        <v>688</v>
      </c>
      <c r="CC17" s="316">
        <f t="shared" si="33"/>
        <v>3635</v>
      </c>
      <c r="CD17" s="316">
        <f t="shared" si="34"/>
        <v>0</v>
      </c>
      <c r="CE17" s="316">
        <f t="shared" si="35"/>
        <v>11</v>
      </c>
      <c r="CF17" s="316">
        <f t="shared" si="36"/>
        <v>2086</v>
      </c>
      <c r="CG17" s="316">
        <f t="shared" si="37"/>
        <v>0</v>
      </c>
      <c r="CH17" s="316">
        <f t="shared" si="38"/>
        <v>1247</v>
      </c>
      <c r="CI17" s="316">
        <f t="shared" si="39"/>
        <v>219</v>
      </c>
      <c r="CJ17" s="316">
        <f t="shared" si="40"/>
        <v>16</v>
      </c>
      <c r="CK17" s="316">
        <f t="shared" si="41"/>
        <v>0</v>
      </c>
      <c r="CL17" s="316">
        <f t="shared" si="42"/>
        <v>604</v>
      </c>
      <c r="CM17" s="316">
        <f t="shared" si="43"/>
        <v>10502</v>
      </c>
      <c r="CN17" s="316">
        <f t="shared" si="44"/>
        <v>0</v>
      </c>
      <c r="CO17" s="316">
        <f t="shared" si="45"/>
        <v>9918</v>
      </c>
      <c r="CP17" s="316">
        <f t="shared" si="46"/>
        <v>314</v>
      </c>
      <c r="CQ17" s="316">
        <f t="shared" si="47"/>
        <v>45</v>
      </c>
      <c r="CR17" s="316">
        <f t="shared" si="48"/>
        <v>0</v>
      </c>
      <c r="CS17" s="316">
        <f t="shared" si="49"/>
        <v>225</v>
      </c>
      <c r="CT17" s="316">
        <f t="shared" si="50"/>
        <v>10502</v>
      </c>
      <c r="CU17" s="316">
        <f t="shared" si="51"/>
        <v>0</v>
      </c>
      <c r="CV17" s="316">
        <f t="shared" si="52"/>
        <v>9918</v>
      </c>
      <c r="CW17" s="316">
        <f t="shared" si="53"/>
        <v>314</v>
      </c>
      <c r="CX17" s="316">
        <f t="shared" si="54"/>
        <v>45</v>
      </c>
      <c r="CY17" s="316">
        <f t="shared" si="55"/>
        <v>0</v>
      </c>
      <c r="CZ17" s="316">
        <f t="shared" si="56"/>
        <v>225</v>
      </c>
      <c r="DA17" s="316">
        <f t="shared" si="57"/>
        <v>0</v>
      </c>
      <c r="DB17" s="316">
        <f t="shared" si="58"/>
        <v>0</v>
      </c>
      <c r="DC17" s="316">
        <f t="shared" si="59"/>
        <v>0</v>
      </c>
      <c r="DD17" s="316">
        <f t="shared" si="60"/>
        <v>0</v>
      </c>
      <c r="DE17" s="316">
        <f t="shared" si="61"/>
        <v>0</v>
      </c>
      <c r="DF17" s="316">
        <f t="shared" si="62"/>
        <v>0</v>
      </c>
      <c r="DG17" s="316">
        <f t="shared" si="63"/>
        <v>0</v>
      </c>
      <c r="DH17" s="316">
        <v>0</v>
      </c>
      <c r="DI17" s="316">
        <f t="shared" si="64"/>
        <v>0</v>
      </c>
      <c r="DJ17" s="316">
        <v>0</v>
      </c>
      <c r="DK17" s="316">
        <v>0</v>
      </c>
      <c r="DL17" s="316">
        <v>0</v>
      </c>
      <c r="DM17" s="316">
        <v>0</v>
      </c>
    </row>
    <row r="18" spans="1:117" s="299" customFormat="1" ht="12" customHeight="1">
      <c r="A18" s="294" t="s">
        <v>568</v>
      </c>
      <c r="B18" s="295" t="s">
        <v>589</v>
      </c>
      <c r="C18" s="294" t="s">
        <v>590</v>
      </c>
      <c r="D18" s="316">
        <f t="shared" si="4"/>
        <v>12010</v>
      </c>
      <c r="E18" s="316">
        <f t="shared" si="5"/>
        <v>9046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7167</v>
      </c>
      <c r="K18" s="316">
        <v>2614</v>
      </c>
      <c r="L18" s="316">
        <v>4553</v>
      </c>
      <c r="M18" s="316">
        <v>0</v>
      </c>
      <c r="N18" s="316">
        <f t="shared" si="8"/>
        <v>425</v>
      </c>
      <c r="O18" s="316">
        <v>138</v>
      </c>
      <c r="P18" s="316">
        <v>287</v>
      </c>
      <c r="Q18" s="316">
        <v>0</v>
      </c>
      <c r="R18" s="316">
        <f t="shared" si="9"/>
        <v>1454</v>
      </c>
      <c r="S18" s="316">
        <v>562</v>
      </c>
      <c r="T18" s="316">
        <v>892</v>
      </c>
      <c r="U18" s="316">
        <v>0</v>
      </c>
      <c r="V18" s="316">
        <f t="shared" si="10"/>
        <v>0</v>
      </c>
      <c r="W18" s="316">
        <v>0</v>
      </c>
      <c r="X18" s="316">
        <v>0</v>
      </c>
      <c r="Y18" s="316">
        <v>0</v>
      </c>
      <c r="Z18" s="316">
        <f t="shared" si="11"/>
        <v>0</v>
      </c>
      <c r="AA18" s="316">
        <v>0</v>
      </c>
      <c r="AB18" s="316">
        <v>0</v>
      </c>
      <c r="AC18" s="316">
        <v>0</v>
      </c>
      <c r="AD18" s="316">
        <f t="shared" si="12"/>
        <v>2357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2242</v>
      </c>
      <c r="AJ18" s="316">
        <v>0</v>
      </c>
      <c r="AK18" s="316">
        <v>0</v>
      </c>
      <c r="AL18" s="316">
        <v>2242</v>
      </c>
      <c r="AM18" s="316">
        <f t="shared" si="15"/>
        <v>59</v>
      </c>
      <c r="AN18" s="316">
        <v>0</v>
      </c>
      <c r="AO18" s="316">
        <v>0</v>
      </c>
      <c r="AP18" s="316">
        <v>59</v>
      </c>
      <c r="AQ18" s="316">
        <f t="shared" si="16"/>
        <v>56</v>
      </c>
      <c r="AR18" s="316">
        <v>0</v>
      </c>
      <c r="AS18" s="316">
        <v>0</v>
      </c>
      <c r="AT18" s="316">
        <v>56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0</v>
      </c>
      <c r="AZ18" s="316">
        <v>0</v>
      </c>
      <c r="BA18" s="316">
        <v>0</v>
      </c>
      <c r="BB18" s="316">
        <v>0</v>
      </c>
      <c r="BC18" s="316">
        <f t="shared" si="19"/>
        <v>607</v>
      </c>
      <c r="BD18" s="316">
        <f t="shared" si="20"/>
        <v>325</v>
      </c>
      <c r="BE18" s="316">
        <v>0</v>
      </c>
      <c r="BF18" s="316">
        <v>75</v>
      </c>
      <c r="BG18" s="316">
        <v>13</v>
      </c>
      <c r="BH18" s="316">
        <v>8</v>
      </c>
      <c r="BI18" s="316">
        <v>80</v>
      </c>
      <c r="BJ18" s="316">
        <v>149</v>
      </c>
      <c r="BK18" s="316">
        <f t="shared" si="21"/>
        <v>282</v>
      </c>
      <c r="BL18" s="316">
        <v>0</v>
      </c>
      <c r="BM18" s="316">
        <v>110</v>
      </c>
      <c r="BN18" s="316">
        <v>5</v>
      </c>
      <c r="BO18" s="316">
        <v>21</v>
      </c>
      <c r="BP18" s="316">
        <v>92</v>
      </c>
      <c r="BQ18" s="316">
        <v>54</v>
      </c>
      <c r="BR18" s="316">
        <f t="shared" si="22"/>
        <v>9371</v>
      </c>
      <c r="BS18" s="316">
        <f t="shared" si="23"/>
        <v>0</v>
      </c>
      <c r="BT18" s="316">
        <f t="shared" si="24"/>
        <v>7242</v>
      </c>
      <c r="BU18" s="316">
        <f t="shared" si="25"/>
        <v>438</v>
      </c>
      <c r="BV18" s="316">
        <f t="shared" si="26"/>
        <v>1462</v>
      </c>
      <c r="BW18" s="316">
        <f t="shared" si="27"/>
        <v>80</v>
      </c>
      <c r="BX18" s="316">
        <f t="shared" si="28"/>
        <v>149</v>
      </c>
      <c r="BY18" s="316">
        <f t="shared" si="29"/>
        <v>9046</v>
      </c>
      <c r="BZ18" s="316">
        <f t="shared" si="30"/>
        <v>0</v>
      </c>
      <c r="CA18" s="316">
        <f t="shared" si="31"/>
        <v>7167</v>
      </c>
      <c r="CB18" s="316">
        <f t="shared" si="32"/>
        <v>425</v>
      </c>
      <c r="CC18" s="316">
        <f t="shared" si="33"/>
        <v>1454</v>
      </c>
      <c r="CD18" s="316">
        <f t="shared" si="34"/>
        <v>0</v>
      </c>
      <c r="CE18" s="316">
        <f t="shared" si="35"/>
        <v>0</v>
      </c>
      <c r="CF18" s="316">
        <f t="shared" si="36"/>
        <v>325</v>
      </c>
      <c r="CG18" s="316">
        <f t="shared" si="37"/>
        <v>0</v>
      </c>
      <c r="CH18" s="316">
        <f t="shared" si="38"/>
        <v>75</v>
      </c>
      <c r="CI18" s="316">
        <f t="shared" si="39"/>
        <v>13</v>
      </c>
      <c r="CJ18" s="316">
        <f t="shared" si="40"/>
        <v>8</v>
      </c>
      <c r="CK18" s="316">
        <f t="shared" si="41"/>
        <v>80</v>
      </c>
      <c r="CL18" s="316">
        <f t="shared" si="42"/>
        <v>149</v>
      </c>
      <c r="CM18" s="316">
        <f t="shared" si="43"/>
        <v>2639</v>
      </c>
      <c r="CN18" s="316">
        <f t="shared" si="44"/>
        <v>0</v>
      </c>
      <c r="CO18" s="316">
        <f t="shared" si="45"/>
        <v>2352</v>
      </c>
      <c r="CP18" s="316">
        <f t="shared" si="46"/>
        <v>64</v>
      </c>
      <c r="CQ18" s="316">
        <f t="shared" si="47"/>
        <v>77</v>
      </c>
      <c r="CR18" s="316">
        <f t="shared" si="48"/>
        <v>92</v>
      </c>
      <c r="CS18" s="316">
        <f t="shared" si="49"/>
        <v>54</v>
      </c>
      <c r="CT18" s="316">
        <f t="shared" si="50"/>
        <v>2357</v>
      </c>
      <c r="CU18" s="316">
        <f t="shared" si="51"/>
        <v>0</v>
      </c>
      <c r="CV18" s="316">
        <f t="shared" si="52"/>
        <v>2242</v>
      </c>
      <c r="CW18" s="316">
        <f t="shared" si="53"/>
        <v>59</v>
      </c>
      <c r="CX18" s="316">
        <f t="shared" si="54"/>
        <v>56</v>
      </c>
      <c r="CY18" s="316">
        <f t="shared" si="55"/>
        <v>0</v>
      </c>
      <c r="CZ18" s="316">
        <f t="shared" si="56"/>
        <v>0</v>
      </c>
      <c r="DA18" s="316">
        <f t="shared" si="57"/>
        <v>282</v>
      </c>
      <c r="DB18" s="316">
        <f t="shared" si="58"/>
        <v>0</v>
      </c>
      <c r="DC18" s="316">
        <f t="shared" si="59"/>
        <v>110</v>
      </c>
      <c r="DD18" s="316">
        <f t="shared" si="60"/>
        <v>5</v>
      </c>
      <c r="DE18" s="316">
        <f t="shared" si="61"/>
        <v>21</v>
      </c>
      <c r="DF18" s="316">
        <f t="shared" si="62"/>
        <v>92</v>
      </c>
      <c r="DG18" s="316">
        <f t="shared" si="63"/>
        <v>54</v>
      </c>
      <c r="DH18" s="316">
        <v>0</v>
      </c>
      <c r="DI18" s="316">
        <f t="shared" si="64"/>
        <v>0</v>
      </c>
      <c r="DJ18" s="316">
        <v>0</v>
      </c>
      <c r="DK18" s="316">
        <v>0</v>
      </c>
      <c r="DL18" s="316">
        <v>0</v>
      </c>
      <c r="DM18" s="316">
        <v>0</v>
      </c>
    </row>
    <row r="19" spans="1:117" s="299" customFormat="1" ht="12" customHeight="1">
      <c r="A19" s="294" t="s">
        <v>568</v>
      </c>
      <c r="B19" s="295" t="s">
        <v>591</v>
      </c>
      <c r="C19" s="294" t="s">
        <v>592</v>
      </c>
      <c r="D19" s="316">
        <f t="shared" si="4"/>
        <v>9482</v>
      </c>
      <c r="E19" s="316">
        <f t="shared" si="5"/>
        <v>7160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5470</v>
      </c>
      <c r="K19" s="316">
        <v>0</v>
      </c>
      <c r="L19" s="316">
        <v>5470</v>
      </c>
      <c r="M19" s="316">
        <v>0</v>
      </c>
      <c r="N19" s="316">
        <f t="shared" si="8"/>
        <v>311</v>
      </c>
      <c r="O19" s="316">
        <v>0</v>
      </c>
      <c r="P19" s="316">
        <v>311</v>
      </c>
      <c r="Q19" s="316">
        <v>0</v>
      </c>
      <c r="R19" s="316">
        <f t="shared" si="9"/>
        <v>1379</v>
      </c>
      <c r="S19" s="316">
        <v>0</v>
      </c>
      <c r="T19" s="316">
        <v>1379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0</v>
      </c>
      <c r="AA19" s="316">
        <v>0</v>
      </c>
      <c r="AB19" s="316">
        <v>0</v>
      </c>
      <c r="AC19" s="316">
        <v>0</v>
      </c>
      <c r="AD19" s="316">
        <f t="shared" si="12"/>
        <v>0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0</v>
      </c>
      <c r="AJ19" s="316">
        <v>0</v>
      </c>
      <c r="AK19" s="316">
        <v>0</v>
      </c>
      <c r="AL19" s="316">
        <v>0</v>
      </c>
      <c r="AM19" s="316">
        <f t="shared" si="15"/>
        <v>0</v>
      </c>
      <c r="AN19" s="316">
        <v>0</v>
      </c>
      <c r="AO19" s="316">
        <v>0</v>
      </c>
      <c r="AP19" s="316">
        <v>0</v>
      </c>
      <c r="AQ19" s="316">
        <f t="shared" si="16"/>
        <v>0</v>
      </c>
      <c r="AR19" s="316">
        <v>0</v>
      </c>
      <c r="AS19" s="316">
        <v>0</v>
      </c>
      <c r="AT19" s="316">
        <v>0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0</v>
      </c>
      <c r="AZ19" s="316">
        <v>0</v>
      </c>
      <c r="BA19" s="316">
        <v>0</v>
      </c>
      <c r="BB19" s="316">
        <v>0</v>
      </c>
      <c r="BC19" s="316">
        <f t="shared" si="19"/>
        <v>2322</v>
      </c>
      <c r="BD19" s="316">
        <f t="shared" si="20"/>
        <v>138</v>
      </c>
      <c r="BE19" s="316">
        <v>0</v>
      </c>
      <c r="BF19" s="316">
        <v>0</v>
      </c>
      <c r="BG19" s="316">
        <v>138</v>
      </c>
      <c r="BH19" s="316">
        <v>0</v>
      </c>
      <c r="BI19" s="316">
        <v>0</v>
      </c>
      <c r="BJ19" s="316">
        <v>0</v>
      </c>
      <c r="BK19" s="316">
        <f t="shared" si="21"/>
        <v>2184</v>
      </c>
      <c r="BL19" s="316">
        <v>0</v>
      </c>
      <c r="BM19" s="316">
        <v>1529</v>
      </c>
      <c r="BN19" s="316">
        <v>610</v>
      </c>
      <c r="BO19" s="316">
        <v>45</v>
      </c>
      <c r="BP19" s="316">
        <v>0</v>
      </c>
      <c r="BQ19" s="316">
        <v>0</v>
      </c>
      <c r="BR19" s="316">
        <f t="shared" si="22"/>
        <v>7298</v>
      </c>
      <c r="BS19" s="316">
        <f t="shared" si="23"/>
        <v>0</v>
      </c>
      <c r="BT19" s="316">
        <f t="shared" si="24"/>
        <v>5470</v>
      </c>
      <c r="BU19" s="316">
        <f t="shared" si="25"/>
        <v>449</v>
      </c>
      <c r="BV19" s="316">
        <f t="shared" si="26"/>
        <v>1379</v>
      </c>
      <c r="BW19" s="316">
        <f t="shared" si="27"/>
        <v>0</v>
      </c>
      <c r="BX19" s="316">
        <f t="shared" si="28"/>
        <v>0</v>
      </c>
      <c r="BY19" s="316">
        <f t="shared" si="29"/>
        <v>7160</v>
      </c>
      <c r="BZ19" s="316">
        <f t="shared" si="30"/>
        <v>0</v>
      </c>
      <c r="CA19" s="316">
        <f t="shared" si="31"/>
        <v>5470</v>
      </c>
      <c r="CB19" s="316">
        <f t="shared" si="32"/>
        <v>311</v>
      </c>
      <c r="CC19" s="316">
        <f t="shared" si="33"/>
        <v>1379</v>
      </c>
      <c r="CD19" s="316">
        <f t="shared" si="34"/>
        <v>0</v>
      </c>
      <c r="CE19" s="316">
        <f t="shared" si="35"/>
        <v>0</v>
      </c>
      <c r="CF19" s="316">
        <f t="shared" si="36"/>
        <v>138</v>
      </c>
      <c r="CG19" s="316">
        <f t="shared" si="37"/>
        <v>0</v>
      </c>
      <c r="CH19" s="316">
        <f t="shared" si="38"/>
        <v>0</v>
      </c>
      <c r="CI19" s="316">
        <f t="shared" si="39"/>
        <v>138</v>
      </c>
      <c r="CJ19" s="316">
        <f t="shared" si="40"/>
        <v>0</v>
      </c>
      <c r="CK19" s="316">
        <f t="shared" si="41"/>
        <v>0</v>
      </c>
      <c r="CL19" s="316">
        <f t="shared" si="42"/>
        <v>0</v>
      </c>
      <c r="CM19" s="316">
        <f t="shared" si="43"/>
        <v>2184</v>
      </c>
      <c r="CN19" s="316">
        <f t="shared" si="44"/>
        <v>0</v>
      </c>
      <c r="CO19" s="316">
        <f t="shared" si="45"/>
        <v>1529</v>
      </c>
      <c r="CP19" s="316">
        <f t="shared" si="46"/>
        <v>610</v>
      </c>
      <c r="CQ19" s="316">
        <f t="shared" si="47"/>
        <v>45</v>
      </c>
      <c r="CR19" s="316">
        <f t="shared" si="48"/>
        <v>0</v>
      </c>
      <c r="CS19" s="316">
        <f t="shared" si="49"/>
        <v>0</v>
      </c>
      <c r="CT19" s="316">
        <f t="shared" si="50"/>
        <v>0</v>
      </c>
      <c r="CU19" s="316">
        <f t="shared" si="51"/>
        <v>0</v>
      </c>
      <c r="CV19" s="316">
        <f t="shared" si="52"/>
        <v>0</v>
      </c>
      <c r="CW19" s="316">
        <f t="shared" si="53"/>
        <v>0</v>
      </c>
      <c r="CX19" s="316">
        <f t="shared" si="54"/>
        <v>0</v>
      </c>
      <c r="CY19" s="316">
        <f t="shared" si="55"/>
        <v>0</v>
      </c>
      <c r="CZ19" s="316">
        <f t="shared" si="56"/>
        <v>0</v>
      </c>
      <c r="DA19" s="316">
        <f t="shared" si="57"/>
        <v>2184</v>
      </c>
      <c r="DB19" s="316">
        <f t="shared" si="58"/>
        <v>0</v>
      </c>
      <c r="DC19" s="316">
        <f t="shared" si="59"/>
        <v>1529</v>
      </c>
      <c r="DD19" s="316">
        <f t="shared" si="60"/>
        <v>610</v>
      </c>
      <c r="DE19" s="316">
        <f t="shared" si="61"/>
        <v>45</v>
      </c>
      <c r="DF19" s="316">
        <f t="shared" si="62"/>
        <v>0</v>
      </c>
      <c r="DG19" s="316">
        <f t="shared" si="63"/>
        <v>0</v>
      </c>
      <c r="DH19" s="316">
        <v>0</v>
      </c>
      <c r="DI19" s="316">
        <f t="shared" si="64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568</v>
      </c>
      <c r="B20" s="295" t="s">
        <v>593</v>
      </c>
      <c r="C20" s="294" t="s">
        <v>594</v>
      </c>
      <c r="D20" s="316">
        <f t="shared" si="4"/>
        <v>10840</v>
      </c>
      <c r="E20" s="316">
        <f t="shared" si="5"/>
        <v>6530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5436</v>
      </c>
      <c r="K20" s="316">
        <v>55</v>
      </c>
      <c r="L20" s="316">
        <v>5381</v>
      </c>
      <c r="M20" s="316">
        <v>0</v>
      </c>
      <c r="N20" s="316">
        <f t="shared" si="8"/>
        <v>384</v>
      </c>
      <c r="O20" s="316">
        <v>33</v>
      </c>
      <c r="P20" s="316">
        <v>351</v>
      </c>
      <c r="Q20" s="316">
        <v>0</v>
      </c>
      <c r="R20" s="316">
        <f t="shared" si="9"/>
        <v>507</v>
      </c>
      <c r="S20" s="316">
        <v>6</v>
      </c>
      <c r="T20" s="316">
        <v>501</v>
      </c>
      <c r="U20" s="316">
        <v>0</v>
      </c>
      <c r="V20" s="316">
        <f t="shared" si="10"/>
        <v>0</v>
      </c>
      <c r="W20" s="316">
        <v>0</v>
      </c>
      <c r="X20" s="316">
        <v>0</v>
      </c>
      <c r="Y20" s="316">
        <v>0</v>
      </c>
      <c r="Z20" s="316">
        <f t="shared" si="11"/>
        <v>203</v>
      </c>
      <c r="AA20" s="316">
        <v>0</v>
      </c>
      <c r="AB20" s="316">
        <v>203</v>
      </c>
      <c r="AC20" s="316">
        <v>0</v>
      </c>
      <c r="AD20" s="316">
        <f t="shared" si="12"/>
        <v>2834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2705</v>
      </c>
      <c r="AJ20" s="316">
        <v>0</v>
      </c>
      <c r="AK20" s="316">
        <v>0</v>
      </c>
      <c r="AL20" s="316">
        <v>2705</v>
      </c>
      <c r="AM20" s="316">
        <f t="shared" si="15"/>
        <v>79</v>
      </c>
      <c r="AN20" s="316">
        <v>0</v>
      </c>
      <c r="AO20" s="316">
        <v>0</v>
      </c>
      <c r="AP20" s="316">
        <v>79</v>
      </c>
      <c r="AQ20" s="316">
        <f t="shared" si="16"/>
        <v>8</v>
      </c>
      <c r="AR20" s="316">
        <v>0</v>
      </c>
      <c r="AS20" s="316">
        <v>0</v>
      </c>
      <c r="AT20" s="316">
        <v>8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42</v>
      </c>
      <c r="AZ20" s="316">
        <v>0</v>
      </c>
      <c r="BA20" s="316">
        <v>0</v>
      </c>
      <c r="BB20" s="316">
        <v>42</v>
      </c>
      <c r="BC20" s="316">
        <f t="shared" si="19"/>
        <v>1476</v>
      </c>
      <c r="BD20" s="316">
        <f t="shared" si="20"/>
        <v>664</v>
      </c>
      <c r="BE20" s="316">
        <v>0</v>
      </c>
      <c r="BF20" s="316">
        <v>361</v>
      </c>
      <c r="BG20" s="316">
        <v>108</v>
      </c>
      <c r="BH20" s="316">
        <v>33</v>
      </c>
      <c r="BI20" s="316">
        <v>0</v>
      </c>
      <c r="BJ20" s="316">
        <v>162</v>
      </c>
      <c r="BK20" s="316">
        <f t="shared" si="21"/>
        <v>812</v>
      </c>
      <c r="BL20" s="316">
        <v>0</v>
      </c>
      <c r="BM20" s="316">
        <v>427</v>
      </c>
      <c r="BN20" s="316">
        <v>148</v>
      </c>
      <c r="BO20" s="316">
        <v>17</v>
      </c>
      <c r="BP20" s="316">
        <v>0</v>
      </c>
      <c r="BQ20" s="316">
        <v>220</v>
      </c>
      <c r="BR20" s="316">
        <f t="shared" si="22"/>
        <v>7194</v>
      </c>
      <c r="BS20" s="316">
        <f t="shared" si="23"/>
        <v>0</v>
      </c>
      <c r="BT20" s="316">
        <f t="shared" si="24"/>
        <v>5797</v>
      </c>
      <c r="BU20" s="316">
        <f t="shared" si="25"/>
        <v>492</v>
      </c>
      <c r="BV20" s="316">
        <f t="shared" si="26"/>
        <v>540</v>
      </c>
      <c r="BW20" s="316">
        <f t="shared" si="27"/>
        <v>0</v>
      </c>
      <c r="BX20" s="316">
        <f t="shared" si="28"/>
        <v>365</v>
      </c>
      <c r="BY20" s="316">
        <f t="shared" si="29"/>
        <v>6530</v>
      </c>
      <c r="BZ20" s="316">
        <f t="shared" si="30"/>
        <v>0</v>
      </c>
      <c r="CA20" s="316">
        <f t="shared" si="31"/>
        <v>5436</v>
      </c>
      <c r="CB20" s="316">
        <f t="shared" si="32"/>
        <v>384</v>
      </c>
      <c r="CC20" s="316">
        <f t="shared" si="33"/>
        <v>507</v>
      </c>
      <c r="CD20" s="316">
        <f t="shared" si="34"/>
        <v>0</v>
      </c>
      <c r="CE20" s="316">
        <f t="shared" si="35"/>
        <v>203</v>
      </c>
      <c r="CF20" s="316">
        <f t="shared" si="36"/>
        <v>664</v>
      </c>
      <c r="CG20" s="316">
        <f t="shared" si="37"/>
        <v>0</v>
      </c>
      <c r="CH20" s="316">
        <f t="shared" si="38"/>
        <v>361</v>
      </c>
      <c r="CI20" s="316">
        <f t="shared" si="39"/>
        <v>108</v>
      </c>
      <c r="CJ20" s="316">
        <f t="shared" si="40"/>
        <v>33</v>
      </c>
      <c r="CK20" s="316">
        <f t="shared" si="41"/>
        <v>0</v>
      </c>
      <c r="CL20" s="316">
        <f t="shared" si="42"/>
        <v>162</v>
      </c>
      <c r="CM20" s="316">
        <f t="shared" si="43"/>
        <v>3646</v>
      </c>
      <c r="CN20" s="316">
        <f t="shared" si="44"/>
        <v>0</v>
      </c>
      <c r="CO20" s="316">
        <f t="shared" si="45"/>
        <v>3132</v>
      </c>
      <c r="CP20" s="316">
        <f t="shared" si="46"/>
        <v>227</v>
      </c>
      <c r="CQ20" s="316">
        <f t="shared" si="47"/>
        <v>25</v>
      </c>
      <c r="CR20" s="316">
        <f t="shared" si="48"/>
        <v>0</v>
      </c>
      <c r="CS20" s="316">
        <f t="shared" si="49"/>
        <v>262</v>
      </c>
      <c r="CT20" s="316">
        <f t="shared" si="50"/>
        <v>2834</v>
      </c>
      <c r="CU20" s="316">
        <f t="shared" si="51"/>
        <v>0</v>
      </c>
      <c r="CV20" s="316">
        <f t="shared" si="52"/>
        <v>2705</v>
      </c>
      <c r="CW20" s="316">
        <f t="shared" si="53"/>
        <v>79</v>
      </c>
      <c r="CX20" s="316">
        <f t="shared" si="54"/>
        <v>8</v>
      </c>
      <c r="CY20" s="316">
        <f t="shared" si="55"/>
        <v>0</v>
      </c>
      <c r="CZ20" s="316">
        <f t="shared" si="56"/>
        <v>42</v>
      </c>
      <c r="DA20" s="316">
        <f t="shared" si="57"/>
        <v>812</v>
      </c>
      <c r="DB20" s="316">
        <f t="shared" si="58"/>
        <v>0</v>
      </c>
      <c r="DC20" s="316">
        <f t="shared" si="59"/>
        <v>427</v>
      </c>
      <c r="DD20" s="316">
        <f t="shared" si="60"/>
        <v>148</v>
      </c>
      <c r="DE20" s="316">
        <f t="shared" si="61"/>
        <v>17</v>
      </c>
      <c r="DF20" s="316">
        <f t="shared" si="62"/>
        <v>0</v>
      </c>
      <c r="DG20" s="316">
        <f t="shared" si="63"/>
        <v>220</v>
      </c>
      <c r="DH20" s="316">
        <v>0</v>
      </c>
      <c r="DI20" s="316">
        <f t="shared" si="64"/>
        <v>0</v>
      </c>
      <c r="DJ20" s="316">
        <v>0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568</v>
      </c>
      <c r="B21" s="295" t="s">
        <v>595</v>
      </c>
      <c r="C21" s="294" t="s">
        <v>596</v>
      </c>
      <c r="D21" s="316">
        <f t="shared" si="4"/>
        <v>2643</v>
      </c>
      <c r="E21" s="316">
        <f t="shared" si="5"/>
        <v>1612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1171</v>
      </c>
      <c r="K21" s="316">
        <v>0</v>
      </c>
      <c r="L21" s="316">
        <v>1171</v>
      </c>
      <c r="M21" s="316">
        <v>0</v>
      </c>
      <c r="N21" s="316">
        <f t="shared" si="8"/>
        <v>53</v>
      </c>
      <c r="O21" s="316">
        <v>0</v>
      </c>
      <c r="P21" s="316">
        <v>53</v>
      </c>
      <c r="Q21" s="316">
        <v>0</v>
      </c>
      <c r="R21" s="316">
        <f t="shared" si="9"/>
        <v>373</v>
      </c>
      <c r="S21" s="316">
        <v>4</v>
      </c>
      <c r="T21" s="316">
        <v>369</v>
      </c>
      <c r="U21" s="316">
        <v>0</v>
      </c>
      <c r="V21" s="316">
        <f t="shared" si="10"/>
        <v>3</v>
      </c>
      <c r="W21" s="316">
        <v>0</v>
      </c>
      <c r="X21" s="316">
        <v>3</v>
      </c>
      <c r="Y21" s="316">
        <v>0</v>
      </c>
      <c r="Z21" s="316">
        <f t="shared" si="11"/>
        <v>12</v>
      </c>
      <c r="AA21" s="316">
        <v>0</v>
      </c>
      <c r="AB21" s="316">
        <v>12</v>
      </c>
      <c r="AC21" s="316">
        <v>0</v>
      </c>
      <c r="AD21" s="316">
        <f t="shared" si="12"/>
        <v>934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684</v>
      </c>
      <c r="AJ21" s="316">
        <v>0</v>
      </c>
      <c r="AK21" s="316">
        <v>0</v>
      </c>
      <c r="AL21" s="316">
        <v>684</v>
      </c>
      <c r="AM21" s="316">
        <f t="shared" si="15"/>
        <v>0</v>
      </c>
      <c r="AN21" s="316">
        <v>0</v>
      </c>
      <c r="AO21" s="316">
        <v>0</v>
      </c>
      <c r="AP21" s="316">
        <v>0</v>
      </c>
      <c r="AQ21" s="316">
        <f t="shared" si="16"/>
        <v>198</v>
      </c>
      <c r="AR21" s="316">
        <v>0</v>
      </c>
      <c r="AS21" s="316">
        <v>0</v>
      </c>
      <c r="AT21" s="316">
        <v>198</v>
      </c>
      <c r="AU21" s="316">
        <f t="shared" si="17"/>
        <v>52</v>
      </c>
      <c r="AV21" s="316">
        <v>0</v>
      </c>
      <c r="AW21" s="316">
        <v>0</v>
      </c>
      <c r="AX21" s="316">
        <v>52</v>
      </c>
      <c r="AY21" s="316">
        <f t="shared" si="18"/>
        <v>0</v>
      </c>
      <c r="AZ21" s="316">
        <v>0</v>
      </c>
      <c r="BA21" s="316">
        <v>0</v>
      </c>
      <c r="BB21" s="316">
        <v>0</v>
      </c>
      <c r="BC21" s="316">
        <f t="shared" si="19"/>
        <v>97</v>
      </c>
      <c r="BD21" s="316">
        <f t="shared" si="20"/>
        <v>57</v>
      </c>
      <c r="BE21" s="316">
        <v>0</v>
      </c>
      <c r="BF21" s="316">
        <v>0</v>
      </c>
      <c r="BG21" s="316">
        <v>57</v>
      </c>
      <c r="BH21" s="316">
        <v>0</v>
      </c>
      <c r="BI21" s="316">
        <v>0</v>
      </c>
      <c r="BJ21" s="316">
        <v>0</v>
      </c>
      <c r="BK21" s="316">
        <f t="shared" si="21"/>
        <v>40</v>
      </c>
      <c r="BL21" s="316">
        <v>0</v>
      </c>
      <c r="BM21" s="316">
        <v>40</v>
      </c>
      <c r="BN21" s="316">
        <v>0</v>
      </c>
      <c r="BO21" s="316">
        <v>0</v>
      </c>
      <c r="BP21" s="316">
        <v>0</v>
      </c>
      <c r="BQ21" s="316">
        <v>0</v>
      </c>
      <c r="BR21" s="316">
        <f t="shared" si="22"/>
        <v>1669</v>
      </c>
      <c r="BS21" s="316">
        <f t="shared" si="23"/>
        <v>0</v>
      </c>
      <c r="BT21" s="316">
        <f t="shared" si="24"/>
        <v>1171</v>
      </c>
      <c r="BU21" s="316">
        <f t="shared" si="25"/>
        <v>110</v>
      </c>
      <c r="BV21" s="316">
        <f t="shared" si="26"/>
        <v>373</v>
      </c>
      <c r="BW21" s="316">
        <f t="shared" si="27"/>
        <v>3</v>
      </c>
      <c r="BX21" s="316">
        <f t="shared" si="28"/>
        <v>12</v>
      </c>
      <c r="BY21" s="316">
        <f t="shared" si="29"/>
        <v>1612</v>
      </c>
      <c r="BZ21" s="316">
        <f t="shared" si="30"/>
        <v>0</v>
      </c>
      <c r="CA21" s="316">
        <f t="shared" si="31"/>
        <v>1171</v>
      </c>
      <c r="CB21" s="316">
        <f t="shared" si="32"/>
        <v>53</v>
      </c>
      <c r="CC21" s="316">
        <f t="shared" si="33"/>
        <v>373</v>
      </c>
      <c r="CD21" s="316">
        <f t="shared" si="34"/>
        <v>3</v>
      </c>
      <c r="CE21" s="316">
        <f t="shared" si="35"/>
        <v>12</v>
      </c>
      <c r="CF21" s="316">
        <f t="shared" si="36"/>
        <v>57</v>
      </c>
      <c r="CG21" s="316">
        <f t="shared" si="37"/>
        <v>0</v>
      </c>
      <c r="CH21" s="316">
        <f t="shared" si="38"/>
        <v>0</v>
      </c>
      <c r="CI21" s="316">
        <f t="shared" si="39"/>
        <v>57</v>
      </c>
      <c r="CJ21" s="316">
        <f t="shared" si="40"/>
        <v>0</v>
      </c>
      <c r="CK21" s="316">
        <f t="shared" si="41"/>
        <v>0</v>
      </c>
      <c r="CL21" s="316">
        <f t="shared" si="42"/>
        <v>0</v>
      </c>
      <c r="CM21" s="316">
        <f t="shared" si="43"/>
        <v>974</v>
      </c>
      <c r="CN21" s="316">
        <f t="shared" si="44"/>
        <v>0</v>
      </c>
      <c r="CO21" s="316">
        <f t="shared" si="45"/>
        <v>724</v>
      </c>
      <c r="CP21" s="316">
        <f t="shared" si="46"/>
        <v>0</v>
      </c>
      <c r="CQ21" s="316">
        <f t="shared" si="47"/>
        <v>198</v>
      </c>
      <c r="CR21" s="316">
        <f t="shared" si="48"/>
        <v>52</v>
      </c>
      <c r="CS21" s="316">
        <f t="shared" si="49"/>
        <v>0</v>
      </c>
      <c r="CT21" s="316">
        <f t="shared" si="50"/>
        <v>934</v>
      </c>
      <c r="CU21" s="316">
        <f t="shared" si="51"/>
        <v>0</v>
      </c>
      <c r="CV21" s="316">
        <f t="shared" si="52"/>
        <v>684</v>
      </c>
      <c r="CW21" s="316">
        <f t="shared" si="53"/>
        <v>0</v>
      </c>
      <c r="CX21" s="316">
        <f t="shared" si="54"/>
        <v>198</v>
      </c>
      <c r="CY21" s="316">
        <f t="shared" si="55"/>
        <v>52</v>
      </c>
      <c r="CZ21" s="316">
        <f t="shared" si="56"/>
        <v>0</v>
      </c>
      <c r="DA21" s="316">
        <f t="shared" si="57"/>
        <v>40</v>
      </c>
      <c r="DB21" s="316">
        <f t="shared" si="58"/>
        <v>0</v>
      </c>
      <c r="DC21" s="316">
        <f t="shared" si="59"/>
        <v>40</v>
      </c>
      <c r="DD21" s="316">
        <f t="shared" si="60"/>
        <v>0</v>
      </c>
      <c r="DE21" s="316">
        <f t="shared" si="61"/>
        <v>0</v>
      </c>
      <c r="DF21" s="316">
        <f t="shared" si="62"/>
        <v>0</v>
      </c>
      <c r="DG21" s="316">
        <f t="shared" si="63"/>
        <v>0</v>
      </c>
      <c r="DH21" s="316">
        <v>94</v>
      </c>
      <c r="DI21" s="316">
        <f t="shared" si="64"/>
        <v>0</v>
      </c>
      <c r="DJ21" s="316">
        <v>0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568</v>
      </c>
      <c r="B22" s="295" t="s">
        <v>597</v>
      </c>
      <c r="C22" s="294" t="s">
        <v>598</v>
      </c>
      <c r="D22" s="316">
        <f t="shared" si="4"/>
        <v>845</v>
      </c>
      <c r="E22" s="316">
        <f t="shared" si="5"/>
        <v>604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459</v>
      </c>
      <c r="K22" s="316">
        <v>0</v>
      </c>
      <c r="L22" s="316">
        <v>459</v>
      </c>
      <c r="M22" s="316">
        <v>0</v>
      </c>
      <c r="N22" s="316">
        <f t="shared" si="8"/>
        <v>31</v>
      </c>
      <c r="O22" s="316">
        <v>0</v>
      </c>
      <c r="P22" s="316">
        <v>31</v>
      </c>
      <c r="Q22" s="316">
        <v>0</v>
      </c>
      <c r="R22" s="316">
        <f t="shared" si="9"/>
        <v>114</v>
      </c>
      <c r="S22" s="316">
        <v>0</v>
      </c>
      <c r="T22" s="316">
        <v>114</v>
      </c>
      <c r="U22" s="316">
        <v>0</v>
      </c>
      <c r="V22" s="316">
        <f t="shared" si="10"/>
        <v>0</v>
      </c>
      <c r="W22" s="316">
        <v>0</v>
      </c>
      <c r="X22" s="316">
        <v>0</v>
      </c>
      <c r="Y22" s="316">
        <v>0</v>
      </c>
      <c r="Z22" s="316">
        <f t="shared" si="11"/>
        <v>0</v>
      </c>
      <c r="AA22" s="316">
        <v>0</v>
      </c>
      <c r="AB22" s="316">
        <v>0</v>
      </c>
      <c r="AC22" s="316">
        <v>0</v>
      </c>
      <c r="AD22" s="316">
        <f t="shared" si="12"/>
        <v>225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225</v>
      </c>
      <c r="AJ22" s="316">
        <v>0</v>
      </c>
      <c r="AK22" s="316">
        <v>0</v>
      </c>
      <c r="AL22" s="316">
        <v>225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0</v>
      </c>
      <c r="AR22" s="316">
        <v>0</v>
      </c>
      <c r="AS22" s="316">
        <v>0</v>
      </c>
      <c r="AT22" s="316">
        <v>0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0</v>
      </c>
      <c r="AZ22" s="316">
        <v>0</v>
      </c>
      <c r="BA22" s="316">
        <v>0</v>
      </c>
      <c r="BB22" s="316">
        <v>0</v>
      </c>
      <c r="BC22" s="316">
        <f t="shared" si="19"/>
        <v>16</v>
      </c>
      <c r="BD22" s="316">
        <f t="shared" si="20"/>
        <v>16</v>
      </c>
      <c r="BE22" s="316">
        <v>0</v>
      </c>
      <c r="BF22" s="316">
        <v>3</v>
      </c>
      <c r="BG22" s="316">
        <v>0</v>
      </c>
      <c r="BH22" s="316">
        <v>0</v>
      </c>
      <c r="BI22" s="316">
        <v>0</v>
      </c>
      <c r="BJ22" s="316">
        <v>13</v>
      </c>
      <c r="BK22" s="316">
        <f t="shared" si="21"/>
        <v>0</v>
      </c>
      <c r="BL22" s="316"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f t="shared" si="22"/>
        <v>620</v>
      </c>
      <c r="BS22" s="316">
        <f t="shared" si="23"/>
        <v>0</v>
      </c>
      <c r="BT22" s="316">
        <f t="shared" si="24"/>
        <v>462</v>
      </c>
      <c r="BU22" s="316">
        <f t="shared" si="25"/>
        <v>31</v>
      </c>
      <c r="BV22" s="316">
        <f t="shared" si="26"/>
        <v>114</v>
      </c>
      <c r="BW22" s="316">
        <f t="shared" si="27"/>
        <v>0</v>
      </c>
      <c r="BX22" s="316">
        <f t="shared" si="28"/>
        <v>13</v>
      </c>
      <c r="BY22" s="316">
        <f t="shared" si="29"/>
        <v>604</v>
      </c>
      <c r="BZ22" s="316">
        <f t="shared" si="30"/>
        <v>0</v>
      </c>
      <c r="CA22" s="316">
        <f t="shared" si="31"/>
        <v>459</v>
      </c>
      <c r="CB22" s="316">
        <f t="shared" si="32"/>
        <v>31</v>
      </c>
      <c r="CC22" s="316">
        <f t="shared" si="33"/>
        <v>114</v>
      </c>
      <c r="CD22" s="316">
        <f t="shared" si="34"/>
        <v>0</v>
      </c>
      <c r="CE22" s="316">
        <f t="shared" si="35"/>
        <v>0</v>
      </c>
      <c r="CF22" s="316">
        <f t="shared" si="36"/>
        <v>16</v>
      </c>
      <c r="CG22" s="316">
        <f t="shared" si="37"/>
        <v>0</v>
      </c>
      <c r="CH22" s="316">
        <f t="shared" si="38"/>
        <v>3</v>
      </c>
      <c r="CI22" s="316">
        <f t="shared" si="39"/>
        <v>0</v>
      </c>
      <c r="CJ22" s="316">
        <f t="shared" si="40"/>
        <v>0</v>
      </c>
      <c r="CK22" s="316">
        <f t="shared" si="41"/>
        <v>0</v>
      </c>
      <c r="CL22" s="316">
        <f t="shared" si="42"/>
        <v>13</v>
      </c>
      <c r="CM22" s="316">
        <f t="shared" si="43"/>
        <v>225</v>
      </c>
      <c r="CN22" s="316">
        <f t="shared" si="44"/>
        <v>0</v>
      </c>
      <c r="CO22" s="316">
        <f t="shared" si="45"/>
        <v>225</v>
      </c>
      <c r="CP22" s="316">
        <f t="shared" si="46"/>
        <v>0</v>
      </c>
      <c r="CQ22" s="316">
        <f t="shared" si="47"/>
        <v>0</v>
      </c>
      <c r="CR22" s="316">
        <f t="shared" si="48"/>
        <v>0</v>
      </c>
      <c r="CS22" s="316">
        <f t="shared" si="49"/>
        <v>0</v>
      </c>
      <c r="CT22" s="316">
        <f t="shared" si="50"/>
        <v>225</v>
      </c>
      <c r="CU22" s="316">
        <f t="shared" si="51"/>
        <v>0</v>
      </c>
      <c r="CV22" s="316">
        <f t="shared" si="52"/>
        <v>225</v>
      </c>
      <c r="CW22" s="316">
        <f t="shared" si="53"/>
        <v>0</v>
      </c>
      <c r="CX22" s="316">
        <f t="shared" si="54"/>
        <v>0</v>
      </c>
      <c r="CY22" s="316">
        <f t="shared" si="55"/>
        <v>0</v>
      </c>
      <c r="CZ22" s="316">
        <f t="shared" si="56"/>
        <v>0</v>
      </c>
      <c r="DA22" s="316">
        <f t="shared" si="57"/>
        <v>0</v>
      </c>
      <c r="DB22" s="316">
        <f t="shared" si="58"/>
        <v>0</v>
      </c>
      <c r="DC22" s="316">
        <f t="shared" si="59"/>
        <v>0</v>
      </c>
      <c r="DD22" s="316">
        <f t="shared" si="60"/>
        <v>0</v>
      </c>
      <c r="DE22" s="316">
        <f t="shared" si="61"/>
        <v>0</v>
      </c>
      <c r="DF22" s="316">
        <f t="shared" si="62"/>
        <v>0</v>
      </c>
      <c r="DG22" s="316">
        <f t="shared" si="63"/>
        <v>0</v>
      </c>
      <c r="DH22" s="316">
        <v>0</v>
      </c>
      <c r="DI22" s="316">
        <f t="shared" si="64"/>
        <v>0</v>
      </c>
      <c r="DJ22" s="316">
        <v>0</v>
      </c>
      <c r="DK22" s="316">
        <v>0</v>
      </c>
      <c r="DL22" s="316">
        <v>0</v>
      </c>
      <c r="DM22" s="316">
        <v>0</v>
      </c>
    </row>
    <row r="23" spans="1:117" s="299" customFormat="1" ht="12" customHeight="1">
      <c r="A23" s="294" t="s">
        <v>568</v>
      </c>
      <c r="B23" s="295" t="s">
        <v>599</v>
      </c>
      <c r="C23" s="294" t="s">
        <v>600</v>
      </c>
      <c r="D23" s="316">
        <f t="shared" si="4"/>
        <v>986</v>
      </c>
      <c r="E23" s="316">
        <f t="shared" si="5"/>
        <v>883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775</v>
      </c>
      <c r="K23" s="316">
        <v>0</v>
      </c>
      <c r="L23" s="316">
        <v>775</v>
      </c>
      <c r="M23" s="316">
        <v>0</v>
      </c>
      <c r="N23" s="316">
        <f t="shared" si="8"/>
        <v>11</v>
      </c>
      <c r="O23" s="316">
        <v>0</v>
      </c>
      <c r="P23" s="316">
        <v>11</v>
      </c>
      <c r="Q23" s="316">
        <v>0</v>
      </c>
      <c r="R23" s="316">
        <f t="shared" si="9"/>
        <v>97</v>
      </c>
      <c r="S23" s="316">
        <v>0</v>
      </c>
      <c r="T23" s="316">
        <v>97</v>
      </c>
      <c r="U23" s="316">
        <v>0</v>
      </c>
      <c r="V23" s="316">
        <f t="shared" si="10"/>
        <v>0</v>
      </c>
      <c r="W23" s="316">
        <v>0</v>
      </c>
      <c r="X23" s="316">
        <v>0</v>
      </c>
      <c r="Y23" s="316">
        <v>0</v>
      </c>
      <c r="Z23" s="316">
        <f t="shared" si="11"/>
        <v>0</v>
      </c>
      <c r="AA23" s="316">
        <v>0</v>
      </c>
      <c r="AB23" s="316">
        <v>0</v>
      </c>
      <c r="AC23" s="316">
        <v>0</v>
      </c>
      <c r="AD23" s="316">
        <f t="shared" si="12"/>
        <v>92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92</v>
      </c>
      <c r="AJ23" s="316">
        <v>0</v>
      </c>
      <c r="AK23" s="316">
        <v>92</v>
      </c>
      <c r="AL23" s="316">
        <v>0</v>
      </c>
      <c r="AM23" s="316">
        <f t="shared" si="15"/>
        <v>0</v>
      </c>
      <c r="AN23" s="316">
        <v>0</v>
      </c>
      <c r="AO23" s="316">
        <v>0</v>
      </c>
      <c r="AP23" s="316">
        <v>0</v>
      </c>
      <c r="AQ23" s="316">
        <f t="shared" si="16"/>
        <v>0</v>
      </c>
      <c r="AR23" s="316">
        <v>0</v>
      </c>
      <c r="AS23" s="316">
        <v>0</v>
      </c>
      <c r="AT23" s="316">
        <v>0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0</v>
      </c>
      <c r="AZ23" s="316">
        <v>0</v>
      </c>
      <c r="BA23" s="316">
        <v>0</v>
      </c>
      <c r="BB23" s="316">
        <v>0</v>
      </c>
      <c r="BC23" s="316">
        <f t="shared" si="19"/>
        <v>11</v>
      </c>
      <c r="BD23" s="316">
        <f t="shared" si="20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f t="shared" si="21"/>
        <v>11</v>
      </c>
      <c r="BL23" s="316">
        <v>0</v>
      </c>
      <c r="BM23" s="316">
        <v>0</v>
      </c>
      <c r="BN23" s="316">
        <v>11</v>
      </c>
      <c r="BO23" s="316">
        <v>0</v>
      </c>
      <c r="BP23" s="316">
        <v>0</v>
      </c>
      <c r="BQ23" s="316">
        <v>0</v>
      </c>
      <c r="BR23" s="316">
        <f t="shared" si="22"/>
        <v>883</v>
      </c>
      <c r="BS23" s="316">
        <f t="shared" si="23"/>
        <v>0</v>
      </c>
      <c r="BT23" s="316">
        <f t="shared" si="24"/>
        <v>775</v>
      </c>
      <c r="BU23" s="316">
        <f t="shared" si="25"/>
        <v>11</v>
      </c>
      <c r="BV23" s="316">
        <f t="shared" si="26"/>
        <v>97</v>
      </c>
      <c r="BW23" s="316">
        <f t="shared" si="27"/>
        <v>0</v>
      </c>
      <c r="BX23" s="316">
        <f t="shared" si="28"/>
        <v>0</v>
      </c>
      <c r="BY23" s="316">
        <f t="shared" si="29"/>
        <v>883</v>
      </c>
      <c r="BZ23" s="316">
        <f t="shared" si="30"/>
        <v>0</v>
      </c>
      <c r="CA23" s="316">
        <f t="shared" si="31"/>
        <v>775</v>
      </c>
      <c r="CB23" s="316">
        <f t="shared" si="32"/>
        <v>11</v>
      </c>
      <c r="CC23" s="316">
        <f t="shared" si="33"/>
        <v>97</v>
      </c>
      <c r="CD23" s="316">
        <f t="shared" si="34"/>
        <v>0</v>
      </c>
      <c r="CE23" s="316">
        <f t="shared" si="35"/>
        <v>0</v>
      </c>
      <c r="CF23" s="316">
        <f t="shared" si="36"/>
        <v>0</v>
      </c>
      <c r="CG23" s="316">
        <f t="shared" si="37"/>
        <v>0</v>
      </c>
      <c r="CH23" s="316">
        <f t="shared" si="38"/>
        <v>0</v>
      </c>
      <c r="CI23" s="316">
        <f t="shared" si="39"/>
        <v>0</v>
      </c>
      <c r="CJ23" s="316">
        <f t="shared" si="40"/>
        <v>0</v>
      </c>
      <c r="CK23" s="316">
        <f t="shared" si="41"/>
        <v>0</v>
      </c>
      <c r="CL23" s="316">
        <f t="shared" si="42"/>
        <v>0</v>
      </c>
      <c r="CM23" s="316">
        <f t="shared" si="43"/>
        <v>103</v>
      </c>
      <c r="CN23" s="316">
        <f t="shared" si="44"/>
        <v>0</v>
      </c>
      <c r="CO23" s="316">
        <f t="shared" si="45"/>
        <v>92</v>
      </c>
      <c r="CP23" s="316">
        <f t="shared" si="46"/>
        <v>11</v>
      </c>
      <c r="CQ23" s="316">
        <f t="shared" si="47"/>
        <v>0</v>
      </c>
      <c r="CR23" s="316">
        <f t="shared" si="48"/>
        <v>0</v>
      </c>
      <c r="CS23" s="316">
        <f t="shared" si="49"/>
        <v>0</v>
      </c>
      <c r="CT23" s="316">
        <f t="shared" si="50"/>
        <v>92</v>
      </c>
      <c r="CU23" s="316">
        <f t="shared" si="51"/>
        <v>0</v>
      </c>
      <c r="CV23" s="316">
        <f t="shared" si="52"/>
        <v>92</v>
      </c>
      <c r="CW23" s="316">
        <f t="shared" si="53"/>
        <v>0</v>
      </c>
      <c r="CX23" s="316">
        <f t="shared" si="54"/>
        <v>0</v>
      </c>
      <c r="CY23" s="316">
        <f t="shared" si="55"/>
        <v>0</v>
      </c>
      <c r="CZ23" s="316">
        <f t="shared" si="56"/>
        <v>0</v>
      </c>
      <c r="DA23" s="316">
        <f t="shared" si="57"/>
        <v>11</v>
      </c>
      <c r="DB23" s="316">
        <f t="shared" si="58"/>
        <v>0</v>
      </c>
      <c r="DC23" s="316">
        <f t="shared" si="59"/>
        <v>0</v>
      </c>
      <c r="DD23" s="316">
        <f t="shared" si="60"/>
        <v>11</v>
      </c>
      <c r="DE23" s="316">
        <f t="shared" si="61"/>
        <v>0</v>
      </c>
      <c r="DF23" s="316">
        <f t="shared" si="62"/>
        <v>0</v>
      </c>
      <c r="DG23" s="316">
        <f t="shared" si="63"/>
        <v>0</v>
      </c>
      <c r="DH23" s="316">
        <v>0</v>
      </c>
      <c r="DI23" s="316">
        <f t="shared" si="64"/>
        <v>0</v>
      </c>
      <c r="DJ23" s="316">
        <v>0</v>
      </c>
      <c r="DK23" s="316">
        <v>0</v>
      </c>
      <c r="DL23" s="316">
        <v>0</v>
      </c>
      <c r="DM23" s="316">
        <v>0</v>
      </c>
    </row>
    <row r="24" spans="1:117" s="299" customFormat="1" ht="12" customHeight="1">
      <c r="A24" s="294" t="s">
        <v>568</v>
      </c>
      <c r="B24" s="295" t="s">
        <v>601</v>
      </c>
      <c r="C24" s="294" t="s">
        <v>602</v>
      </c>
      <c r="D24" s="316">
        <f t="shared" si="4"/>
        <v>5414</v>
      </c>
      <c r="E24" s="316">
        <f t="shared" si="5"/>
        <v>4038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3409</v>
      </c>
      <c r="K24" s="316">
        <v>0</v>
      </c>
      <c r="L24" s="316">
        <v>3409</v>
      </c>
      <c r="M24" s="316">
        <v>0</v>
      </c>
      <c r="N24" s="316">
        <f t="shared" si="8"/>
        <v>174</v>
      </c>
      <c r="O24" s="316">
        <v>0</v>
      </c>
      <c r="P24" s="316">
        <v>174</v>
      </c>
      <c r="Q24" s="316">
        <v>0</v>
      </c>
      <c r="R24" s="316">
        <f t="shared" si="9"/>
        <v>451</v>
      </c>
      <c r="S24" s="316">
        <v>0</v>
      </c>
      <c r="T24" s="316">
        <v>451</v>
      </c>
      <c r="U24" s="316">
        <v>0</v>
      </c>
      <c r="V24" s="316">
        <f t="shared" si="10"/>
        <v>4</v>
      </c>
      <c r="W24" s="316">
        <v>0</v>
      </c>
      <c r="X24" s="316">
        <v>4</v>
      </c>
      <c r="Y24" s="316">
        <v>0</v>
      </c>
      <c r="Z24" s="316">
        <f t="shared" si="11"/>
        <v>0</v>
      </c>
      <c r="AA24" s="316">
        <v>0</v>
      </c>
      <c r="AB24" s="316">
        <v>0</v>
      </c>
      <c r="AC24" s="316">
        <v>0</v>
      </c>
      <c r="AD24" s="316">
        <f t="shared" si="12"/>
        <v>1253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1253</v>
      </c>
      <c r="AJ24" s="316">
        <v>0</v>
      </c>
      <c r="AK24" s="316">
        <v>0</v>
      </c>
      <c r="AL24" s="316">
        <v>1253</v>
      </c>
      <c r="AM24" s="316">
        <f t="shared" si="15"/>
        <v>0</v>
      </c>
      <c r="AN24" s="316">
        <v>0</v>
      </c>
      <c r="AO24" s="316">
        <v>0</v>
      </c>
      <c r="AP24" s="316">
        <v>0</v>
      </c>
      <c r="AQ24" s="316">
        <f t="shared" si="16"/>
        <v>0</v>
      </c>
      <c r="AR24" s="316">
        <v>0</v>
      </c>
      <c r="AS24" s="316">
        <v>0</v>
      </c>
      <c r="AT24" s="316">
        <v>0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0</v>
      </c>
      <c r="AZ24" s="316">
        <v>0</v>
      </c>
      <c r="BA24" s="316">
        <v>0</v>
      </c>
      <c r="BB24" s="316">
        <v>0</v>
      </c>
      <c r="BC24" s="316">
        <f t="shared" si="19"/>
        <v>123</v>
      </c>
      <c r="BD24" s="316">
        <f t="shared" si="20"/>
        <v>73</v>
      </c>
      <c r="BE24" s="316">
        <v>0</v>
      </c>
      <c r="BF24" s="316">
        <v>18</v>
      </c>
      <c r="BG24" s="316">
        <v>25</v>
      </c>
      <c r="BH24" s="316">
        <v>0</v>
      </c>
      <c r="BI24" s="316">
        <v>0</v>
      </c>
      <c r="BJ24" s="316">
        <v>30</v>
      </c>
      <c r="BK24" s="316">
        <f t="shared" si="21"/>
        <v>50</v>
      </c>
      <c r="BL24" s="316">
        <v>0</v>
      </c>
      <c r="BM24" s="316">
        <v>0</v>
      </c>
      <c r="BN24" s="316">
        <v>50</v>
      </c>
      <c r="BO24" s="316">
        <v>0</v>
      </c>
      <c r="BP24" s="316">
        <v>0</v>
      </c>
      <c r="BQ24" s="316">
        <v>0</v>
      </c>
      <c r="BR24" s="316">
        <f t="shared" si="22"/>
        <v>4111</v>
      </c>
      <c r="BS24" s="316">
        <f t="shared" si="23"/>
        <v>0</v>
      </c>
      <c r="BT24" s="316">
        <f t="shared" si="24"/>
        <v>3427</v>
      </c>
      <c r="BU24" s="316">
        <f t="shared" si="25"/>
        <v>199</v>
      </c>
      <c r="BV24" s="316">
        <f t="shared" si="26"/>
        <v>451</v>
      </c>
      <c r="BW24" s="316">
        <f t="shared" si="27"/>
        <v>4</v>
      </c>
      <c r="BX24" s="316">
        <f t="shared" si="28"/>
        <v>30</v>
      </c>
      <c r="BY24" s="316">
        <f t="shared" si="29"/>
        <v>4038</v>
      </c>
      <c r="BZ24" s="316">
        <f t="shared" si="30"/>
        <v>0</v>
      </c>
      <c r="CA24" s="316">
        <f t="shared" si="31"/>
        <v>3409</v>
      </c>
      <c r="CB24" s="316">
        <f t="shared" si="32"/>
        <v>174</v>
      </c>
      <c r="CC24" s="316">
        <f t="shared" si="33"/>
        <v>451</v>
      </c>
      <c r="CD24" s="316">
        <f t="shared" si="34"/>
        <v>4</v>
      </c>
      <c r="CE24" s="316">
        <f t="shared" si="35"/>
        <v>0</v>
      </c>
      <c r="CF24" s="316">
        <f t="shared" si="36"/>
        <v>73</v>
      </c>
      <c r="CG24" s="316">
        <f t="shared" si="37"/>
        <v>0</v>
      </c>
      <c r="CH24" s="316">
        <f t="shared" si="38"/>
        <v>18</v>
      </c>
      <c r="CI24" s="316">
        <f t="shared" si="39"/>
        <v>25</v>
      </c>
      <c r="CJ24" s="316">
        <f t="shared" si="40"/>
        <v>0</v>
      </c>
      <c r="CK24" s="316">
        <f t="shared" si="41"/>
        <v>0</v>
      </c>
      <c r="CL24" s="316">
        <f t="shared" si="42"/>
        <v>30</v>
      </c>
      <c r="CM24" s="316">
        <f t="shared" si="43"/>
        <v>1303</v>
      </c>
      <c r="CN24" s="316">
        <f t="shared" si="44"/>
        <v>0</v>
      </c>
      <c r="CO24" s="316">
        <f t="shared" si="45"/>
        <v>1253</v>
      </c>
      <c r="CP24" s="316">
        <f t="shared" si="46"/>
        <v>50</v>
      </c>
      <c r="CQ24" s="316">
        <f t="shared" si="47"/>
        <v>0</v>
      </c>
      <c r="CR24" s="316">
        <f t="shared" si="48"/>
        <v>0</v>
      </c>
      <c r="CS24" s="316">
        <f t="shared" si="49"/>
        <v>0</v>
      </c>
      <c r="CT24" s="316">
        <f t="shared" si="50"/>
        <v>1253</v>
      </c>
      <c r="CU24" s="316">
        <f t="shared" si="51"/>
        <v>0</v>
      </c>
      <c r="CV24" s="316">
        <f t="shared" si="52"/>
        <v>1253</v>
      </c>
      <c r="CW24" s="316">
        <f t="shared" si="53"/>
        <v>0</v>
      </c>
      <c r="CX24" s="316">
        <f t="shared" si="54"/>
        <v>0</v>
      </c>
      <c r="CY24" s="316">
        <f t="shared" si="55"/>
        <v>0</v>
      </c>
      <c r="CZ24" s="316">
        <f t="shared" si="56"/>
        <v>0</v>
      </c>
      <c r="DA24" s="316">
        <f t="shared" si="57"/>
        <v>50</v>
      </c>
      <c r="DB24" s="316">
        <f t="shared" si="58"/>
        <v>0</v>
      </c>
      <c r="DC24" s="316">
        <f t="shared" si="59"/>
        <v>0</v>
      </c>
      <c r="DD24" s="316">
        <f t="shared" si="60"/>
        <v>50</v>
      </c>
      <c r="DE24" s="316">
        <f t="shared" si="61"/>
        <v>0</v>
      </c>
      <c r="DF24" s="316">
        <f t="shared" si="62"/>
        <v>0</v>
      </c>
      <c r="DG24" s="316">
        <f t="shared" si="63"/>
        <v>0</v>
      </c>
      <c r="DH24" s="316">
        <v>200</v>
      </c>
      <c r="DI24" s="316">
        <f t="shared" si="64"/>
        <v>1</v>
      </c>
      <c r="DJ24" s="316">
        <v>0</v>
      </c>
      <c r="DK24" s="316">
        <v>0</v>
      </c>
      <c r="DL24" s="316">
        <v>0</v>
      </c>
      <c r="DM24" s="316">
        <v>1</v>
      </c>
    </row>
    <row r="25" spans="1:117" s="299" customFormat="1" ht="12" customHeight="1">
      <c r="A25" s="294" t="s">
        <v>568</v>
      </c>
      <c r="B25" s="295" t="s">
        <v>603</v>
      </c>
      <c r="C25" s="294" t="s">
        <v>604</v>
      </c>
      <c r="D25" s="316">
        <f t="shared" si="4"/>
        <v>2602</v>
      </c>
      <c r="E25" s="316">
        <f t="shared" si="5"/>
        <v>1888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1551</v>
      </c>
      <c r="K25" s="316">
        <v>0</v>
      </c>
      <c r="L25" s="316">
        <v>1551</v>
      </c>
      <c r="M25" s="316">
        <v>0</v>
      </c>
      <c r="N25" s="316">
        <f t="shared" si="8"/>
        <v>48</v>
      </c>
      <c r="O25" s="316">
        <v>0</v>
      </c>
      <c r="P25" s="316">
        <v>48</v>
      </c>
      <c r="Q25" s="316">
        <v>0</v>
      </c>
      <c r="R25" s="316">
        <f t="shared" si="9"/>
        <v>268</v>
      </c>
      <c r="S25" s="316">
        <v>0</v>
      </c>
      <c r="T25" s="316">
        <v>268</v>
      </c>
      <c r="U25" s="316">
        <v>0</v>
      </c>
      <c r="V25" s="316">
        <f t="shared" si="10"/>
        <v>0</v>
      </c>
      <c r="W25" s="316">
        <v>0</v>
      </c>
      <c r="X25" s="316">
        <v>0</v>
      </c>
      <c r="Y25" s="316">
        <v>0</v>
      </c>
      <c r="Z25" s="316">
        <f t="shared" si="11"/>
        <v>21</v>
      </c>
      <c r="AA25" s="316">
        <v>0</v>
      </c>
      <c r="AB25" s="316">
        <v>21</v>
      </c>
      <c r="AC25" s="316">
        <v>0</v>
      </c>
      <c r="AD25" s="316">
        <f t="shared" si="12"/>
        <v>684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645</v>
      </c>
      <c r="AJ25" s="316">
        <v>0</v>
      </c>
      <c r="AK25" s="316">
        <v>0</v>
      </c>
      <c r="AL25" s="316">
        <v>645</v>
      </c>
      <c r="AM25" s="316">
        <f t="shared" si="15"/>
        <v>27</v>
      </c>
      <c r="AN25" s="316">
        <v>0</v>
      </c>
      <c r="AO25" s="316">
        <v>0</v>
      </c>
      <c r="AP25" s="316">
        <v>27</v>
      </c>
      <c r="AQ25" s="316">
        <f t="shared" si="16"/>
        <v>0</v>
      </c>
      <c r="AR25" s="316">
        <v>0</v>
      </c>
      <c r="AS25" s="316">
        <v>0</v>
      </c>
      <c r="AT25" s="316">
        <v>0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12</v>
      </c>
      <c r="AZ25" s="316">
        <v>0</v>
      </c>
      <c r="BA25" s="316">
        <v>0</v>
      </c>
      <c r="BB25" s="316">
        <v>12</v>
      </c>
      <c r="BC25" s="316">
        <f t="shared" si="19"/>
        <v>30</v>
      </c>
      <c r="BD25" s="316">
        <f t="shared" si="20"/>
        <v>30</v>
      </c>
      <c r="BE25" s="316">
        <v>0</v>
      </c>
      <c r="BF25" s="316">
        <v>23</v>
      </c>
      <c r="BG25" s="316">
        <v>5</v>
      </c>
      <c r="BH25" s="316">
        <v>0</v>
      </c>
      <c r="BI25" s="316">
        <v>0</v>
      </c>
      <c r="BJ25" s="316">
        <v>2</v>
      </c>
      <c r="BK25" s="316">
        <f t="shared" si="21"/>
        <v>0</v>
      </c>
      <c r="BL25" s="316"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f t="shared" si="22"/>
        <v>1918</v>
      </c>
      <c r="BS25" s="316">
        <f t="shared" si="23"/>
        <v>0</v>
      </c>
      <c r="BT25" s="316">
        <f t="shared" si="24"/>
        <v>1574</v>
      </c>
      <c r="BU25" s="316">
        <f t="shared" si="25"/>
        <v>53</v>
      </c>
      <c r="BV25" s="316">
        <f t="shared" si="26"/>
        <v>268</v>
      </c>
      <c r="BW25" s="316">
        <f t="shared" si="27"/>
        <v>0</v>
      </c>
      <c r="BX25" s="316">
        <f t="shared" si="28"/>
        <v>23</v>
      </c>
      <c r="BY25" s="316">
        <f t="shared" si="29"/>
        <v>1888</v>
      </c>
      <c r="BZ25" s="316">
        <f t="shared" si="30"/>
        <v>0</v>
      </c>
      <c r="CA25" s="316">
        <f t="shared" si="31"/>
        <v>1551</v>
      </c>
      <c r="CB25" s="316">
        <f t="shared" si="32"/>
        <v>48</v>
      </c>
      <c r="CC25" s="316">
        <f t="shared" si="33"/>
        <v>268</v>
      </c>
      <c r="CD25" s="316">
        <f t="shared" si="34"/>
        <v>0</v>
      </c>
      <c r="CE25" s="316">
        <f t="shared" si="35"/>
        <v>21</v>
      </c>
      <c r="CF25" s="316">
        <f t="shared" si="36"/>
        <v>30</v>
      </c>
      <c r="CG25" s="316">
        <f t="shared" si="37"/>
        <v>0</v>
      </c>
      <c r="CH25" s="316">
        <f t="shared" si="38"/>
        <v>23</v>
      </c>
      <c r="CI25" s="316">
        <f t="shared" si="39"/>
        <v>5</v>
      </c>
      <c r="CJ25" s="316">
        <f t="shared" si="40"/>
        <v>0</v>
      </c>
      <c r="CK25" s="316">
        <f t="shared" si="41"/>
        <v>0</v>
      </c>
      <c r="CL25" s="316">
        <f t="shared" si="42"/>
        <v>2</v>
      </c>
      <c r="CM25" s="316">
        <f t="shared" si="43"/>
        <v>684</v>
      </c>
      <c r="CN25" s="316">
        <f t="shared" si="44"/>
        <v>0</v>
      </c>
      <c r="CO25" s="316">
        <f t="shared" si="45"/>
        <v>645</v>
      </c>
      <c r="CP25" s="316">
        <f t="shared" si="46"/>
        <v>27</v>
      </c>
      <c r="CQ25" s="316">
        <f t="shared" si="47"/>
        <v>0</v>
      </c>
      <c r="CR25" s="316">
        <f t="shared" si="48"/>
        <v>0</v>
      </c>
      <c r="CS25" s="316">
        <f t="shared" si="49"/>
        <v>12</v>
      </c>
      <c r="CT25" s="316">
        <f t="shared" si="50"/>
        <v>684</v>
      </c>
      <c r="CU25" s="316">
        <f t="shared" si="51"/>
        <v>0</v>
      </c>
      <c r="CV25" s="316">
        <f t="shared" si="52"/>
        <v>645</v>
      </c>
      <c r="CW25" s="316">
        <f t="shared" si="53"/>
        <v>27</v>
      </c>
      <c r="CX25" s="316">
        <f t="shared" si="54"/>
        <v>0</v>
      </c>
      <c r="CY25" s="316">
        <f t="shared" si="55"/>
        <v>0</v>
      </c>
      <c r="CZ25" s="316">
        <f t="shared" si="56"/>
        <v>12</v>
      </c>
      <c r="DA25" s="316">
        <f t="shared" si="57"/>
        <v>0</v>
      </c>
      <c r="DB25" s="316">
        <f t="shared" si="58"/>
        <v>0</v>
      </c>
      <c r="DC25" s="316">
        <f t="shared" si="59"/>
        <v>0</v>
      </c>
      <c r="DD25" s="316">
        <f t="shared" si="60"/>
        <v>0</v>
      </c>
      <c r="DE25" s="316">
        <f t="shared" si="61"/>
        <v>0</v>
      </c>
      <c r="DF25" s="316">
        <f t="shared" si="62"/>
        <v>0</v>
      </c>
      <c r="DG25" s="316">
        <f t="shared" si="63"/>
        <v>0</v>
      </c>
      <c r="DH25" s="316">
        <v>0</v>
      </c>
      <c r="DI25" s="316">
        <f t="shared" si="64"/>
        <v>0</v>
      </c>
      <c r="DJ25" s="316">
        <v>0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568</v>
      </c>
      <c r="B26" s="295" t="s">
        <v>605</v>
      </c>
      <c r="C26" s="294" t="s">
        <v>606</v>
      </c>
      <c r="D26" s="316">
        <f t="shared" si="4"/>
        <v>2519</v>
      </c>
      <c r="E26" s="316">
        <f t="shared" si="5"/>
        <v>1849</v>
      </c>
      <c r="F26" s="316">
        <f t="shared" si="6"/>
        <v>0</v>
      </c>
      <c r="G26" s="316">
        <v>0</v>
      </c>
      <c r="H26" s="316">
        <v>0</v>
      </c>
      <c r="I26" s="316">
        <v>0</v>
      </c>
      <c r="J26" s="316">
        <f t="shared" si="7"/>
        <v>1664</v>
      </c>
      <c r="K26" s="316">
        <v>0</v>
      </c>
      <c r="L26" s="316">
        <v>1664</v>
      </c>
      <c r="M26" s="316">
        <v>0</v>
      </c>
      <c r="N26" s="316">
        <f t="shared" si="8"/>
        <v>39</v>
      </c>
      <c r="O26" s="316">
        <v>0</v>
      </c>
      <c r="P26" s="316">
        <v>39</v>
      </c>
      <c r="Q26" s="316">
        <v>0</v>
      </c>
      <c r="R26" s="316">
        <f t="shared" si="9"/>
        <v>118</v>
      </c>
      <c r="S26" s="316">
        <v>0</v>
      </c>
      <c r="T26" s="316">
        <v>118</v>
      </c>
      <c r="U26" s="316">
        <v>0</v>
      </c>
      <c r="V26" s="316">
        <f t="shared" si="10"/>
        <v>0</v>
      </c>
      <c r="W26" s="316">
        <v>0</v>
      </c>
      <c r="X26" s="316">
        <v>0</v>
      </c>
      <c r="Y26" s="316">
        <v>0</v>
      </c>
      <c r="Z26" s="316">
        <f t="shared" si="11"/>
        <v>28</v>
      </c>
      <c r="AA26" s="316">
        <v>0</v>
      </c>
      <c r="AB26" s="316">
        <v>28</v>
      </c>
      <c r="AC26" s="316">
        <v>0</v>
      </c>
      <c r="AD26" s="316">
        <f t="shared" si="12"/>
        <v>662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649</v>
      </c>
      <c r="AJ26" s="316">
        <v>0</v>
      </c>
      <c r="AK26" s="316">
        <v>0</v>
      </c>
      <c r="AL26" s="316">
        <v>649</v>
      </c>
      <c r="AM26" s="316">
        <f t="shared" si="15"/>
        <v>0</v>
      </c>
      <c r="AN26" s="316">
        <v>0</v>
      </c>
      <c r="AO26" s="316">
        <v>0</v>
      </c>
      <c r="AP26" s="316">
        <v>0</v>
      </c>
      <c r="AQ26" s="316">
        <f t="shared" si="16"/>
        <v>0</v>
      </c>
      <c r="AR26" s="316">
        <v>0</v>
      </c>
      <c r="AS26" s="316">
        <v>0</v>
      </c>
      <c r="AT26" s="316">
        <v>0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13</v>
      </c>
      <c r="AZ26" s="316">
        <v>0</v>
      </c>
      <c r="BA26" s="316">
        <v>0</v>
      </c>
      <c r="BB26" s="316">
        <v>13</v>
      </c>
      <c r="BC26" s="316">
        <f t="shared" si="19"/>
        <v>8</v>
      </c>
      <c r="BD26" s="316">
        <f t="shared" si="20"/>
        <v>8</v>
      </c>
      <c r="BE26" s="316">
        <v>0</v>
      </c>
      <c r="BF26" s="316">
        <v>4</v>
      </c>
      <c r="BG26" s="316">
        <v>2</v>
      </c>
      <c r="BH26" s="316">
        <v>0</v>
      </c>
      <c r="BI26" s="316">
        <v>0</v>
      </c>
      <c r="BJ26" s="316">
        <v>2</v>
      </c>
      <c r="BK26" s="316">
        <f t="shared" si="21"/>
        <v>0</v>
      </c>
      <c r="BL26" s="316"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f t="shared" si="22"/>
        <v>1857</v>
      </c>
      <c r="BS26" s="316">
        <f t="shared" si="23"/>
        <v>0</v>
      </c>
      <c r="BT26" s="316">
        <f t="shared" si="24"/>
        <v>1668</v>
      </c>
      <c r="BU26" s="316">
        <f t="shared" si="25"/>
        <v>41</v>
      </c>
      <c r="BV26" s="316">
        <f t="shared" si="26"/>
        <v>118</v>
      </c>
      <c r="BW26" s="316">
        <f t="shared" si="27"/>
        <v>0</v>
      </c>
      <c r="BX26" s="316">
        <f t="shared" si="28"/>
        <v>30</v>
      </c>
      <c r="BY26" s="316">
        <f t="shared" si="29"/>
        <v>1849</v>
      </c>
      <c r="BZ26" s="316">
        <f t="shared" si="30"/>
        <v>0</v>
      </c>
      <c r="CA26" s="316">
        <f t="shared" si="31"/>
        <v>1664</v>
      </c>
      <c r="CB26" s="316">
        <f t="shared" si="32"/>
        <v>39</v>
      </c>
      <c r="CC26" s="316">
        <f t="shared" si="33"/>
        <v>118</v>
      </c>
      <c r="CD26" s="316">
        <f t="shared" si="34"/>
        <v>0</v>
      </c>
      <c r="CE26" s="316">
        <f t="shared" si="35"/>
        <v>28</v>
      </c>
      <c r="CF26" s="316">
        <f t="shared" si="36"/>
        <v>8</v>
      </c>
      <c r="CG26" s="316">
        <f t="shared" si="37"/>
        <v>0</v>
      </c>
      <c r="CH26" s="316">
        <f t="shared" si="38"/>
        <v>4</v>
      </c>
      <c r="CI26" s="316">
        <f t="shared" si="39"/>
        <v>2</v>
      </c>
      <c r="CJ26" s="316">
        <f t="shared" si="40"/>
        <v>0</v>
      </c>
      <c r="CK26" s="316">
        <f t="shared" si="41"/>
        <v>0</v>
      </c>
      <c r="CL26" s="316">
        <f t="shared" si="42"/>
        <v>2</v>
      </c>
      <c r="CM26" s="316">
        <f t="shared" si="43"/>
        <v>662</v>
      </c>
      <c r="CN26" s="316">
        <f t="shared" si="44"/>
        <v>0</v>
      </c>
      <c r="CO26" s="316">
        <f t="shared" si="45"/>
        <v>649</v>
      </c>
      <c r="CP26" s="316">
        <f t="shared" si="46"/>
        <v>0</v>
      </c>
      <c r="CQ26" s="316">
        <f t="shared" si="47"/>
        <v>0</v>
      </c>
      <c r="CR26" s="316">
        <f t="shared" si="48"/>
        <v>0</v>
      </c>
      <c r="CS26" s="316">
        <f t="shared" si="49"/>
        <v>13</v>
      </c>
      <c r="CT26" s="316">
        <f t="shared" si="50"/>
        <v>662</v>
      </c>
      <c r="CU26" s="316">
        <f t="shared" si="51"/>
        <v>0</v>
      </c>
      <c r="CV26" s="316">
        <f t="shared" si="52"/>
        <v>649</v>
      </c>
      <c r="CW26" s="316">
        <f t="shared" si="53"/>
        <v>0</v>
      </c>
      <c r="CX26" s="316">
        <f t="shared" si="54"/>
        <v>0</v>
      </c>
      <c r="CY26" s="316">
        <f t="shared" si="55"/>
        <v>0</v>
      </c>
      <c r="CZ26" s="316">
        <f t="shared" si="56"/>
        <v>13</v>
      </c>
      <c r="DA26" s="316">
        <f t="shared" si="57"/>
        <v>0</v>
      </c>
      <c r="DB26" s="316">
        <f t="shared" si="58"/>
        <v>0</v>
      </c>
      <c r="DC26" s="316">
        <f t="shared" si="59"/>
        <v>0</v>
      </c>
      <c r="DD26" s="316">
        <f t="shared" si="60"/>
        <v>0</v>
      </c>
      <c r="DE26" s="316">
        <f t="shared" si="61"/>
        <v>0</v>
      </c>
      <c r="DF26" s="316">
        <f t="shared" si="62"/>
        <v>0</v>
      </c>
      <c r="DG26" s="316">
        <f t="shared" si="63"/>
        <v>0</v>
      </c>
      <c r="DH26" s="316">
        <v>305</v>
      </c>
      <c r="DI26" s="316">
        <f t="shared" si="64"/>
        <v>0</v>
      </c>
      <c r="DJ26" s="316">
        <v>0</v>
      </c>
      <c r="DK26" s="316">
        <v>0</v>
      </c>
      <c r="DL26" s="316">
        <v>0</v>
      </c>
      <c r="DM26" s="316">
        <v>0</v>
      </c>
    </row>
    <row r="27" spans="1:117" s="299" customFormat="1" ht="12" customHeight="1">
      <c r="A27" s="294" t="s">
        <v>568</v>
      </c>
      <c r="B27" s="295" t="s">
        <v>607</v>
      </c>
      <c r="C27" s="294" t="s">
        <v>608</v>
      </c>
      <c r="D27" s="316">
        <f t="shared" si="4"/>
        <v>1724</v>
      </c>
      <c r="E27" s="316">
        <f t="shared" si="5"/>
        <v>1494</v>
      </c>
      <c r="F27" s="316">
        <f t="shared" si="6"/>
        <v>0</v>
      </c>
      <c r="G27" s="316">
        <v>0</v>
      </c>
      <c r="H27" s="316">
        <v>0</v>
      </c>
      <c r="I27" s="316">
        <v>0</v>
      </c>
      <c r="J27" s="316">
        <f t="shared" si="7"/>
        <v>1149</v>
      </c>
      <c r="K27" s="316">
        <v>0</v>
      </c>
      <c r="L27" s="316">
        <v>1149</v>
      </c>
      <c r="M27" s="316">
        <v>0</v>
      </c>
      <c r="N27" s="316">
        <f t="shared" si="8"/>
        <v>42</v>
      </c>
      <c r="O27" s="316">
        <v>0</v>
      </c>
      <c r="P27" s="316">
        <v>42</v>
      </c>
      <c r="Q27" s="316">
        <v>0</v>
      </c>
      <c r="R27" s="316">
        <f t="shared" si="9"/>
        <v>284</v>
      </c>
      <c r="S27" s="316">
        <v>0</v>
      </c>
      <c r="T27" s="316">
        <v>284</v>
      </c>
      <c r="U27" s="316">
        <v>0</v>
      </c>
      <c r="V27" s="316">
        <f t="shared" si="10"/>
        <v>0</v>
      </c>
      <c r="W27" s="316">
        <v>0</v>
      </c>
      <c r="X27" s="316">
        <v>0</v>
      </c>
      <c r="Y27" s="316">
        <v>0</v>
      </c>
      <c r="Z27" s="316">
        <f t="shared" si="11"/>
        <v>19</v>
      </c>
      <c r="AA27" s="316">
        <v>0</v>
      </c>
      <c r="AB27" s="316">
        <v>19</v>
      </c>
      <c r="AC27" s="316">
        <v>0</v>
      </c>
      <c r="AD27" s="316">
        <f t="shared" si="12"/>
        <v>209</v>
      </c>
      <c r="AE27" s="316">
        <f t="shared" si="13"/>
        <v>0</v>
      </c>
      <c r="AF27" s="316">
        <v>0</v>
      </c>
      <c r="AG27" s="316">
        <v>0</v>
      </c>
      <c r="AH27" s="316">
        <v>0</v>
      </c>
      <c r="AI27" s="316">
        <f t="shared" si="14"/>
        <v>209</v>
      </c>
      <c r="AJ27" s="316">
        <v>0</v>
      </c>
      <c r="AK27" s="316">
        <v>0</v>
      </c>
      <c r="AL27" s="316">
        <v>209</v>
      </c>
      <c r="AM27" s="316">
        <f t="shared" si="15"/>
        <v>0</v>
      </c>
      <c r="AN27" s="316">
        <v>0</v>
      </c>
      <c r="AO27" s="316">
        <v>0</v>
      </c>
      <c r="AP27" s="316">
        <v>0</v>
      </c>
      <c r="AQ27" s="316">
        <f t="shared" si="16"/>
        <v>0</v>
      </c>
      <c r="AR27" s="316">
        <v>0</v>
      </c>
      <c r="AS27" s="316">
        <v>0</v>
      </c>
      <c r="AT27" s="316">
        <v>0</v>
      </c>
      <c r="AU27" s="316">
        <f t="shared" si="17"/>
        <v>0</v>
      </c>
      <c r="AV27" s="316">
        <v>0</v>
      </c>
      <c r="AW27" s="316">
        <v>0</v>
      </c>
      <c r="AX27" s="316">
        <v>0</v>
      </c>
      <c r="AY27" s="316">
        <f t="shared" si="18"/>
        <v>0</v>
      </c>
      <c r="AZ27" s="316">
        <v>0</v>
      </c>
      <c r="BA27" s="316">
        <v>0</v>
      </c>
      <c r="BB27" s="316">
        <v>0</v>
      </c>
      <c r="BC27" s="316">
        <f t="shared" si="19"/>
        <v>21</v>
      </c>
      <c r="BD27" s="316">
        <f t="shared" si="20"/>
        <v>9</v>
      </c>
      <c r="BE27" s="316">
        <v>0</v>
      </c>
      <c r="BF27" s="316">
        <v>8</v>
      </c>
      <c r="BG27" s="316">
        <v>1</v>
      </c>
      <c r="BH27" s="316">
        <v>0</v>
      </c>
      <c r="BI27" s="316">
        <v>0</v>
      </c>
      <c r="BJ27" s="316">
        <v>0</v>
      </c>
      <c r="BK27" s="316">
        <f t="shared" si="21"/>
        <v>12</v>
      </c>
      <c r="BL27" s="316"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12</v>
      </c>
      <c r="BR27" s="316">
        <f t="shared" si="22"/>
        <v>1503</v>
      </c>
      <c r="BS27" s="316">
        <f t="shared" si="23"/>
        <v>0</v>
      </c>
      <c r="BT27" s="316">
        <f t="shared" si="24"/>
        <v>1157</v>
      </c>
      <c r="BU27" s="316">
        <f t="shared" si="25"/>
        <v>43</v>
      </c>
      <c r="BV27" s="316">
        <f t="shared" si="26"/>
        <v>284</v>
      </c>
      <c r="BW27" s="316">
        <f t="shared" si="27"/>
        <v>0</v>
      </c>
      <c r="BX27" s="316">
        <f t="shared" si="28"/>
        <v>19</v>
      </c>
      <c r="BY27" s="316">
        <f t="shared" si="29"/>
        <v>1494</v>
      </c>
      <c r="BZ27" s="316">
        <f t="shared" si="30"/>
        <v>0</v>
      </c>
      <c r="CA27" s="316">
        <f t="shared" si="31"/>
        <v>1149</v>
      </c>
      <c r="CB27" s="316">
        <f t="shared" si="32"/>
        <v>42</v>
      </c>
      <c r="CC27" s="316">
        <f t="shared" si="33"/>
        <v>284</v>
      </c>
      <c r="CD27" s="316">
        <f t="shared" si="34"/>
        <v>0</v>
      </c>
      <c r="CE27" s="316">
        <f t="shared" si="35"/>
        <v>19</v>
      </c>
      <c r="CF27" s="316">
        <f t="shared" si="36"/>
        <v>9</v>
      </c>
      <c r="CG27" s="316">
        <f t="shared" si="37"/>
        <v>0</v>
      </c>
      <c r="CH27" s="316">
        <f t="shared" si="38"/>
        <v>8</v>
      </c>
      <c r="CI27" s="316">
        <f t="shared" si="39"/>
        <v>1</v>
      </c>
      <c r="CJ27" s="316">
        <f t="shared" si="40"/>
        <v>0</v>
      </c>
      <c r="CK27" s="316">
        <f t="shared" si="41"/>
        <v>0</v>
      </c>
      <c r="CL27" s="316">
        <f t="shared" si="42"/>
        <v>0</v>
      </c>
      <c r="CM27" s="316">
        <f t="shared" si="43"/>
        <v>221</v>
      </c>
      <c r="CN27" s="316">
        <f t="shared" si="44"/>
        <v>0</v>
      </c>
      <c r="CO27" s="316">
        <f t="shared" si="45"/>
        <v>209</v>
      </c>
      <c r="CP27" s="316">
        <f t="shared" si="46"/>
        <v>0</v>
      </c>
      <c r="CQ27" s="316">
        <f t="shared" si="47"/>
        <v>0</v>
      </c>
      <c r="CR27" s="316">
        <f t="shared" si="48"/>
        <v>0</v>
      </c>
      <c r="CS27" s="316">
        <f t="shared" si="49"/>
        <v>12</v>
      </c>
      <c r="CT27" s="316">
        <f t="shared" si="50"/>
        <v>209</v>
      </c>
      <c r="CU27" s="316">
        <f t="shared" si="51"/>
        <v>0</v>
      </c>
      <c r="CV27" s="316">
        <f t="shared" si="52"/>
        <v>209</v>
      </c>
      <c r="CW27" s="316">
        <f t="shared" si="53"/>
        <v>0</v>
      </c>
      <c r="CX27" s="316">
        <f t="shared" si="54"/>
        <v>0</v>
      </c>
      <c r="CY27" s="316">
        <f t="shared" si="55"/>
        <v>0</v>
      </c>
      <c r="CZ27" s="316">
        <f t="shared" si="56"/>
        <v>0</v>
      </c>
      <c r="DA27" s="316">
        <f t="shared" si="57"/>
        <v>12</v>
      </c>
      <c r="DB27" s="316">
        <f t="shared" si="58"/>
        <v>0</v>
      </c>
      <c r="DC27" s="316">
        <f t="shared" si="59"/>
        <v>0</v>
      </c>
      <c r="DD27" s="316">
        <f t="shared" si="60"/>
        <v>0</v>
      </c>
      <c r="DE27" s="316">
        <f t="shared" si="61"/>
        <v>0</v>
      </c>
      <c r="DF27" s="316">
        <f t="shared" si="62"/>
        <v>0</v>
      </c>
      <c r="DG27" s="316">
        <f t="shared" si="63"/>
        <v>12</v>
      </c>
      <c r="DH27" s="316">
        <v>0</v>
      </c>
      <c r="DI27" s="316">
        <f t="shared" si="64"/>
        <v>0</v>
      </c>
      <c r="DJ27" s="316">
        <v>0</v>
      </c>
      <c r="DK27" s="316">
        <v>0</v>
      </c>
      <c r="DL27" s="316">
        <v>0</v>
      </c>
      <c r="DM27" s="316">
        <v>0</v>
      </c>
    </row>
    <row r="28" spans="1:117" s="299" customFormat="1" ht="12" customHeight="1">
      <c r="A28" s="294" t="s">
        <v>568</v>
      </c>
      <c r="B28" s="295" t="s">
        <v>609</v>
      </c>
      <c r="C28" s="294" t="s">
        <v>610</v>
      </c>
      <c r="D28" s="316">
        <f t="shared" si="4"/>
        <v>1535</v>
      </c>
      <c r="E28" s="316">
        <f t="shared" si="5"/>
        <v>1114</v>
      </c>
      <c r="F28" s="316">
        <f t="shared" si="6"/>
        <v>0</v>
      </c>
      <c r="G28" s="316">
        <v>0</v>
      </c>
      <c r="H28" s="316">
        <v>0</v>
      </c>
      <c r="I28" s="316">
        <v>0</v>
      </c>
      <c r="J28" s="316">
        <f t="shared" si="7"/>
        <v>989</v>
      </c>
      <c r="K28" s="316">
        <v>0</v>
      </c>
      <c r="L28" s="316">
        <v>989</v>
      </c>
      <c r="M28" s="316">
        <v>0</v>
      </c>
      <c r="N28" s="316">
        <f t="shared" si="8"/>
        <v>40</v>
      </c>
      <c r="O28" s="316">
        <v>0</v>
      </c>
      <c r="P28" s="316">
        <v>40</v>
      </c>
      <c r="Q28" s="316">
        <v>0</v>
      </c>
      <c r="R28" s="316">
        <f t="shared" si="9"/>
        <v>72</v>
      </c>
      <c r="S28" s="316">
        <v>0</v>
      </c>
      <c r="T28" s="316">
        <v>72</v>
      </c>
      <c r="U28" s="316">
        <v>0</v>
      </c>
      <c r="V28" s="316">
        <f t="shared" si="10"/>
        <v>0</v>
      </c>
      <c r="W28" s="316">
        <v>0</v>
      </c>
      <c r="X28" s="316">
        <v>0</v>
      </c>
      <c r="Y28" s="316">
        <v>0</v>
      </c>
      <c r="Z28" s="316">
        <f t="shared" si="11"/>
        <v>13</v>
      </c>
      <c r="AA28" s="316">
        <v>0</v>
      </c>
      <c r="AB28" s="316">
        <v>13</v>
      </c>
      <c r="AC28" s="316">
        <v>0</v>
      </c>
      <c r="AD28" s="316">
        <f t="shared" si="12"/>
        <v>417</v>
      </c>
      <c r="AE28" s="316">
        <f t="shared" si="13"/>
        <v>0</v>
      </c>
      <c r="AF28" s="316">
        <v>0</v>
      </c>
      <c r="AG28" s="316">
        <v>0</v>
      </c>
      <c r="AH28" s="316">
        <v>0</v>
      </c>
      <c r="AI28" s="316">
        <f t="shared" si="14"/>
        <v>399</v>
      </c>
      <c r="AJ28" s="316">
        <v>0</v>
      </c>
      <c r="AK28" s="316">
        <v>0</v>
      </c>
      <c r="AL28" s="316">
        <v>399</v>
      </c>
      <c r="AM28" s="316">
        <f t="shared" si="15"/>
        <v>0</v>
      </c>
      <c r="AN28" s="316">
        <v>0</v>
      </c>
      <c r="AO28" s="316">
        <v>0</v>
      </c>
      <c r="AP28" s="316">
        <v>0</v>
      </c>
      <c r="AQ28" s="316">
        <f t="shared" si="16"/>
        <v>0</v>
      </c>
      <c r="AR28" s="316">
        <v>0</v>
      </c>
      <c r="AS28" s="316">
        <v>0</v>
      </c>
      <c r="AT28" s="316">
        <v>0</v>
      </c>
      <c r="AU28" s="316">
        <f t="shared" si="17"/>
        <v>0</v>
      </c>
      <c r="AV28" s="316">
        <v>0</v>
      </c>
      <c r="AW28" s="316">
        <v>0</v>
      </c>
      <c r="AX28" s="316">
        <v>0</v>
      </c>
      <c r="AY28" s="316">
        <f t="shared" si="18"/>
        <v>18</v>
      </c>
      <c r="AZ28" s="316">
        <v>0</v>
      </c>
      <c r="BA28" s="316">
        <v>0</v>
      </c>
      <c r="BB28" s="316">
        <v>18</v>
      </c>
      <c r="BC28" s="316">
        <f t="shared" si="19"/>
        <v>4</v>
      </c>
      <c r="BD28" s="316">
        <f t="shared" si="20"/>
        <v>4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4</v>
      </c>
      <c r="BK28" s="316">
        <f t="shared" si="21"/>
        <v>0</v>
      </c>
      <c r="BL28" s="316"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f t="shared" si="22"/>
        <v>1118</v>
      </c>
      <c r="BS28" s="316">
        <f t="shared" si="23"/>
        <v>0</v>
      </c>
      <c r="BT28" s="316">
        <f t="shared" si="24"/>
        <v>989</v>
      </c>
      <c r="BU28" s="316">
        <f t="shared" si="25"/>
        <v>40</v>
      </c>
      <c r="BV28" s="316">
        <f t="shared" si="26"/>
        <v>72</v>
      </c>
      <c r="BW28" s="316">
        <f t="shared" si="27"/>
        <v>0</v>
      </c>
      <c r="BX28" s="316">
        <f t="shared" si="28"/>
        <v>17</v>
      </c>
      <c r="BY28" s="316">
        <f t="shared" si="29"/>
        <v>1114</v>
      </c>
      <c r="BZ28" s="316">
        <f t="shared" si="30"/>
        <v>0</v>
      </c>
      <c r="CA28" s="316">
        <f t="shared" si="31"/>
        <v>989</v>
      </c>
      <c r="CB28" s="316">
        <f t="shared" si="32"/>
        <v>40</v>
      </c>
      <c r="CC28" s="316">
        <f t="shared" si="33"/>
        <v>72</v>
      </c>
      <c r="CD28" s="316">
        <f t="shared" si="34"/>
        <v>0</v>
      </c>
      <c r="CE28" s="316">
        <f t="shared" si="35"/>
        <v>13</v>
      </c>
      <c r="CF28" s="316">
        <f t="shared" si="36"/>
        <v>4</v>
      </c>
      <c r="CG28" s="316">
        <f t="shared" si="37"/>
        <v>0</v>
      </c>
      <c r="CH28" s="316">
        <f t="shared" si="38"/>
        <v>0</v>
      </c>
      <c r="CI28" s="316">
        <f t="shared" si="39"/>
        <v>0</v>
      </c>
      <c r="CJ28" s="316">
        <f t="shared" si="40"/>
        <v>0</v>
      </c>
      <c r="CK28" s="316">
        <f t="shared" si="41"/>
        <v>0</v>
      </c>
      <c r="CL28" s="316">
        <f t="shared" si="42"/>
        <v>4</v>
      </c>
      <c r="CM28" s="316">
        <f t="shared" si="43"/>
        <v>417</v>
      </c>
      <c r="CN28" s="316">
        <f t="shared" si="44"/>
        <v>0</v>
      </c>
      <c r="CO28" s="316">
        <f t="shared" si="45"/>
        <v>399</v>
      </c>
      <c r="CP28" s="316">
        <f t="shared" si="46"/>
        <v>0</v>
      </c>
      <c r="CQ28" s="316">
        <f t="shared" si="47"/>
        <v>0</v>
      </c>
      <c r="CR28" s="316">
        <f t="shared" si="48"/>
        <v>0</v>
      </c>
      <c r="CS28" s="316">
        <f t="shared" si="49"/>
        <v>18</v>
      </c>
      <c r="CT28" s="316">
        <f t="shared" si="50"/>
        <v>417</v>
      </c>
      <c r="CU28" s="316">
        <f t="shared" si="51"/>
        <v>0</v>
      </c>
      <c r="CV28" s="316">
        <f t="shared" si="52"/>
        <v>399</v>
      </c>
      <c r="CW28" s="316">
        <f t="shared" si="53"/>
        <v>0</v>
      </c>
      <c r="CX28" s="316">
        <f t="shared" si="54"/>
        <v>0</v>
      </c>
      <c r="CY28" s="316">
        <f t="shared" si="55"/>
        <v>0</v>
      </c>
      <c r="CZ28" s="316">
        <f t="shared" si="56"/>
        <v>18</v>
      </c>
      <c r="DA28" s="316">
        <f t="shared" si="57"/>
        <v>0</v>
      </c>
      <c r="DB28" s="316">
        <f t="shared" si="58"/>
        <v>0</v>
      </c>
      <c r="DC28" s="316">
        <f t="shared" si="59"/>
        <v>0</v>
      </c>
      <c r="DD28" s="316">
        <f t="shared" si="60"/>
        <v>0</v>
      </c>
      <c r="DE28" s="316">
        <f t="shared" si="61"/>
        <v>0</v>
      </c>
      <c r="DF28" s="316">
        <f t="shared" si="62"/>
        <v>0</v>
      </c>
      <c r="DG28" s="316">
        <f t="shared" si="63"/>
        <v>0</v>
      </c>
      <c r="DH28" s="316">
        <v>0</v>
      </c>
      <c r="DI28" s="316">
        <f t="shared" si="64"/>
        <v>0</v>
      </c>
      <c r="DJ28" s="316">
        <v>0</v>
      </c>
      <c r="DK28" s="316">
        <v>0</v>
      </c>
      <c r="DL28" s="316">
        <v>0</v>
      </c>
      <c r="DM28" s="316">
        <v>0</v>
      </c>
    </row>
    <row r="29" spans="1:117" s="299" customFormat="1" ht="12" customHeight="1">
      <c r="A29" s="294" t="s">
        <v>568</v>
      </c>
      <c r="B29" s="295" t="s">
        <v>611</v>
      </c>
      <c r="C29" s="294" t="s">
        <v>612</v>
      </c>
      <c r="D29" s="316">
        <f t="shared" si="4"/>
        <v>1125</v>
      </c>
      <c r="E29" s="316">
        <f t="shared" si="5"/>
        <v>899</v>
      </c>
      <c r="F29" s="316">
        <f t="shared" si="6"/>
        <v>0</v>
      </c>
      <c r="G29" s="316">
        <v>0</v>
      </c>
      <c r="H29" s="316">
        <v>0</v>
      </c>
      <c r="I29" s="316">
        <v>0</v>
      </c>
      <c r="J29" s="316">
        <f t="shared" si="7"/>
        <v>636</v>
      </c>
      <c r="K29" s="316">
        <v>0</v>
      </c>
      <c r="L29" s="316">
        <v>636</v>
      </c>
      <c r="M29" s="316">
        <v>0</v>
      </c>
      <c r="N29" s="316">
        <f t="shared" si="8"/>
        <v>31</v>
      </c>
      <c r="O29" s="316">
        <v>0</v>
      </c>
      <c r="P29" s="316">
        <v>31</v>
      </c>
      <c r="Q29" s="316">
        <v>0</v>
      </c>
      <c r="R29" s="316">
        <f t="shared" si="9"/>
        <v>207</v>
      </c>
      <c r="S29" s="316">
        <v>0</v>
      </c>
      <c r="T29" s="316">
        <v>207</v>
      </c>
      <c r="U29" s="316">
        <v>0</v>
      </c>
      <c r="V29" s="316">
        <f t="shared" si="10"/>
        <v>0</v>
      </c>
      <c r="W29" s="316">
        <v>0</v>
      </c>
      <c r="X29" s="316">
        <v>0</v>
      </c>
      <c r="Y29" s="316">
        <v>0</v>
      </c>
      <c r="Z29" s="316">
        <f t="shared" si="11"/>
        <v>25</v>
      </c>
      <c r="AA29" s="316">
        <v>0</v>
      </c>
      <c r="AB29" s="316">
        <v>25</v>
      </c>
      <c r="AC29" s="316">
        <v>0</v>
      </c>
      <c r="AD29" s="316">
        <f t="shared" si="12"/>
        <v>219</v>
      </c>
      <c r="AE29" s="316">
        <f t="shared" si="13"/>
        <v>0</v>
      </c>
      <c r="AF29" s="316">
        <v>0</v>
      </c>
      <c r="AG29" s="316">
        <v>0</v>
      </c>
      <c r="AH29" s="316">
        <v>0</v>
      </c>
      <c r="AI29" s="316">
        <f t="shared" si="14"/>
        <v>208</v>
      </c>
      <c r="AJ29" s="316">
        <v>0</v>
      </c>
      <c r="AK29" s="316">
        <v>0</v>
      </c>
      <c r="AL29" s="316">
        <v>208</v>
      </c>
      <c r="AM29" s="316">
        <f t="shared" si="15"/>
        <v>2</v>
      </c>
      <c r="AN29" s="316">
        <v>0</v>
      </c>
      <c r="AO29" s="316">
        <v>0</v>
      </c>
      <c r="AP29" s="316">
        <v>2</v>
      </c>
      <c r="AQ29" s="316">
        <f t="shared" si="16"/>
        <v>8</v>
      </c>
      <c r="AR29" s="316">
        <v>0</v>
      </c>
      <c r="AS29" s="316">
        <v>0</v>
      </c>
      <c r="AT29" s="316">
        <v>8</v>
      </c>
      <c r="AU29" s="316">
        <f t="shared" si="17"/>
        <v>0</v>
      </c>
      <c r="AV29" s="316">
        <v>0</v>
      </c>
      <c r="AW29" s="316">
        <v>0</v>
      </c>
      <c r="AX29" s="316">
        <v>0</v>
      </c>
      <c r="AY29" s="316">
        <f t="shared" si="18"/>
        <v>1</v>
      </c>
      <c r="AZ29" s="316">
        <v>0</v>
      </c>
      <c r="BA29" s="316">
        <v>0</v>
      </c>
      <c r="BB29" s="316">
        <v>1</v>
      </c>
      <c r="BC29" s="316">
        <f t="shared" si="19"/>
        <v>7</v>
      </c>
      <c r="BD29" s="316">
        <f t="shared" si="20"/>
        <v>7</v>
      </c>
      <c r="BE29" s="316">
        <v>0</v>
      </c>
      <c r="BF29" s="316">
        <v>0</v>
      </c>
      <c r="BG29" s="316">
        <v>0</v>
      </c>
      <c r="BH29" s="316">
        <v>7</v>
      </c>
      <c r="BI29" s="316">
        <v>0</v>
      </c>
      <c r="BJ29" s="316">
        <v>0</v>
      </c>
      <c r="BK29" s="316">
        <f t="shared" si="21"/>
        <v>0</v>
      </c>
      <c r="BL29" s="316"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f t="shared" si="22"/>
        <v>906</v>
      </c>
      <c r="BS29" s="316">
        <f t="shared" si="23"/>
        <v>0</v>
      </c>
      <c r="BT29" s="316">
        <f t="shared" si="24"/>
        <v>636</v>
      </c>
      <c r="BU29" s="316">
        <f t="shared" si="25"/>
        <v>31</v>
      </c>
      <c r="BV29" s="316">
        <f t="shared" si="26"/>
        <v>214</v>
      </c>
      <c r="BW29" s="316">
        <f t="shared" si="27"/>
        <v>0</v>
      </c>
      <c r="BX29" s="316">
        <f t="shared" si="28"/>
        <v>25</v>
      </c>
      <c r="BY29" s="316">
        <f t="shared" si="29"/>
        <v>899</v>
      </c>
      <c r="BZ29" s="316">
        <f t="shared" si="30"/>
        <v>0</v>
      </c>
      <c r="CA29" s="316">
        <f t="shared" si="31"/>
        <v>636</v>
      </c>
      <c r="CB29" s="316">
        <f t="shared" si="32"/>
        <v>31</v>
      </c>
      <c r="CC29" s="316">
        <f t="shared" si="33"/>
        <v>207</v>
      </c>
      <c r="CD29" s="316">
        <f t="shared" si="34"/>
        <v>0</v>
      </c>
      <c r="CE29" s="316">
        <f t="shared" si="35"/>
        <v>25</v>
      </c>
      <c r="CF29" s="316">
        <f t="shared" si="36"/>
        <v>7</v>
      </c>
      <c r="CG29" s="316">
        <f t="shared" si="37"/>
        <v>0</v>
      </c>
      <c r="CH29" s="316">
        <f t="shared" si="38"/>
        <v>0</v>
      </c>
      <c r="CI29" s="316">
        <f t="shared" si="39"/>
        <v>0</v>
      </c>
      <c r="CJ29" s="316">
        <f t="shared" si="40"/>
        <v>7</v>
      </c>
      <c r="CK29" s="316">
        <f t="shared" si="41"/>
        <v>0</v>
      </c>
      <c r="CL29" s="316">
        <f t="shared" si="42"/>
        <v>0</v>
      </c>
      <c r="CM29" s="316">
        <f t="shared" si="43"/>
        <v>219</v>
      </c>
      <c r="CN29" s="316">
        <f t="shared" si="44"/>
        <v>0</v>
      </c>
      <c r="CO29" s="316">
        <f t="shared" si="45"/>
        <v>208</v>
      </c>
      <c r="CP29" s="316">
        <f t="shared" si="46"/>
        <v>2</v>
      </c>
      <c r="CQ29" s="316">
        <f t="shared" si="47"/>
        <v>8</v>
      </c>
      <c r="CR29" s="316">
        <f t="shared" si="48"/>
        <v>0</v>
      </c>
      <c r="CS29" s="316">
        <f t="shared" si="49"/>
        <v>1</v>
      </c>
      <c r="CT29" s="316">
        <f t="shared" si="50"/>
        <v>219</v>
      </c>
      <c r="CU29" s="316">
        <f t="shared" si="51"/>
        <v>0</v>
      </c>
      <c r="CV29" s="316">
        <f t="shared" si="52"/>
        <v>208</v>
      </c>
      <c r="CW29" s="316">
        <f t="shared" si="53"/>
        <v>2</v>
      </c>
      <c r="CX29" s="316">
        <f t="shared" si="54"/>
        <v>8</v>
      </c>
      <c r="CY29" s="316">
        <f t="shared" si="55"/>
        <v>0</v>
      </c>
      <c r="CZ29" s="316">
        <f t="shared" si="56"/>
        <v>1</v>
      </c>
      <c r="DA29" s="316">
        <f t="shared" si="57"/>
        <v>0</v>
      </c>
      <c r="DB29" s="316">
        <f t="shared" si="58"/>
        <v>0</v>
      </c>
      <c r="DC29" s="316">
        <f t="shared" si="59"/>
        <v>0</v>
      </c>
      <c r="DD29" s="316">
        <f t="shared" si="60"/>
        <v>0</v>
      </c>
      <c r="DE29" s="316">
        <f t="shared" si="61"/>
        <v>0</v>
      </c>
      <c r="DF29" s="316">
        <f t="shared" si="62"/>
        <v>0</v>
      </c>
      <c r="DG29" s="316">
        <f t="shared" si="63"/>
        <v>0</v>
      </c>
      <c r="DH29" s="316">
        <v>0</v>
      </c>
      <c r="DI29" s="316">
        <f t="shared" si="64"/>
        <v>0</v>
      </c>
      <c r="DJ29" s="316">
        <v>0</v>
      </c>
      <c r="DK29" s="316">
        <v>0</v>
      </c>
      <c r="DL29" s="316">
        <v>0</v>
      </c>
      <c r="DM29" s="316">
        <v>0</v>
      </c>
    </row>
    <row r="30" spans="1:117" s="299" customFormat="1" ht="12" customHeight="1">
      <c r="A30" s="294" t="s">
        <v>568</v>
      </c>
      <c r="B30" s="295" t="s">
        <v>613</v>
      </c>
      <c r="C30" s="294" t="s">
        <v>567</v>
      </c>
      <c r="D30" s="316">
        <f t="shared" si="4"/>
        <v>6776</v>
      </c>
      <c r="E30" s="316">
        <f t="shared" si="5"/>
        <v>4918</v>
      </c>
      <c r="F30" s="316">
        <f t="shared" si="6"/>
        <v>0</v>
      </c>
      <c r="G30" s="316">
        <v>0</v>
      </c>
      <c r="H30" s="316">
        <v>0</v>
      </c>
      <c r="I30" s="316">
        <v>0</v>
      </c>
      <c r="J30" s="316">
        <f t="shared" si="7"/>
        <v>4034</v>
      </c>
      <c r="K30" s="316">
        <v>0</v>
      </c>
      <c r="L30" s="316">
        <v>4034</v>
      </c>
      <c r="M30" s="316">
        <v>0</v>
      </c>
      <c r="N30" s="316">
        <f t="shared" si="8"/>
        <v>245</v>
      </c>
      <c r="O30" s="316">
        <v>0</v>
      </c>
      <c r="P30" s="316">
        <v>245</v>
      </c>
      <c r="Q30" s="316">
        <v>0</v>
      </c>
      <c r="R30" s="316">
        <f t="shared" si="9"/>
        <v>619</v>
      </c>
      <c r="S30" s="316">
        <v>351</v>
      </c>
      <c r="T30" s="316">
        <v>268</v>
      </c>
      <c r="U30" s="316">
        <v>0</v>
      </c>
      <c r="V30" s="316">
        <f t="shared" si="10"/>
        <v>0</v>
      </c>
      <c r="W30" s="316">
        <v>0</v>
      </c>
      <c r="X30" s="316">
        <v>0</v>
      </c>
      <c r="Y30" s="316">
        <v>0</v>
      </c>
      <c r="Z30" s="316">
        <f t="shared" si="11"/>
        <v>20</v>
      </c>
      <c r="AA30" s="316">
        <v>0</v>
      </c>
      <c r="AB30" s="316">
        <v>20</v>
      </c>
      <c r="AC30" s="316">
        <v>0</v>
      </c>
      <c r="AD30" s="316">
        <f t="shared" si="12"/>
        <v>1582</v>
      </c>
      <c r="AE30" s="316">
        <f t="shared" si="13"/>
        <v>0</v>
      </c>
      <c r="AF30" s="316">
        <v>0</v>
      </c>
      <c r="AG30" s="316">
        <v>0</v>
      </c>
      <c r="AH30" s="316">
        <v>0</v>
      </c>
      <c r="AI30" s="316">
        <f t="shared" si="14"/>
        <v>1487</v>
      </c>
      <c r="AJ30" s="316">
        <v>0</v>
      </c>
      <c r="AK30" s="316">
        <v>0</v>
      </c>
      <c r="AL30" s="316">
        <v>1487</v>
      </c>
      <c r="AM30" s="316">
        <f t="shared" si="15"/>
        <v>50</v>
      </c>
      <c r="AN30" s="316">
        <v>0</v>
      </c>
      <c r="AO30" s="316">
        <v>0</v>
      </c>
      <c r="AP30" s="316">
        <v>50</v>
      </c>
      <c r="AQ30" s="316">
        <f t="shared" si="16"/>
        <v>4</v>
      </c>
      <c r="AR30" s="316">
        <v>0</v>
      </c>
      <c r="AS30" s="316">
        <v>0</v>
      </c>
      <c r="AT30" s="316">
        <v>4</v>
      </c>
      <c r="AU30" s="316">
        <f t="shared" si="17"/>
        <v>0</v>
      </c>
      <c r="AV30" s="316">
        <v>0</v>
      </c>
      <c r="AW30" s="316">
        <v>0</v>
      </c>
      <c r="AX30" s="316">
        <v>0</v>
      </c>
      <c r="AY30" s="316">
        <f t="shared" si="18"/>
        <v>41</v>
      </c>
      <c r="AZ30" s="316">
        <v>0</v>
      </c>
      <c r="BA30" s="316">
        <v>0</v>
      </c>
      <c r="BB30" s="316">
        <v>41</v>
      </c>
      <c r="BC30" s="316">
        <f t="shared" si="19"/>
        <v>276</v>
      </c>
      <c r="BD30" s="316">
        <f t="shared" si="20"/>
        <v>276</v>
      </c>
      <c r="BE30" s="316">
        <v>0</v>
      </c>
      <c r="BF30" s="316">
        <v>157</v>
      </c>
      <c r="BG30" s="316">
        <v>33</v>
      </c>
      <c r="BH30" s="316">
        <v>1</v>
      </c>
      <c r="BI30" s="316">
        <v>0</v>
      </c>
      <c r="BJ30" s="316">
        <v>85</v>
      </c>
      <c r="BK30" s="316">
        <f t="shared" si="21"/>
        <v>0</v>
      </c>
      <c r="BL30" s="316"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f t="shared" si="22"/>
        <v>5194</v>
      </c>
      <c r="BS30" s="316">
        <f t="shared" si="23"/>
        <v>0</v>
      </c>
      <c r="BT30" s="316">
        <f t="shared" si="24"/>
        <v>4191</v>
      </c>
      <c r="BU30" s="316">
        <f t="shared" si="25"/>
        <v>278</v>
      </c>
      <c r="BV30" s="316">
        <f t="shared" si="26"/>
        <v>620</v>
      </c>
      <c r="BW30" s="316">
        <f t="shared" si="27"/>
        <v>0</v>
      </c>
      <c r="BX30" s="316">
        <f t="shared" si="28"/>
        <v>105</v>
      </c>
      <c r="BY30" s="316">
        <f t="shared" si="29"/>
        <v>4918</v>
      </c>
      <c r="BZ30" s="316">
        <f t="shared" si="30"/>
        <v>0</v>
      </c>
      <c r="CA30" s="316">
        <f t="shared" si="31"/>
        <v>4034</v>
      </c>
      <c r="CB30" s="316">
        <f t="shared" si="32"/>
        <v>245</v>
      </c>
      <c r="CC30" s="316">
        <f t="shared" si="33"/>
        <v>619</v>
      </c>
      <c r="CD30" s="316">
        <f t="shared" si="34"/>
        <v>0</v>
      </c>
      <c r="CE30" s="316">
        <f t="shared" si="35"/>
        <v>20</v>
      </c>
      <c r="CF30" s="316">
        <f t="shared" si="36"/>
        <v>276</v>
      </c>
      <c r="CG30" s="316">
        <f t="shared" si="37"/>
        <v>0</v>
      </c>
      <c r="CH30" s="316">
        <f t="shared" si="38"/>
        <v>157</v>
      </c>
      <c r="CI30" s="316">
        <f t="shared" si="39"/>
        <v>33</v>
      </c>
      <c r="CJ30" s="316">
        <f t="shared" si="40"/>
        <v>1</v>
      </c>
      <c r="CK30" s="316">
        <f t="shared" si="41"/>
        <v>0</v>
      </c>
      <c r="CL30" s="316">
        <f t="shared" si="42"/>
        <v>85</v>
      </c>
      <c r="CM30" s="316">
        <f t="shared" si="43"/>
        <v>1582</v>
      </c>
      <c r="CN30" s="316">
        <f t="shared" si="44"/>
        <v>0</v>
      </c>
      <c r="CO30" s="316">
        <f t="shared" si="45"/>
        <v>1487</v>
      </c>
      <c r="CP30" s="316">
        <f t="shared" si="46"/>
        <v>50</v>
      </c>
      <c r="CQ30" s="316">
        <f t="shared" si="47"/>
        <v>4</v>
      </c>
      <c r="CR30" s="316">
        <f t="shared" si="48"/>
        <v>0</v>
      </c>
      <c r="CS30" s="316">
        <f t="shared" si="49"/>
        <v>41</v>
      </c>
      <c r="CT30" s="316">
        <f t="shared" si="50"/>
        <v>1582</v>
      </c>
      <c r="CU30" s="316">
        <f t="shared" si="51"/>
        <v>0</v>
      </c>
      <c r="CV30" s="316">
        <f t="shared" si="52"/>
        <v>1487</v>
      </c>
      <c r="CW30" s="316">
        <f t="shared" si="53"/>
        <v>50</v>
      </c>
      <c r="CX30" s="316">
        <f t="shared" si="54"/>
        <v>4</v>
      </c>
      <c r="CY30" s="316">
        <f t="shared" si="55"/>
        <v>0</v>
      </c>
      <c r="CZ30" s="316">
        <f t="shared" si="56"/>
        <v>41</v>
      </c>
      <c r="DA30" s="316">
        <f t="shared" si="57"/>
        <v>0</v>
      </c>
      <c r="DB30" s="316">
        <f t="shared" si="58"/>
        <v>0</v>
      </c>
      <c r="DC30" s="316">
        <f t="shared" si="59"/>
        <v>0</v>
      </c>
      <c r="DD30" s="316">
        <f t="shared" si="60"/>
        <v>0</v>
      </c>
      <c r="DE30" s="316">
        <f t="shared" si="61"/>
        <v>0</v>
      </c>
      <c r="DF30" s="316">
        <f t="shared" si="62"/>
        <v>0</v>
      </c>
      <c r="DG30" s="316">
        <f t="shared" si="63"/>
        <v>0</v>
      </c>
      <c r="DH30" s="316">
        <v>0</v>
      </c>
      <c r="DI30" s="316">
        <f t="shared" si="64"/>
        <v>0</v>
      </c>
      <c r="DJ30" s="316">
        <v>0</v>
      </c>
      <c r="DK30" s="316">
        <v>0</v>
      </c>
      <c r="DL30" s="316">
        <v>0</v>
      </c>
      <c r="DM30" s="316">
        <v>0</v>
      </c>
    </row>
    <row r="31" spans="1:117" s="299" customFormat="1" ht="12" customHeight="1">
      <c r="A31" s="294" t="s">
        <v>568</v>
      </c>
      <c r="B31" s="295" t="s">
        <v>614</v>
      </c>
      <c r="C31" s="294" t="s">
        <v>615</v>
      </c>
      <c r="D31" s="316">
        <f t="shared" si="4"/>
        <v>4520</v>
      </c>
      <c r="E31" s="316">
        <f t="shared" si="5"/>
        <v>3732</v>
      </c>
      <c r="F31" s="316">
        <f t="shared" si="6"/>
        <v>0</v>
      </c>
      <c r="G31" s="316">
        <v>0</v>
      </c>
      <c r="H31" s="316">
        <v>0</v>
      </c>
      <c r="I31" s="316">
        <v>0</v>
      </c>
      <c r="J31" s="316">
        <f t="shared" si="7"/>
        <v>3011</v>
      </c>
      <c r="K31" s="316">
        <v>0</v>
      </c>
      <c r="L31" s="316">
        <v>3011</v>
      </c>
      <c r="M31" s="316">
        <v>0</v>
      </c>
      <c r="N31" s="316">
        <f t="shared" si="8"/>
        <v>86</v>
      </c>
      <c r="O31" s="316">
        <v>0</v>
      </c>
      <c r="P31" s="316">
        <v>86</v>
      </c>
      <c r="Q31" s="316">
        <v>0</v>
      </c>
      <c r="R31" s="316">
        <f t="shared" si="9"/>
        <v>626</v>
      </c>
      <c r="S31" s="316">
        <v>0</v>
      </c>
      <c r="T31" s="316">
        <v>626</v>
      </c>
      <c r="U31" s="316">
        <v>0</v>
      </c>
      <c r="V31" s="316">
        <f t="shared" si="10"/>
        <v>0</v>
      </c>
      <c r="W31" s="316">
        <v>0</v>
      </c>
      <c r="X31" s="316">
        <v>0</v>
      </c>
      <c r="Y31" s="316">
        <v>0</v>
      </c>
      <c r="Z31" s="316">
        <f t="shared" si="11"/>
        <v>9</v>
      </c>
      <c r="AA31" s="316">
        <v>0</v>
      </c>
      <c r="AB31" s="316">
        <v>9</v>
      </c>
      <c r="AC31" s="316">
        <v>0</v>
      </c>
      <c r="AD31" s="316">
        <f t="shared" si="12"/>
        <v>614</v>
      </c>
      <c r="AE31" s="316">
        <f t="shared" si="13"/>
        <v>0</v>
      </c>
      <c r="AF31" s="316">
        <v>0</v>
      </c>
      <c r="AG31" s="316">
        <v>0</v>
      </c>
      <c r="AH31" s="316">
        <v>0</v>
      </c>
      <c r="AI31" s="316">
        <f t="shared" si="14"/>
        <v>607</v>
      </c>
      <c r="AJ31" s="316">
        <v>0</v>
      </c>
      <c r="AK31" s="316">
        <v>0</v>
      </c>
      <c r="AL31" s="316">
        <v>607</v>
      </c>
      <c r="AM31" s="316">
        <f t="shared" si="15"/>
        <v>2</v>
      </c>
      <c r="AN31" s="316">
        <v>0</v>
      </c>
      <c r="AO31" s="316">
        <v>0</v>
      </c>
      <c r="AP31" s="316">
        <v>2</v>
      </c>
      <c r="AQ31" s="316">
        <f t="shared" si="16"/>
        <v>0</v>
      </c>
      <c r="AR31" s="316">
        <v>0</v>
      </c>
      <c r="AS31" s="316">
        <v>0</v>
      </c>
      <c r="AT31" s="316">
        <v>0</v>
      </c>
      <c r="AU31" s="316">
        <f t="shared" si="17"/>
        <v>0</v>
      </c>
      <c r="AV31" s="316">
        <v>0</v>
      </c>
      <c r="AW31" s="316">
        <v>0</v>
      </c>
      <c r="AX31" s="316">
        <v>0</v>
      </c>
      <c r="AY31" s="316">
        <f t="shared" si="18"/>
        <v>5</v>
      </c>
      <c r="AZ31" s="316">
        <v>0</v>
      </c>
      <c r="BA31" s="316">
        <v>0</v>
      </c>
      <c r="BB31" s="316">
        <v>5</v>
      </c>
      <c r="BC31" s="316">
        <f t="shared" si="19"/>
        <v>174</v>
      </c>
      <c r="BD31" s="316">
        <f t="shared" si="20"/>
        <v>174</v>
      </c>
      <c r="BE31" s="316">
        <v>0</v>
      </c>
      <c r="BF31" s="316">
        <v>158</v>
      </c>
      <c r="BG31" s="316">
        <v>9</v>
      </c>
      <c r="BH31" s="316">
        <v>0</v>
      </c>
      <c r="BI31" s="316">
        <v>0</v>
      </c>
      <c r="BJ31" s="316">
        <v>7</v>
      </c>
      <c r="BK31" s="316">
        <f t="shared" si="21"/>
        <v>0</v>
      </c>
      <c r="BL31" s="316">
        <v>0</v>
      </c>
      <c r="BM31" s="316">
        <v>0</v>
      </c>
      <c r="BN31" s="316">
        <v>0</v>
      </c>
      <c r="BO31" s="316">
        <v>0</v>
      </c>
      <c r="BP31" s="316">
        <v>0</v>
      </c>
      <c r="BQ31" s="316">
        <v>0</v>
      </c>
      <c r="BR31" s="316">
        <f t="shared" si="22"/>
        <v>3906</v>
      </c>
      <c r="BS31" s="316">
        <f t="shared" si="23"/>
        <v>0</v>
      </c>
      <c r="BT31" s="316">
        <f t="shared" si="24"/>
        <v>3169</v>
      </c>
      <c r="BU31" s="316">
        <f t="shared" si="25"/>
        <v>95</v>
      </c>
      <c r="BV31" s="316">
        <f t="shared" si="26"/>
        <v>626</v>
      </c>
      <c r="BW31" s="316">
        <f t="shared" si="27"/>
        <v>0</v>
      </c>
      <c r="BX31" s="316">
        <f t="shared" si="28"/>
        <v>16</v>
      </c>
      <c r="BY31" s="316">
        <f t="shared" si="29"/>
        <v>3732</v>
      </c>
      <c r="BZ31" s="316">
        <f t="shared" si="30"/>
        <v>0</v>
      </c>
      <c r="CA31" s="316">
        <f t="shared" si="31"/>
        <v>3011</v>
      </c>
      <c r="CB31" s="316">
        <f t="shared" si="32"/>
        <v>86</v>
      </c>
      <c r="CC31" s="316">
        <f t="shared" si="33"/>
        <v>626</v>
      </c>
      <c r="CD31" s="316">
        <f t="shared" si="34"/>
        <v>0</v>
      </c>
      <c r="CE31" s="316">
        <f t="shared" si="35"/>
        <v>9</v>
      </c>
      <c r="CF31" s="316">
        <f t="shared" si="36"/>
        <v>174</v>
      </c>
      <c r="CG31" s="316">
        <f t="shared" si="37"/>
        <v>0</v>
      </c>
      <c r="CH31" s="316">
        <f t="shared" si="38"/>
        <v>158</v>
      </c>
      <c r="CI31" s="316">
        <f t="shared" si="39"/>
        <v>9</v>
      </c>
      <c r="CJ31" s="316">
        <f t="shared" si="40"/>
        <v>0</v>
      </c>
      <c r="CK31" s="316">
        <f t="shared" si="41"/>
        <v>0</v>
      </c>
      <c r="CL31" s="316">
        <f t="shared" si="42"/>
        <v>7</v>
      </c>
      <c r="CM31" s="316">
        <f t="shared" si="43"/>
        <v>614</v>
      </c>
      <c r="CN31" s="316">
        <f t="shared" si="44"/>
        <v>0</v>
      </c>
      <c r="CO31" s="316">
        <f t="shared" si="45"/>
        <v>607</v>
      </c>
      <c r="CP31" s="316">
        <f t="shared" si="46"/>
        <v>2</v>
      </c>
      <c r="CQ31" s="316">
        <f t="shared" si="47"/>
        <v>0</v>
      </c>
      <c r="CR31" s="316">
        <f t="shared" si="48"/>
        <v>0</v>
      </c>
      <c r="CS31" s="316">
        <f t="shared" si="49"/>
        <v>5</v>
      </c>
      <c r="CT31" s="316">
        <f t="shared" si="50"/>
        <v>614</v>
      </c>
      <c r="CU31" s="316">
        <f t="shared" si="51"/>
        <v>0</v>
      </c>
      <c r="CV31" s="316">
        <f t="shared" si="52"/>
        <v>607</v>
      </c>
      <c r="CW31" s="316">
        <f t="shared" si="53"/>
        <v>2</v>
      </c>
      <c r="CX31" s="316">
        <f t="shared" si="54"/>
        <v>0</v>
      </c>
      <c r="CY31" s="316">
        <f t="shared" si="55"/>
        <v>0</v>
      </c>
      <c r="CZ31" s="316">
        <f t="shared" si="56"/>
        <v>5</v>
      </c>
      <c r="DA31" s="316">
        <f t="shared" si="57"/>
        <v>0</v>
      </c>
      <c r="DB31" s="316">
        <f t="shared" si="58"/>
        <v>0</v>
      </c>
      <c r="DC31" s="316">
        <f t="shared" si="59"/>
        <v>0</v>
      </c>
      <c r="DD31" s="316">
        <f t="shared" si="60"/>
        <v>0</v>
      </c>
      <c r="DE31" s="316">
        <f t="shared" si="61"/>
        <v>0</v>
      </c>
      <c r="DF31" s="316">
        <f t="shared" si="62"/>
        <v>0</v>
      </c>
      <c r="DG31" s="316">
        <f t="shared" si="63"/>
        <v>0</v>
      </c>
      <c r="DH31" s="316">
        <v>0</v>
      </c>
      <c r="DI31" s="316">
        <f t="shared" si="64"/>
        <v>0</v>
      </c>
      <c r="DJ31" s="316">
        <v>0</v>
      </c>
      <c r="DK31" s="316">
        <v>0</v>
      </c>
      <c r="DL31" s="316">
        <v>0</v>
      </c>
      <c r="DM31" s="316">
        <v>0</v>
      </c>
    </row>
    <row r="32" spans="1:117" s="299" customFormat="1" ht="12" customHeight="1">
      <c r="A32" s="294" t="s">
        <v>568</v>
      </c>
      <c r="B32" s="295" t="s">
        <v>616</v>
      </c>
      <c r="C32" s="294" t="s">
        <v>617</v>
      </c>
      <c r="D32" s="316">
        <f t="shared" si="4"/>
        <v>632</v>
      </c>
      <c r="E32" s="316">
        <f t="shared" si="5"/>
        <v>579</v>
      </c>
      <c r="F32" s="316">
        <f t="shared" si="6"/>
        <v>0</v>
      </c>
      <c r="G32" s="316">
        <v>0</v>
      </c>
      <c r="H32" s="316">
        <v>0</v>
      </c>
      <c r="I32" s="316">
        <v>0</v>
      </c>
      <c r="J32" s="316">
        <f t="shared" si="7"/>
        <v>436</v>
      </c>
      <c r="K32" s="316">
        <v>0</v>
      </c>
      <c r="L32" s="316">
        <v>436</v>
      </c>
      <c r="M32" s="316">
        <v>0</v>
      </c>
      <c r="N32" s="316">
        <f t="shared" si="8"/>
        <v>7</v>
      </c>
      <c r="O32" s="316">
        <v>0</v>
      </c>
      <c r="P32" s="316">
        <v>7</v>
      </c>
      <c r="Q32" s="316">
        <v>0</v>
      </c>
      <c r="R32" s="316">
        <f t="shared" si="9"/>
        <v>126</v>
      </c>
      <c r="S32" s="316">
        <v>0</v>
      </c>
      <c r="T32" s="316">
        <v>126</v>
      </c>
      <c r="U32" s="316">
        <v>0</v>
      </c>
      <c r="V32" s="316">
        <f t="shared" si="10"/>
        <v>0</v>
      </c>
      <c r="W32" s="316">
        <v>0</v>
      </c>
      <c r="X32" s="316">
        <v>0</v>
      </c>
      <c r="Y32" s="316">
        <v>0</v>
      </c>
      <c r="Z32" s="316">
        <f t="shared" si="11"/>
        <v>10</v>
      </c>
      <c r="AA32" s="316">
        <v>0</v>
      </c>
      <c r="AB32" s="316">
        <v>10</v>
      </c>
      <c r="AC32" s="316">
        <v>0</v>
      </c>
      <c r="AD32" s="316">
        <f t="shared" si="12"/>
        <v>0</v>
      </c>
      <c r="AE32" s="316">
        <f t="shared" si="13"/>
        <v>0</v>
      </c>
      <c r="AF32" s="316">
        <v>0</v>
      </c>
      <c r="AG32" s="316">
        <v>0</v>
      </c>
      <c r="AH32" s="316">
        <v>0</v>
      </c>
      <c r="AI32" s="316">
        <f t="shared" si="14"/>
        <v>0</v>
      </c>
      <c r="AJ32" s="316">
        <v>0</v>
      </c>
      <c r="AK32" s="316">
        <v>0</v>
      </c>
      <c r="AL32" s="316">
        <v>0</v>
      </c>
      <c r="AM32" s="316">
        <f t="shared" si="15"/>
        <v>0</v>
      </c>
      <c r="AN32" s="316">
        <v>0</v>
      </c>
      <c r="AO32" s="316">
        <v>0</v>
      </c>
      <c r="AP32" s="316">
        <v>0</v>
      </c>
      <c r="AQ32" s="316">
        <f t="shared" si="16"/>
        <v>0</v>
      </c>
      <c r="AR32" s="316">
        <v>0</v>
      </c>
      <c r="AS32" s="316">
        <v>0</v>
      </c>
      <c r="AT32" s="316">
        <v>0</v>
      </c>
      <c r="AU32" s="316">
        <f t="shared" si="17"/>
        <v>0</v>
      </c>
      <c r="AV32" s="316">
        <v>0</v>
      </c>
      <c r="AW32" s="316">
        <v>0</v>
      </c>
      <c r="AX32" s="316">
        <v>0</v>
      </c>
      <c r="AY32" s="316">
        <f t="shared" si="18"/>
        <v>0</v>
      </c>
      <c r="AZ32" s="316">
        <v>0</v>
      </c>
      <c r="BA32" s="316">
        <v>0</v>
      </c>
      <c r="BB32" s="316">
        <v>0</v>
      </c>
      <c r="BC32" s="316">
        <f t="shared" si="19"/>
        <v>53</v>
      </c>
      <c r="BD32" s="316">
        <f t="shared" si="20"/>
        <v>1</v>
      </c>
      <c r="BE32" s="316">
        <v>0</v>
      </c>
      <c r="BF32" s="316">
        <v>0</v>
      </c>
      <c r="BG32" s="316">
        <v>1</v>
      </c>
      <c r="BH32" s="316">
        <v>0</v>
      </c>
      <c r="BI32" s="316">
        <v>0</v>
      </c>
      <c r="BJ32" s="316">
        <v>0</v>
      </c>
      <c r="BK32" s="316">
        <f t="shared" si="21"/>
        <v>52</v>
      </c>
      <c r="BL32" s="316">
        <v>0</v>
      </c>
      <c r="BM32" s="316">
        <v>52</v>
      </c>
      <c r="BN32" s="316">
        <v>0</v>
      </c>
      <c r="BO32" s="316">
        <v>0</v>
      </c>
      <c r="BP32" s="316">
        <v>0</v>
      </c>
      <c r="BQ32" s="316">
        <v>0</v>
      </c>
      <c r="BR32" s="316">
        <f t="shared" si="22"/>
        <v>580</v>
      </c>
      <c r="BS32" s="316">
        <f t="shared" si="23"/>
        <v>0</v>
      </c>
      <c r="BT32" s="316">
        <f t="shared" si="24"/>
        <v>436</v>
      </c>
      <c r="BU32" s="316">
        <f t="shared" si="25"/>
        <v>8</v>
      </c>
      <c r="BV32" s="316">
        <f t="shared" si="26"/>
        <v>126</v>
      </c>
      <c r="BW32" s="316">
        <f t="shared" si="27"/>
        <v>0</v>
      </c>
      <c r="BX32" s="316">
        <f t="shared" si="28"/>
        <v>10</v>
      </c>
      <c r="BY32" s="316">
        <f t="shared" si="29"/>
        <v>579</v>
      </c>
      <c r="BZ32" s="316">
        <f t="shared" si="30"/>
        <v>0</v>
      </c>
      <c r="CA32" s="316">
        <f t="shared" si="31"/>
        <v>436</v>
      </c>
      <c r="CB32" s="316">
        <f t="shared" si="32"/>
        <v>7</v>
      </c>
      <c r="CC32" s="316">
        <f t="shared" si="33"/>
        <v>126</v>
      </c>
      <c r="CD32" s="316">
        <f t="shared" si="34"/>
        <v>0</v>
      </c>
      <c r="CE32" s="316">
        <f t="shared" si="35"/>
        <v>10</v>
      </c>
      <c r="CF32" s="316">
        <f t="shared" si="36"/>
        <v>1</v>
      </c>
      <c r="CG32" s="316">
        <f t="shared" si="37"/>
        <v>0</v>
      </c>
      <c r="CH32" s="316">
        <f t="shared" si="38"/>
        <v>0</v>
      </c>
      <c r="CI32" s="316">
        <f t="shared" si="39"/>
        <v>1</v>
      </c>
      <c r="CJ32" s="316">
        <f t="shared" si="40"/>
        <v>0</v>
      </c>
      <c r="CK32" s="316">
        <f t="shared" si="41"/>
        <v>0</v>
      </c>
      <c r="CL32" s="316">
        <f t="shared" si="42"/>
        <v>0</v>
      </c>
      <c r="CM32" s="316">
        <f t="shared" si="43"/>
        <v>52</v>
      </c>
      <c r="CN32" s="316">
        <f t="shared" si="44"/>
        <v>0</v>
      </c>
      <c r="CO32" s="316">
        <f t="shared" si="45"/>
        <v>52</v>
      </c>
      <c r="CP32" s="316">
        <f t="shared" si="46"/>
        <v>0</v>
      </c>
      <c r="CQ32" s="316">
        <f t="shared" si="47"/>
        <v>0</v>
      </c>
      <c r="CR32" s="316">
        <f t="shared" si="48"/>
        <v>0</v>
      </c>
      <c r="CS32" s="316">
        <f t="shared" si="49"/>
        <v>0</v>
      </c>
      <c r="CT32" s="316">
        <f t="shared" si="50"/>
        <v>0</v>
      </c>
      <c r="CU32" s="316">
        <f t="shared" si="51"/>
        <v>0</v>
      </c>
      <c r="CV32" s="316">
        <f t="shared" si="52"/>
        <v>0</v>
      </c>
      <c r="CW32" s="316">
        <f t="shared" si="53"/>
        <v>0</v>
      </c>
      <c r="CX32" s="316">
        <f t="shared" si="54"/>
        <v>0</v>
      </c>
      <c r="CY32" s="316">
        <f t="shared" si="55"/>
        <v>0</v>
      </c>
      <c r="CZ32" s="316">
        <f t="shared" si="56"/>
        <v>0</v>
      </c>
      <c r="DA32" s="316">
        <f t="shared" si="57"/>
        <v>52</v>
      </c>
      <c r="DB32" s="316">
        <f t="shared" si="58"/>
        <v>0</v>
      </c>
      <c r="DC32" s="316">
        <f t="shared" si="59"/>
        <v>52</v>
      </c>
      <c r="DD32" s="316">
        <f t="shared" si="60"/>
        <v>0</v>
      </c>
      <c r="DE32" s="316">
        <f t="shared" si="61"/>
        <v>0</v>
      </c>
      <c r="DF32" s="316">
        <f t="shared" si="62"/>
        <v>0</v>
      </c>
      <c r="DG32" s="316">
        <f t="shared" si="63"/>
        <v>0</v>
      </c>
      <c r="DH32" s="316">
        <v>0</v>
      </c>
      <c r="DI32" s="316">
        <f t="shared" si="64"/>
        <v>0</v>
      </c>
      <c r="DJ32" s="316">
        <v>0</v>
      </c>
      <c r="DK32" s="316">
        <v>0</v>
      </c>
      <c r="DL32" s="316">
        <v>0</v>
      </c>
      <c r="DM32" s="316">
        <v>0</v>
      </c>
    </row>
  </sheetData>
  <sheetProtection/>
  <autoFilter ref="A6:DM32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3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568</v>
      </c>
      <c r="B7" s="289" t="s">
        <v>618</v>
      </c>
      <c r="C7" s="290" t="s">
        <v>545</v>
      </c>
      <c r="D7" s="291">
        <f aca="true" t="shared" si="0" ref="D7:AI7">SUM(D8:D32)</f>
        <v>387073</v>
      </c>
      <c r="E7" s="291">
        <f t="shared" si="0"/>
        <v>316978</v>
      </c>
      <c r="F7" s="291">
        <f t="shared" si="0"/>
        <v>296955</v>
      </c>
      <c r="G7" s="291">
        <f t="shared" si="0"/>
        <v>99582</v>
      </c>
      <c r="H7" s="291">
        <f t="shared" si="0"/>
        <v>197087</v>
      </c>
      <c r="I7" s="291">
        <f t="shared" si="0"/>
        <v>0</v>
      </c>
      <c r="J7" s="291">
        <f t="shared" si="0"/>
        <v>239</v>
      </c>
      <c r="K7" s="291">
        <f t="shared" si="0"/>
        <v>0</v>
      </c>
      <c r="L7" s="291">
        <f t="shared" si="0"/>
        <v>47</v>
      </c>
      <c r="M7" s="291">
        <f t="shared" si="0"/>
        <v>20023</v>
      </c>
      <c r="N7" s="291">
        <f t="shared" si="0"/>
        <v>3378</v>
      </c>
      <c r="O7" s="291">
        <f t="shared" si="0"/>
        <v>15427</v>
      </c>
      <c r="P7" s="291">
        <f t="shared" si="0"/>
        <v>0</v>
      </c>
      <c r="Q7" s="291">
        <f t="shared" si="0"/>
        <v>69</v>
      </c>
      <c r="R7" s="291">
        <f t="shared" si="0"/>
        <v>135</v>
      </c>
      <c r="S7" s="291">
        <f t="shared" si="0"/>
        <v>1014</v>
      </c>
      <c r="T7" s="291">
        <f t="shared" si="0"/>
        <v>16915</v>
      </c>
      <c r="U7" s="291">
        <f t="shared" si="0"/>
        <v>9810</v>
      </c>
      <c r="V7" s="291">
        <f t="shared" si="0"/>
        <v>0</v>
      </c>
      <c r="W7" s="291">
        <f t="shared" si="0"/>
        <v>402</v>
      </c>
      <c r="X7" s="291">
        <f t="shared" si="0"/>
        <v>5713</v>
      </c>
      <c r="Y7" s="291">
        <f t="shared" si="0"/>
        <v>1203</v>
      </c>
      <c r="Z7" s="291">
        <f t="shared" si="0"/>
        <v>9</v>
      </c>
      <c r="AA7" s="291">
        <f t="shared" si="0"/>
        <v>2483</v>
      </c>
      <c r="AB7" s="291">
        <f t="shared" si="0"/>
        <v>7105</v>
      </c>
      <c r="AC7" s="291">
        <f t="shared" si="0"/>
        <v>0</v>
      </c>
      <c r="AD7" s="291">
        <f t="shared" si="0"/>
        <v>0</v>
      </c>
      <c r="AE7" s="291">
        <f t="shared" si="0"/>
        <v>2686</v>
      </c>
      <c r="AF7" s="291">
        <f t="shared" si="0"/>
        <v>3</v>
      </c>
      <c r="AG7" s="291">
        <f t="shared" si="0"/>
        <v>34</v>
      </c>
      <c r="AH7" s="291">
        <f t="shared" si="0"/>
        <v>4382</v>
      </c>
      <c r="AI7" s="291">
        <f t="shared" si="0"/>
        <v>3125</v>
      </c>
      <c r="AJ7" s="291">
        <f aca="true" t="shared" si="1" ref="AJ7:BO7">SUM(AJ8:AJ32)</f>
        <v>299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299</v>
      </c>
      <c r="AO7" s="291">
        <f t="shared" si="1"/>
        <v>0</v>
      </c>
      <c r="AP7" s="291">
        <f t="shared" si="1"/>
        <v>0</v>
      </c>
      <c r="AQ7" s="291">
        <f t="shared" si="1"/>
        <v>2826</v>
      </c>
      <c r="AR7" s="291">
        <f t="shared" si="1"/>
        <v>0</v>
      </c>
      <c r="AS7" s="291">
        <f t="shared" si="1"/>
        <v>2438</v>
      </c>
      <c r="AT7" s="291">
        <f t="shared" si="1"/>
        <v>0</v>
      </c>
      <c r="AU7" s="291">
        <f t="shared" si="1"/>
        <v>388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SUM(BP8:BP32)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4</v>
      </c>
      <c r="CC7" s="291">
        <f t="shared" si="2"/>
        <v>4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4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24879</v>
      </c>
      <c r="CR7" s="291">
        <f t="shared" si="2"/>
        <v>23570</v>
      </c>
      <c r="CS7" s="291">
        <f t="shared" si="2"/>
        <v>0</v>
      </c>
      <c r="CT7" s="291">
        <f t="shared" si="2"/>
        <v>0</v>
      </c>
      <c r="CU7" s="291">
        <f t="shared" si="2"/>
        <v>1535</v>
      </c>
      <c r="CV7" s="291">
        <f aca="true" t="shared" si="3" ref="CV7:EA7">SUM(CV8:CV32)</f>
        <v>21314</v>
      </c>
      <c r="CW7" s="291">
        <f t="shared" si="3"/>
        <v>396</v>
      </c>
      <c r="CX7" s="291">
        <f t="shared" si="3"/>
        <v>325</v>
      </c>
      <c r="CY7" s="291">
        <f t="shared" si="3"/>
        <v>1309</v>
      </c>
      <c r="CZ7" s="291">
        <f t="shared" si="3"/>
        <v>0</v>
      </c>
      <c r="DA7" s="291">
        <f t="shared" si="3"/>
        <v>0</v>
      </c>
      <c r="DB7" s="291">
        <f t="shared" si="3"/>
        <v>326</v>
      </c>
      <c r="DC7" s="291">
        <f t="shared" si="3"/>
        <v>143</v>
      </c>
      <c r="DD7" s="291">
        <f t="shared" si="3"/>
        <v>0</v>
      </c>
      <c r="DE7" s="291">
        <f t="shared" si="3"/>
        <v>840</v>
      </c>
      <c r="DF7" s="291">
        <f t="shared" si="3"/>
        <v>31</v>
      </c>
      <c r="DG7" s="291">
        <f t="shared" si="3"/>
        <v>31</v>
      </c>
      <c r="DH7" s="291">
        <f t="shared" si="3"/>
        <v>0</v>
      </c>
      <c r="DI7" s="291">
        <f t="shared" si="3"/>
        <v>0</v>
      </c>
      <c r="DJ7" s="291">
        <f t="shared" si="3"/>
        <v>31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20879</v>
      </c>
      <c r="DV7" s="291">
        <f t="shared" si="3"/>
        <v>20698</v>
      </c>
      <c r="DW7" s="291">
        <f t="shared" si="3"/>
        <v>0</v>
      </c>
      <c r="DX7" s="291">
        <f t="shared" si="3"/>
        <v>181</v>
      </c>
      <c r="DY7" s="291">
        <f t="shared" si="3"/>
        <v>0</v>
      </c>
      <c r="DZ7" s="291">
        <f t="shared" si="3"/>
        <v>4262</v>
      </c>
      <c r="EA7" s="291">
        <f t="shared" si="3"/>
        <v>1805</v>
      </c>
      <c r="EB7" s="291">
        <f aca="true" t="shared" si="4" ref="EB7:EN7">SUM(EB8:EB32)</f>
        <v>506</v>
      </c>
      <c r="EC7" s="291">
        <f t="shared" si="4"/>
        <v>0</v>
      </c>
      <c r="ED7" s="291">
        <f t="shared" si="4"/>
        <v>1193</v>
      </c>
      <c r="EE7" s="291">
        <f t="shared" si="4"/>
        <v>0</v>
      </c>
      <c r="EF7" s="291">
        <f t="shared" si="4"/>
        <v>0</v>
      </c>
      <c r="EG7" s="291">
        <f t="shared" si="4"/>
        <v>106</v>
      </c>
      <c r="EH7" s="291">
        <f t="shared" si="4"/>
        <v>2457</v>
      </c>
      <c r="EI7" s="291">
        <f t="shared" si="4"/>
        <v>17</v>
      </c>
      <c r="EJ7" s="291">
        <f t="shared" si="4"/>
        <v>0</v>
      </c>
      <c r="EK7" s="291">
        <f t="shared" si="4"/>
        <v>1540</v>
      </c>
      <c r="EL7" s="291">
        <f t="shared" si="4"/>
        <v>0</v>
      </c>
      <c r="EM7" s="291">
        <f t="shared" si="4"/>
        <v>513</v>
      </c>
      <c r="EN7" s="291">
        <f t="shared" si="4"/>
        <v>387</v>
      </c>
    </row>
    <row r="8" spans="1:144" s="300" customFormat="1" ht="12" customHeight="1">
      <c r="A8" s="294" t="s">
        <v>568</v>
      </c>
      <c r="B8" s="295" t="s">
        <v>569</v>
      </c>
      <c r="C8" s="294" t="s">
        <v>570</v>
      </c>
      <c r="D8" s="302">
        <f aca="true" t="shared" si="5" ref="D8:D32">SUM(E8,T8,AI8,AX8,BM8,CB8,CQ8,DF8,DU8,DZ8)</f>
        <v>122806</v>
      </c>
      <c r="E8" s="302">
        <f aca="true" t="shared" si="6" ref="E8:E32">SUM(F8,M8)</f>
        <v>103134</v>
      </c>
      <c r="F8" s="302">
        <f aca="true" t="shared" si="7" ref="F8:F32">SUM(G8:L8)</f>
        <v>99621</v>
      </c>
      <c r="G8" s="302">
        <v>99582</v>
      </c>
      <c r="H8" s="302">
        <v>0</v>
      </c>
      <c r="I8" s="302">
        <v>0</v>
      </c>
      <c r="J8" s="302">
        <v>39</v>
      </c>
      <c r="K8" s="302">
        <v>0</v>
      </c>
      <c r="L8" s="302">
        <v>0</v>
      </c>
      <c r="M8" s="302">
        <f aca="true" t="shared" si="8" ref="M8:M32">SUM(N8:S8)</f>
        <v>3513</v>
      </c>
      <c r="N8" s="302">
        <v>3378</v>
      </c>
      <c r="O8" s="302">
        <v>0</v>
      </c>
      <c r="P8" s="302">
        <v>0</v>
      </c>
      <c r="Q8" s="302">
        <v>0</v>
      </c>
      <c r="R8" s="302">
        <v>135</v>
      </c>
      <c r="S8" s="302">
        <v>0</v>
      </c>
      <c r="T8" s="302">
        <f aca="true" t="shared" si="9" ref="T8:T32">SUM(U8,AB8)</f>
        <v>4144</v>
      </c>
      <c r="U8" s="302">
        <f aca="true" t="shared" si="10" ref="U8:U32">SUM(V8:AA8)</f>
        <v>1890</v>
      </c>
      <c r="V8" s="302">
        <v>0</v>
      </c>
      <c r="W8" s="302">
        <v>0</v>
      </c>
      <c r="X8" s="302">
        <v>0</v>
      </c>
      <c r="Y8" s="302">
        <v>596</v>
      </c>
      <c r="Z8" s="302">
        <v>0</v>
      </c>
      <c r="AA8" s="302">
        <v>1294</v>
      </c>
      <c r="AB8" s="302">
        <f aca="true" t="shared" si="11" ref="AB8:AB32">SUM(AC8:AH8)</f>
        <v>2254</v>
      </c>
      <c r="AC8" s="302">
        <v>0</v>
      </c>
      <c r="AD8" s="302">
        <v>0</v>
      </c>
      <c r="AE8" s="302">
        <v>0</v>
      </c>
      <c r="AF8" s="302">
        <v>0</v>
      </c>
      <c r="AG8" s="302">
        <v>34</v>
      </c>
      <c r="AH8" s="302">
        <v>2220</v>
      </c>
      <c r="AI8" s="302">
        <f aca="true" t="shared" si="12" ref="AI8:AI32">SUM(AJ8,AQ8)</f>
        <v>0</v>
      </c>
      <c r="AJ8" s="302">
        <f aca="true" t="shared" si="13" ref="AJ8:AJ32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32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32">SUM(AY8,BF8)</f>
        <v>0</v>
      </c>
      <c r="AY8" s="302">
        <f aca="true" t="shared" si="16" ref="AY8:AY32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32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32">SUM(BN8,BU8)</f>
        <v>0</v>
      </c>
      <c r="BN8" s="302">
        <f aca="true" t="shared" si="19" ref="BN8:BN32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32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32">SUM(CC8,CJ8)</f>
        <v>0</v>
      </c>
      <c r="CC8" s="302">
        <f aca="true" t="shared" si="22" ref="CC8:CC32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32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32">SUM(CR8,CY8)</f>
        <v>5201</v>
      </c>
      <c r="CR8" s="302">
        <f aca="true" t="shared" si="25" ref="CR8:CR32">SUM(CS8:CX8)</f>
        <v>5153</v>
      </c>
      <c r="CS8" s="302">
        <v>0</v>
      </c>
      <c r="CT8" s="302">
        <v>0</v>
      </c>
      <c r="CU8" s="302">
        <v>0</v>
      </c>
      <c r="CV8" s="302">
        <v>5153</v>
      </c>
      <c r="CW8" s="302">
        <v>0</v>
      </c>
      <c r="CX8" s="302">
        <v>0</v>
      </c>
      <c r="CY8" s="302">
        <f aca="true" t="shared" si="26" ref="CY8:CY32">SUM(CZ8:DE8)</f>
        <v>48</v>
      </c>
      <c r="CZ8" s="302">
        <v>0</v>
      </c>
      <c r="DA8" s="302">
        <v>0</v>
      </c>
      <c r="DB8" s="302">
        <v>0</v>
      </c>
      <c r="DC8" s="302">
        <v>48</v>
      </c>
      <c r="DD8" s="302">
        <v>0</v>
      </c>
      <c r="DE8" s="302">
        <v>0</v>
      </c>
      <c r="DF8" s="302">
        <f aca="true" t="shared" si="27" ref="DF8:DF32">SUM(DG8,DN8)</f>
        <v>0</v>
      </c>
      <c r="DG8" s="302">
        <f aca="true" t="shared" si="28" ref="DG8:DG32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32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32">SUM(DV8:DY8)</f>
        <v>9443</v>
      </c>
      <c r="DV8" s="302">
        <v>9443</v>
      </c>
      <c r="DW8" s="302">
        <v>0</v>
      </c>
      <c r="DX8" s="302">
        <v>0</v>
      </c>
      <c r="DY8" s="302">
        <v>0</v>
      </c>
      <c r="DZ8" s="302">
        <f aca="true" t="shared" si="31" ref="DZ8:DZ32">SUM(EA8,EH8)</f>
        <v>884</v>
      </c>
      <c r="EA8" s="302">
        <f aca="true" t="shared" si="32" ref="EA8:EA32">SUM(EB8:EG8)</f>
        <v>513</v>
      </c>
      <c r="EB8" s="302">
        <v>506</v>
      </c>
      <c r="EC8" s="302">
        <v>0</v>
      </c>
      <c r="ED8" s="302">
        <v>0</v>
      </c>
      <c r="EE8" s="302">
        <v>0</v>
      </c>
      <c r="EF8" s="302">
        <v>0</v>
      </c>
      <c r="EG8" s="302">
        <v>7</v>
      </c>
      <c r="EH8" s="302">
        <f aca="true" t="shared" si="33" ref="EH8:EH32">SUM(EI8:EN8)</f>
        <v>371</v>
      </c>
      <c r="EI8" s="302">
        <v>17</v>
      </c>
      <c r="EJ8" s="302">
        <v>0</v>
      </c>
      <c r="EK8" s="302">
        <v>0</v>
      </c>
      <c r="EL8" s="302">
        <v>0</v>
      </c>
      <c r="EM8" s="302">
        <v>341</v>
      </c>
      <c r="EN8" s="302">
        <v>13</v>
      </c>
    </row>
    <row r="9" spans="1:144" s="300" customFormat="1" ht="12" customHeight="1">
      <c r="A9" s="294" t="s">
        <v>568</v>
      </c>
      <c r="B9" s="306" t="s">
        <v>571</v>
      </c>
      <c r="C9" s="294" t="s">
        <v>572</v>
      </c>
      <c r="D9" s="302">
        <f t="shared" si="5"/>
        <v>21700</v>
      </c>
      <c r="E9" s="302">
        <f t="shared" si="6"/>
        <v>18980</v>
      </c>
      <c r="F9" s="302">
        <f t="shared" si="7"/>
        <v>18845</v>
      </c>
      <c r="G9" s="302">
        <v>0</v>
      </c>
      <c r="H9" s="302">
        <v>18845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135</v>
      </c>
      <c r="N9" s="302">
        <v>0</v>
      </c>
      <c r="O9" s="302">
        <v>135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889</v>
      </c>
      <c r="U9" s="302">
        <f t="shared" si="10"/>
        <v>875</v>
      </c>
      <c r="V9" s="302">
        <v>0</v>
      </c>
      <c r="W9" s="302">
        <v>0</v>
      </c>
      <c r="X9" s="302">
        <v>860</v>
      </c>
      <c r="Y9" s="302">
        <v>0</v>
      </c>
      <c r="Z9" s="302">
        <v>0</v>
      </c>
      <c r="AA9" s="302">
        <v>15</v>
      </c>
      <c r="AB9" s="302">
        <f t="shared" si="11"/>
        <v>14</v>
      </c>
      <c r="AC9" s="302">
        <v>0</v>
      </c>
      <c r="AD9" s="302">
        <v>0</v>
      </c>
      <c r="AE9" s="302">
        <v>14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729</v>
      </c>
      <c r="CR9" s="302">
        <f t="shared" si="25"/>
        <v>729</v>
      </c>
      <c r="CS9" s="302">
        <v>0</v>
      </c>
      <c r="CT9" s="302">
        <v>0</v>
      </c>
      <c r="CU9" s="302">
        <v>0</v>
      </c>
      <c r="CV9" s="302">
        <v>713</v>
      </c>
      <c r="CW9" s="302">
        <v>16</v>
      </c>
      <c r="CX9" s="302">
        <v>0</v>
      </c>
      <c r="CY9" s="302">
        <f t="shared" si="26"/>
        <v>0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955</v>
      </c>
      <c r="DV9" s="302">
        <v>955</v>
      </c>
      <c r="DW9" s="302">
        <v>0</v>
      </c>
      <c r="DX9" s="302">
        <v>0</v>
      </c>
      <c r="DY9" s="302">
        <v>0</v>
      </c>
      <c r="DZ9" s="302">
        <f t="shared" si="31"/>
        <v>147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147</v>
      </c>
      <c r="EI9" s="302">
        <v>0</v>
      </c>
      <c r="EJ9" s="302">
        <v>0</v>
      </c>
      <c r="EK9" s="302">
        <v>147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568</v>
      </c>
      <c r="B10" s="306" t="s">
        <v>573</v>
      </c>
      <c r="C10" s="294" t="s">
        <v>574</v>
      </c>
      <c r="D10" s="302">
        <f t="shared" si="5"/>
        <v>32863</v>
      </c>
      <c r="E10" s="302">
        <f t="shared" si="6"/>
        <v>26677</v>
      </c>
      <c r="F10" s="302">
        <f t="shared" si="7"/>
        <v>21119</v>
      </c>
      <c r="G10" s="302">
        <v>0</v>
      </c>
      <c r="H10" s="302">
        <v>20872</v>
      </c>
      <c r="I10" s="302">
        <v>0</v>
      </c>
      <c r="J10" s="302">
        <v>200</v>
      </c>
      <c r="K10" s="302">
        <v>0</v>
      </c>
      <c r="L10" s="302">
        <v>47</v>
      </c>
      <c r="M10" s="302">
        <f t="shared" si="8"/>
        <v>5558</v>
      </c>
      <c r="N10" s="302">
        <v>0</v>
      </c>
      <c r="O10" s="302">
        <v>4475</v>
      </c>
      <c r="P10" s="302">
        <v>0</v>
      </c>
      <c r="Q10" s="302">
        <v>69</v>
      </c>
      <c r="R10" s="302">
        <v>0</v>
      </c>
      <c r="S10" s="302">
        <v>1014</v>
      </c>
      <c r="T10" s="302">
        <f t="shared" si="9"/>
        <v>1207</v>
      </c>
      <c r="U10" s="302">
        <f t="shared" si="10"/>
        <v>736</v>
      </c>
      <c r="V10" s="302">
        <v>0</v>
      </c>
      <c r="W10" s="302">
        <v>0</v>
      </c>
      <c r="X10" s="302">
        <v>579</v>
      </c>
      <c r="Y10" s="302">
        <v>148</v>
      </c>
      <c r="Z10" s="302">
        <v>0</v>
      </c>
      <c r="AA10" s="302">
        <v>9</v>
      </c>
      <c r="AB10" s="302">
        <f t="shared" si="11"/>
        <v>471</v>
      </c>
      <c r="AC10" s="302">
        <v>0</v>
      </c>
      <c r="AD10" s="302">
        <v>0</v>
      </c>
      <c r="AE10" s="302">
        <v>169</v>
      </c>
      <c r="AF10" s="302">
        <v>2</v>
      </c>
      <c r="AG10" s="302">
        <v>0</v>
      </c>
      <c r="AH10" s="302">
        <v>300</v>
      </c>
      <c r="AI10" s="302">
        <f t="shared" si="12"/>
        <v>535</v>
      </c>
      <c r="AJ10" s="302">
        <f t="shared" si="13"/>
        <v>147</v>
      </c>
      <c r="AK10" s="302">
        <v>0</v>
      </c>
      <c r="AL10" s="302">
        <v>0</v>
      </c>
      <c r="AM10" s="302">
        <v>0</v>
      </c>
      <c r="AN10" s="302">
        <v>147</v>
      </c>
      <c r="AO10" s="302">
        <v>0</v>
      </c>
      <c r="AP10" s="302">
        <v>0</v>
      </c>
      <c r="AQ10" s="302">
        <f t="shared" si="14"/>
        <v>388</v>
      </c>
      <c r="AR10" s="302">
        <v>0</v>
      </c>
      <c r="AS10" s="302">
        <v>0</v>
      </c>
      <c r="AT10" s="302">
        <v>0</v>
      </c>
      <c r="AU10" s="302">
        <v>388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1605</v>
      </c>
      <c r="CR10" s="302">
        <f t="shared" si="25"/>
        <v>1359</v>
      </c>
      <c r="CS10" s="302">
        <v>0</v>
      </c>
      <c r="CT10" s="302">
        <v>0</v>
      </c>
      <c r="CU10" s="302">
        <v>236</v>
      </c>
      <c r="CV10" s="302">
        <v>1093</v>
      </c>
      <c r="CW10" s="302">
        <v>2</v>
      </c>
      <c r="CX10" s="302">
        <v>28</v>
      </c>
      <c r="CY10" s="302">
        <f t="shared" si="26"/>
        <v>246</v>
      </c>
      <c r="CZ10" s="302">
        <v>0</v>
      </c>
      <c r="DA10" s="302">
        <v>0</v>
      </c>
      <c r="DB10" s="302">
        <v>70</v>
      </c>
      <c r="DC10" s="302">
        <v>25</v>
      </c>
      <c r="DD10" s="302">
        <v>0</v>
      </c>
      <c r="DE10" s="302">
        <v>151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2839</v>
      </c>
      <c r="DV10" s="302">
        <v>2834</v>
      </c>
      <c r="DW10" s="302">
        <v>0</v>
      </c>
      <c r="DX10" s="302">
        <v>5</v>
      </c>
      <c r="DY10" s="302">
        <v>0</v>
      </c>
      <c r="DZ10" s="302">
        <f t="shared" si="31"/>
        <v>0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568</v>
      </c>
      <c r="B11" s="306" t="s">
        <v>575</v>
      </c>
      <c r="C11" s="294" t="s">
        <v>576</v>
      </c>
      <c r="D11" s="302">
        <f t="shared" si="5"/>
        <v>30800</v>
      </c>
      <c r="E11" s="302">
        <f t="shared" si="6"/>
        <v>20699</v>
      </c>
      <c r="F11" s="302">
        <f t="shared" si="7"/>
        <v>20395</v>
      </c>
      <c r="G11" s="302">
        <v>0</v>
      </c>
      <c r="H11" s="302">
        <v>20395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304</v>
      </c>
      <c r="N11" s="302">
        <v>0</v>
      </c>
      <c r="O11" s="302">
        <v>304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4422</v>
      </c>
      <c r="U11" s="302">
        <f t="shared" si="10"/>
        <v>1787</v>
      </c>
      <c r="V11" s="302">
        <v>0</v>
      </c>
      <c r="W11" s="302">
        <v>402</v>
      </c>
      <c r="X11" s="302">
        <v>1303</v>
      </c>
      <c r="Y11" s="302">
        <v>0</v>
      </c>
      <c r="Z11" s="302">
        <v>0</v>
      </c>
      <c r="AA11" s="302">
        <v>82</v>
      </c>
      <c r="AB11" s="302">
        <f t="shared" si="11"/>
        <v>2635</v>
      </c>
      <c r="AC11" s="302">
        <v>0</v>
      </c>
      <c r="AD11" s="302">
        <v>0</v>
      </c>
      <c r="AE11" s="302">
        <v>2185</v>
      </c>
      <c r="AF11" s="302">
        <v>0</v>
      </c>
      <c r="AG11" s="302">
        <v>0</v>
      </c>
      <c r="AH11" s="302">
        <v>450</v>
      </c>
      <c r="AI11" s="302">
        <f t="shared" si="12"/>
        <v>2438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2438</v>
      </c>
      <c r="AR11" s="302">
        <v>0</v>
      </c>
      <c r="AS11" s="302">
        <v>2438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3241</v>
      </c>
      <c r="CR11" s="302">
        <f t="shared" si="25"/>
        <v>3241</v>
      </c>
      <c r="CS11" s="302">
        <v>0</v>
      </c>
      <c r="CT11" s="302">
        <v>0</v>
      </c>
      <c r="CU11" s="302">
        <v>0</v>
      </c>
      <c r="CV11" s="302">
        <v>3241</v>
      </c>
      <c r="CW11" s="302">
        <v>0</v>
      </c>
      <c r="CX11" s="302">
        <v>0</v>
      </c>
      <c r="CY11" s="302">
        <f t="shared" si="26"/>
        <v>0</v>
      </c>
      <c r="CZ11" s="302">
        <v>0</v>
      </c>
      <c r="DA11" s="302">
        <v>0</v>
      </c>
      <c r="DB11" s="302">
        <v>0</v>
      </c>
      <c r="DC11" s="302">
        <v>0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0</v>
      </c>
      <c r="DV11" s="302">
        <v>0</v>
      </c>
      <c r="DW11" s="302">
        <v>0</v>
      </c>
      <c r="DX11" s="302">
        <v>0</v>
      </c>
      <c r="DY11" s="302">
        <v>0</v>
      </c>
      <c r="DZ11" s="302">
        <f t="shared" si="31"/>
        <v>0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568</v>
      </c>
      <c r="B12" s="295" t="s">
        <v>577</v>
      </c>
      <c r="C12" s="294" t="s">
        <v>578</v>
      </c>
      <c r="D12" s="316">
        <f t="shared" si="5"/>
        <v>10543</v>
      </c>
      <c r="E12" s="316">
        <f t="shared" si="6"/>
        <v>9501</v>
      </c>
      <c r="F12" s="316">
        <f t="shared" si="7"/>
        <v>9456</v>
      </c>
      <c r="G12" s="316">
        <v>0</v>
      </c>
      <c r="H12" s="316">
        <v>9456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45</v>
      </c>
      <c r="N12" s="316">
        <v>0</v>
      </c>
      <c r="O12" s="316">
        <v>45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562</v>
      </c>
      <c r="U12" s="316">
        <f t="shared" si="10"/>
        <v>477</v>
      </c>
      <c r="V12" s="316">
        <v>0</v>
      </c>
      <c r="W12" s="316">
        <v>0</v>
      </c>
      <c r="X12" s="316">
        <v>347</v>
      </c>
      <c r="Y12" s="316">
        <v>0</v>
      </c>
      <c r="Z12" s="316">
        <v>0</v>
      </c>
      <c r="AA12" s="316">
        <v>130</v>
      </c>
      <c r="AB12" s="316">
        <f t="shared" si="11"/>
        <v>85</v>
      </c>
      <c r="AC12" s="316">
        <v>0</v>
      </c>
      <c r="AD12" s="316">
        <v>0</v>
      </c>
      <c r="AE12" s="316">
        <v>3</v>
      </c>
      <c r="AF12" s="316">
        <v>0</v>
      </c>
      <c r="AG12" s="316">
        <v>0</v>
      </c>
      <c r="AH12" s="316">
        <v>82</v>
      </c>
      <c r="AI12" s="316">
        <f t="shared" si="12"/>
        <v>0</v>
      </c>
      <c r="AJ12" s="316">
        <f t="shared" si="13"/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0</v>
      </c>
      <c r="CC12" s="316">
        <f t="shared" si="22"/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480</v>
      </c>
      <c r="CR12" s="316">
        <f t="shared" si="25"/>
        <v>480</v>
      </c>
      <c r="CS12" s="316">
        <v>0</v>
      </c>
      <c r="CT12" s="316">
        <v>0</v>
      </c>
      <c r="CU12" s="316">
        <v>0</v>
      </c>
      <c r="CV12" s="316">
        <v>480</v>
      </c>
      <c r="CW12" s="316">
        <v>0</v>
      </c>
      <c r="CX12" s="316">
        <v>0</v>
      </c>
      <c r="CY12" s="316">
        <f t="shared" si="26"/>
        <v>0</v>
      </c>
      <c r="CZ12" s="316">
        <v>0</v>
      </c>
      <c r="DA12" s="316">
        <v>0</v>
      </c>
      <c r="DB12" s="316">
        <v>0</v>
      </c>
      <c r="DC12" s="316">
        <v>0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0</v>
      </c>
      <c r="DV12" s="316">
        <v>0</v>
      </c>
      <c r="DW12" s="316">
        <v>0</v>
      </c>
      <c r="DX12" s="316">
        <v>0</v>
      </c>
      <c r="DY12" s="316">
        <v>0</v>
      </c>
      <c r="DZ12" s="316">
        <f t="shared" si="31"/>
        <v>0</v>
      </c>
      <c r="EA12" s="316">
        <f t="shared" si="32"/>
        <v>0</v>
      </c>
      <c r="EB12" s="316">
        <v>0</v>
      </c>
      <c r="EC12" s="316">
        <v>0</v>
      </c>
      <c r="ED12" s="316">
        <v>0</v>
      </c>
      <c r="EE12" s="316">
        <v>0</v>
      </c>
      <c r="EF12" s="316">
        <v>0</v>
      </c>
      <c r="EG12" s="316">
        <v>0</v>
      </c>
      <c r="EH12" s="316">
        <f t="shared" si="33"/>
        <v>0</v>
      </c>
      <c r="EI12" s="316">
        <v>0</v>
      </c>
      <c r="EJ12" s="316">
        <v>0</v>
      </c>
      <c r="EK12" s="316">
        <v>0</v>
      </c>
      <c r="EL12" s="316">
        <v>0</v>
      </c>
      <c r="EM12" s="316">
        <v>0</v>
      </c>
      <c r="EN12" s="316">
        <v>0</v>
      </c>
    </row>
    <row r="13" spans="1:144" s="300" customFormat="1" ht="12" customHeight="1">
      <c r="A13" s="294" t="s">
        <v>568</v>
      </c>
      <c r="B13" s="295" t="s">
        <v>579</v>
      </c>
      <c r="C13" s="294" t="s">
        <v>580</v>
      </c>
      <c r="D13" s="316">
        <f t="shared" si="5"/>
        <v>17060</v>
      </c>
      <c r="E13" s="316">
        <f t="shared" si="6"/>
        <v>14947</v>
      </c>
      <c r="F13" s="316">
        <f t="shared" si="7"/>
        <v>13539</v>
      </c>
      <c r="G13" s="316">
        <v>0</v>
      </c>
      <c r="H13" s="316">
        <v>13539</v>
      </c>
      <c r="I13" s="316">
        <v>0</v>
      </c>
      <c r="J13" s="316">
        <v>0</v>
      </c>
      <c r="K13" s="316">
        <v>0</v>
      </c>
      <c r="L13" s="316">
        <v>0</v>
      </c>
      <c r="M13" s="316">
        <f t="shared" si="8"/>
        <v>1408</v>
      </c>
      <c r="N13" s="316">
        <v>0</v>
      </c>
      <c r="O13" s="316">
        <v>1408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442</v>
      </c>
      <c r="U13" s="316">
        <f t="shared" si="10"/>
        <v>301</v>
      </c>
      <c r="V13" s="316">
        <v>0</v>
      </c>
      <c r="W13" s="316">
        <v>0</v>
      </c>
      <c r="X13" s="316">
        <v>282</v>
      </c>
      <c r="Y13" s="316">
        <v>0</v>
      </c>
      <c r="Z13" s="316">
        <v>0</v>
      </c>
      <c r="AA13" s="316">
        <v>19</v>
      </c>
      <c r="AB13" s="316">
        <f t="shared" si="11"/>
        <v>141</v>
      </c>
      <c r="AC13" s="316">
        <v>0</v>
      </c>
      <c r="AD13" s="316">
        <v>0</v>
      </c>
      <c r="AE13" s="316">
        <v>80</v>
      </c>
      <c r="AF13" s="316">
        <v>0</v>
      </c>
      <c r="AG13" s="316">
        <v>0</v>
      </c>
      <c r="AH13" s="316">
        <v>61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1671</v>
      </c>
      <c r="CR13" s="316">
        <f t="shared" si="25"/>
        <v>1670</v>
      </c>
      <c r="CS13" s="316">
        <v>0</v>
      </c>
      <c r="CT13" s="316">
        <v>0</v>
      </c>
      <c r="CU13" s="316">
        <v>0</v>
      </c>
      <c r="CV13" s="316">
        <v>1670</v>
      </c>
      <c r="CW13" s="316">
        <v>0</v>
      </c>
      <c r="CX13" s="316">
        <v>0</v>
      </c>
      <c r="CY13" s="316">
        <f t="shared" si="26"/>
        <v>1</v>
      </c>
      <c r="CZ13" s="316">
        <v>0</v>
      </c>
      <c r="DA13" s="316">
        <v>0</v>
      </c>
      <c r="DB13" s="316">
        <v>0</v>
      </c>
      <c r="DC13" s="316">
        <v>1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0</v>
      </c>
      <c r="DV13" s="316">
        <v>0</v>
      </c>
      <c r="DW13" s="316">
        <v>0</v>
      </c>
      <c r="DX13" s="316">
        <v>0</v>
      </c>
      <c r="DY13" s="316">
        <v>0</v>
      </c>
      <c r="DZ13" s="316">
        <f t="shared" si="31"/>
        <v>0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0</v>
      </c>
      <c r="EI13" s="316">
        <v>0</v>
      </c>
      <c r="EJ13" s="316">
        <v>0</v>
      </c>
      <c r="EK13" s="316">
        <v>0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568</v>
      </c>
      <c r="B14" s="295" t="s">
        <v>581</v>
      </c>
      <c r="C14" s="294" t="s">
        <v>582</v>
      </c>
      <c r="D14" s="316">
        <f t="shared" si="5"/>
        <v>14337</v>
      </c>
      <c r="E14" s="316">
        <f t="shared" si="6"/>
        <v>11291</v>
      </c>
      <c r="F14" s="316">
        <f t="shared" si="7"/>
        <v>11088</v>
      </c>
      <c r="G14" s="316">
        <v>0</v>
      </c>
      <c r="H14" s="316">
        <v>11088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203</v>
      </c>
      <c r="N14" s="316">
        <v>0</v>
      </c>
      <c r="O14" s="316">
        <v>203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63</v>
      </c>
      <c r="U14" s="316">
        <f t="shared" si="10"/>
        <v>63</v>
      </c>
      <c r="V14" s="316">
        <v>0</v>
      </c>
      <c r="W14" s="316">
        <v>0</v>
      </c>
      <c r="X14" s="316">
        <v>0</v>
      </c>
      <c r="Y14" s="316">
        <v>0</v>
      </c>
      <c r="Z14" s="316">
        <v>0</v>
      </c>
      <c r="AA14" s="316">
        <v>63</v>
      </c>
      <c r="AB14" s="316">
        <f t="shared" si="11"/>
        <v>0</v>
      </c>
      <c r="AC14" s="316">
        <v>0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1151</v>
      </c>
      <c r="CR14" s="316">
        <f t="shared" si="25"/>
        <v>1151</v>
      </c>
      <c r="CS14" s="316">
        <v>0</v>
      </c>
      <c r="CT14" s="316">
        <v>0</v>
      </c>
      <c r="CU14" s="316">
        <v>0</v>
      </c>
      <c r="CV14" s="316">
        <v>832</v>
      </c>
      <c r="CW14" s="316">
        <v>319</v>
      </c>
      <c r="CX14" s="316">
        <v>0</v>
      </c>
      <c r="CY14" s="316">
        <f t="shared" si="26"/>
        <v>0</v>
      </c>
      <c r="CZ14" s="316">
        <v>0</v>
      </c>
      <c r="DA14" s="316">
        <v>0</v>
      </c>
      <c r="DB14" s="316">
        <v>0</v>
      </c>
      <c r="DC14" s="316">
        <v>0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1399</v>
      </c>
      <c r="DV14" s="316">
        <v>1399</v>
      </c>
      <c r="DW14" s="316">
        <v>0</v>
      </c>
      <c r="DX14" s="316">
        <v>0</v>
      </c>
      <c r="DY14" s="316">
        <v>0</v>
      </c>
      <c r="DZ14" s="316">
        <f t="shared" si="31"/>
        <v>433</v>
      </c>
      <c r="EA14" s="316">
        <f t="shared" si="32"/>
        <v>183</v>
      </c>
      <c r="EB14" s="316">
        <v>0</v>
      </c>
      <c r="EC14" s="316">
        <v>0</v>
      </c>
      <c r="ED14" s="316">
        <v>183</v>
      </c>
      <c r="EE14" s="316">
        <v>0</v>
      </c>
      <c r="EF14" s="316">
        <v>0</v>
      </c>
      <c r="EG14" s="316">
        <v>0</v>
      </c>
      <c r="EH14" s="316">
        <f t="shared" si="33"/>
        <v>250</v>
      </c>
      <c r="EI14" s="316">
        <v>0</v>
      </c>
      <c r="EJ14" s="316">
        <v>0</v>
      </c>
      <c r="EK14" s="316">
        <v>250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568</v>
      </c>
      <c r="B15" s="295" t="s">
        <v>583</v>
      </c>
      <c r="C15" s="294" t="s">
        <v>584</v>
      </c>
      <c r="D15" s="316">
        <f t="shared" si="5"/>
        <v>28720</v>
      </c>
      <c r="E15" s="316">
        <f t="shared" si="6"/>
        <v>23594</v>
      </c>
      <c r="F15" s="316">
        <f t="shared" si="7"/>
        <v>21136</v>
      </c>
      <c r="G15" s="316">
        <v>0</v>
      </c>
      <c r="H15" s="316">
        <v>21136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2458</v>
      </c>
      <c r="N15" s="316">
        <v>0</v>
      </c>
      <c r="O15" s="316">
        <v>2458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1999</v>
      </c>
      <c r="U15" s="316">
        <f t="shared" si="10"/>
        <v>1384</v>
      </c>
      <c r="V15" s="316">
        <v>0</v>
      </c>
      <c r="W15" s="316">
        <v>0</v>
      </c>
      <c r="X15" s="316">
        <v>915</v>
      </c>
      <c r="Y15" s="316">
        <v>287</v>
      </c>
      <c r="Z15" s="316">
        <v>0</v>
      </c>
      <c r="AA15" s="316">
        <v>182</v>
      </c>
      <c r="AB15" s="316">
        <f t="shared" si="11"/>
        <v>615</v>
      </c>
      <c r="AC15" s="316">
        <v>0</v>
      </c>
      <c r="AD15" s="316">
        <v>0</v>
      </c>
      <c r="AE15" s="316">
        <v>130</v>
      </c>
      <c r="AF15" s="316">
        <v>0</v>
      </c>
      <c r="AG15" s="316">
        <v>0</v>
      </c>
      <c r="AH15" s="316">
        <v>485</v>
      </c>
      <c r="AI15" s="316">
        <f t="shared" si="12"/>
        <v>0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2870</v>
      </c>
      <c r="CR15" s="316">
        <f t="shared" si="25"/>
        <v>2870</v>
      </c>
      <c r="CS15" s="316">
        <v>0</v>
      </c>
      <c r="CT15" s="316">
        <v>0</v>
      </c>
      <c r="CU15" s="316">
        <v>0</v>
      </c>
      <c r="CV15" s="316">
        <v>2870</v>
      </c>
      <c r="CW15" s="316">
        <v>0</v>
      </c>
      <c r="CX15" s="316">
        <v>0</v>
      </c>
      <c r="CY15" s="316">
        <f t="shared" si="26"/>
        <v>0</v>
      </c>
      <c r="CZ15" s="316">
        <v>0</v>
      </c>
      <c r="DA15" s="316">
        <v>0</v>
      </c>
      <c r="DB15" s="316">
        <v>0</v>
      </c>
      <c r="DC15" s="316">
        <v>0</v>
      </c>
      <c r="DD15" s="316">
        <v>0</v>
      </c>
      <c r="DE15" s="316">
        <v>0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0</v>
      </c>
      <c r="DV15" s="316">
        <v>0</v>
      </c>
      <c r="DW15" s="316">
        <v>0</v>
      </c>
      <c r="DX15" s="316">
        <v>0</v>
      </c>
      <c r="DY15" s="316">
        <v>0</v>
      </c>
      <c r="DZ15" s="316">
        <f t="shared" si="31"/>
        <v>257</v>
      </c>
      <c r="EA15" s="316">
        <f t="shared" si="32"/>
        <v>99</v>
      </c>
      <c r="EB15" s="316">
        <v>0</v>
      </c>
      <c r="EC15" s="316">
        <v>0</v>
      </c>
      <c r="ED15" s="316">
        <v>0</v>
      </c>
      <c r="EE15" s="316">
        <v>0</v>
      </c>
      <c r="EF15" s="316">
        <v>0</v>
      </c>
      <c r="EG15" s="316">
        <v>99</v>
      </c>
      <c r="EH15" s="316">
        <f t="shared" si="33"/>
        <v>158</v>
      </c>
      <c r="EI15" s="316">
        <v>0</v>
      </c>
      <c r="EJ15" s="316">
        <v>0</v>
      </c>
      <c r="EK15" s="316">
        <v>0</v>
      </c>
      <c r="EL15" s="316">
        <v>0</v>
      </c>
      <c r="EM15" s="316">
        <v>0</v>
      </c>
      <c r="EN15" s="316">
        <v>158</v>
      </c>
    </row>
    <row r="16" spans="1:144" s="300" customFormat="1" ht="12" customHeight="1">
      <c r="A16" s="294" t="s">
        <v>568</v>
      </c>
      <c r="B16" s="295" t="s">
        <v>585</v>
      </c>
      <c r="C16" s="294" t="s">
        <v>586</v>
      </c>
      <c r="D16" s="316">
        <f t="shared" si="5"/>
        <v>12217</v>
      </c>
      <c r="E16" s="316">
        <f t="shared" si="6"/>
        <v>9811</v>
      </c>
      <c r="F16" s="316">
        <f t="shared" si="7"/>
        <v>7624</v>
      </c>
      <c r="G16" s="316">
        <v>0</v>
      </c>
      <c r="H16" s="316">
        <v>7624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2187</v>
      </c>
      <c r="N16" s="316">
        <v>0</v>
      </c>
      <c r="O16" s="316">
        <v>2187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1300</v>
      </c>
      <c r="U16" s="316">
        <f t="shared" si="10"/>
        <v>886</v>
      </c>
      <c r="V16" s="316">
        <v>0</v>
      </c>
      <c r="W16" s="316">
        <v>0</v>
      </c>
      <c r="X16" s="316">
        <v>619</v>
      </c>
      <c r="Y16" s="316">
        <v>0</v>
      </c>
      <c r="Z16" s="316">
        <v>9</v>
      </c>
      <c r="AA16" s="316">
        <v>258</v>
      </c>
      <c r="AB16" s="316">
        <f t="shared" si="11"/>
        <v>414</v>
      </c>
      <c r="AC16" s="316">
        <v>0</v>
      </c>
      <c r="AD16" s="316">
        <v>0</v>
      </c>
      <c r="AE16" s="316">
        <v>69</v>
      </c>
      <c r="AF16" s="316">
        <v>0</v>
      </c>
      <c r="AG16" s="316">
        <v>0</v>
      </c>
      <c r="AH16" s="316">
        <v>345</v>
      </c>
      <c r="AI16" s="316">
        <f t="shared" si="12"/>
        <v>0</v>
      </c>
      <c r="AJ16" s="316">
        <f t="shared" si="13"/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0</v>
      </c>
      <c r="CC16" s="316">
        <f t="shared" si="22"/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98</v>
      </c>
      <c r="CR16" s="316">
        <f t="shared" si="25"/>
        <v>95</v>
      </c>
      <c r="CS16" s="316">
        <v>0</v>
      </c>
      <c r="CT16" s="316">
        <v>0</v>
      </c>
      <c r="CU16" s="316">
        <v>0</v>
      </c>
      <c r="CV16" s="316">
        <v>95</v>
      </c>
      <c r="CW16" s="316">
        <v>0</v>
      </c>
      <c r="CX16" s="316">
        <v>0</v>
      </c>
      <c r="CY16" s="316">
        <f t="shared" si="26"/>
        <v>3</v>
      </c>
      <c r="CZ16" s="316">
        <v>0</v>
      </c>
      <c r="DA16" s="316">
        <v>0</v>
      </c>
      <c r="DB16" s="316">
        <v>0</v>
      </c>
      <c r="DC16" s="316">
        <v>3</v>
      </c>
      <c r="DD16" s="316">
        <v>0</v>
      </c>
      <c r="DE16" s="316">
        <v>0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1008</v>
      </c>
      <c r="DV16" s="316">
        <v>913</v>
      </c>
      <c r="DW16" s="316">
        <v>0</v>
      </c>
      <c r="DX16" s="316">
        <v>95</v>
      </c>
      <c r="DY16" s="316">
        <v>0</v>
      </c>
      <c r="DZ16" s="316">
        <f t="shared" si="31"/>
        <v>0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0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0</v>
      </c>
    </row>
    <row r="17" spans="1:144" s="300" customFormat="1" ht="12" customHeight="1">
      <c r="A17" s="294" t="s">
        <v>568</v>
      </c>
      <c r="B17" s="295" t="s">
        <v>587</v>
      </c>
      <c r="C17" s="294" t="s">
        <v>588</v>
      </c>
      <c r="D17" s="316">
        <f t="shared" si="5"/>
        <v>32374</v>
      </c>
      <c r="E17" s="316">
        <f t="shared" si="6"/>
        <v>26617</v>
      </c>
      <c r="F17" s="316">
        <f t="shared" si="7"/>
        <v>25370</v>
      </c>
      <c r="G17" s="316">
        <v>0</v>
      </c>
      <c r="H17" s="316">
        <v>25370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1247</v>
      </c>
      <c r="N17" s="316">
        <v>0</v>
      </c>
      <c r="O17" s="316">
        <v>1247</v>
      </c>
      <c r="P17" s="316">
        <v>0</v>
      </c>
      <c r="Q17" s="316">
        <v>0</v>
      </c>
      <c r="R17" s="316">
        <v>0</v>
      </c>
      <c r="S17" s="316">
        <v>0</v>
      </c>
      <c r="T17" s="316">
        <f t="shared" si="9"/>
        <v>0</v>
      </c>
      <c r="U17" s="316">
        <f t="shared" si="10"/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0</v>
      </c>
      <c r="AB17" s="316">
        <f t="shared" si="11"/>
        <v>0</v>
      </c>
      <c r="AC17" s="316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3823</v>
      </c>
      <c r="CR17" s="316">
        <f t="shared" si="25"/>
        <v>2984</v>
      </c>
      <c r="CS17" s="316">
        <v>0</v>
      </c>
      <c r="CT17" s="316">
        <v>0</v>
      </c>
      <c r="CU17" s="316">
        <v>1002</v>
      </c>
      <c r="CV17" s="316">
        <v>1746</v>
      </c>
      <c r="CW17" s="316">
        <v>0</v>
      </c>
      <c r="CX17" s="316">
        <v>236</v>
      </c>
      <c r="CY17" s="316">
        <f t="shared" si="26"/>
        <v>839</v>
      </c>
      <c r="CZ17" s="316">
        <v>0</v>
      </c>
      <c r="DA17" s="316">
        <v>0</v>
      </c>
      <c r="DB17" s="316">
        <v>219</v>
      </c>
      <c r="DC17" s="316">
        <v>16</v>
      </c>
      <c r="DD17" s="316">
        <v>0</v>
      </c>
      <c r="DE17" s="316">
        <v>604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1934</v>
      </c>
      <c r="DV17" s="316">
        <v>1934</v>
      </c>
      <c r="DW17" s="316">
        <v>0</v>
      </c>
      <c r="DX17" s="316">
        <v>0</v>
      </c>
      <c r="DY17" s="316">
        <v>0</v>
      </c>
      <c r="DZ17" s="316">
        <f t="shared" si="31"/>
        <v>0</v>
      </c>
      <c r="EA17" s="316">
        <f t="shared" si="32"/>
        <v>0</v>
      </c>
      <c r="EB17" s="316">
        <v>0</v>
      </c>
      <c r="EC17" s="316">
        <v>0</v>
      </c>
      <c r="ED17" s="316">
        <v>0</v>
      </c>
      <c r="EE17" s="316">
        <v>0</v>
      </c>
      <c r="EF17" s="316">
        <v>0</v>
      </c>
      <c r="EG17" s="316">
        <v>0</v>
      </c>
      <c r="EH17" s="316">
        <f t="shared" si="33"/>
        <v>0</v>
      </c>
      <c r="EI17" s="316">
        <v>0</v>
      </c>
      <c r="EJ17" s="316">
        <v>0</v>
      </c>
      <c r="EK17" s="316">
        <v>0</v>
      </c>
      <c r="EL17" s="316">
        <v>0</v>
      </c>
      <c r="EM17" s="316">
        <v>0</v>
      </c>
      <c r="EN17" s="316">
        <v>0</v>
      </c>
    </row>
    <row r="18" spans="1:144" s="300" customFormat="1" ht="12" customHeight="1">
      <c r="A18" s="294" t="s">
        <v>568</v>
      </c>
      <c r="B18" s="295" t="s">
        <v>589</v>
      </c>
      <c r="C18" s="294" t="s">
        <v>590</v>
      </c>
      <c r="D18" s="316">
        <f t="shared" si="5"/>
        <v>12010</v>
      </c>
      <c r="E18" s="316">
        <f t="shared" si="6"/>
        <v>9594</v>
      </c>
      <c r="F18" s="316">
        <f t="shared" si="7"/>
        <v>9409</v>
      </c>
      <c r="G18" s="316">
        <v>0</v>
      </c>
      <c r="H18" s="316">
        <v>9409</v>
      </c>
      <c r="I18" s="316">
        <v>0</v>
      </c>
      <c r="J18" s="316">
        <v>0</v>
      </c>
      <c r="K18" s="316">
        <v>0</v>
      </c>
      <c r="L18" s="316">
        <v>0</v>
      </c>
      <c r="M18" s="316">
        <f t="shared" si="8"/>
        <v>185</v>
      </c>
      <c r="N18" s="316">
        <v>0</v>
      </c>
      <c r="O18" s="316">
        <v>185</v>
      </c>
      <c r="P18" s="316">
        <v>0</v>
      </c>
      <c r="Q18" s="316">
        <v>0</v>
      </c>
      <c r="R18" s="316">
        <v>0</v>
      </c>
      <c r="S18" s="316">
        <v>0</v>
      </c>
      <c r="T18" s="316">
        <f t="shared" si="9"/>
        <v>628</v>
      </c>
      <c r="U18" s="316">
        <f t="shared" si="10"/>
        <v>609</v>
      </c>
      <c r="V18" s="316">
        <v>0</v>
      </c>
      <c r="W18" s="316">
        <v>0</v>
      </c>
      <c r="X18" s="316">
        <v>484</v>
      </c>
      <c r="Y18" s="316">
        <v>125</v>
      </c>
      <c r="Z18" s="316">
        <v>0</v>
      </c>
      <c r="AA18" s="316">
        <v>0</v>
      </c>
      <c r="AB18" s="316">
        <f t="shared" si="11"/>
        <v>19</v>
      </c>
      <c r="AC18" s="316">
        <v>0</v>
      </c>
      <c r="AD18" s="316">
        <v>0</v>
      </c>
      <c r="AE18" s="316">
        <v>18</v>
      </c>
      <c r="AF18" s="316">
        <v>1</v>
      </c>
      <c r="AG18" s="316">
        <v>0</v>
      </c>
      <c r="AH18" s="316">
        <v>0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481</v>
      </c>
      <c r="CR18" s="316">
        <f t="shared" si="25"/>
        <v>477</v>
      </c>
      <c r="CS18" s="316">
        <v>0</v>
      </c>
      <c r="CT18" s="316">
        <v>0</v>
      </c>
      <c r="CU18" s="316">
        <v>0</v>
      </c>
      <c r="CV18" s="316">
        <v>477</v>
      </c>
      <c r="CW18" s="316">
        <v>0</v>
      </c>
      <c r="CX18" s="316">
        <v>0</v>
      </c>
      <c r="CY18" s="316">
        <f t="shared" si="26"/>
        <v>4</v>
      </c>
      <c r="CZ18" s="316">
        <v>0</v>
      </c>
      <c r="DA18" s="316">
        <v>0</v>
      </c>
      <c r="DB18" s="316">
        <v>0</v>
      </c>
      <c r="DC18" s="316">
        <v>4</v>
      </c>
      <c r="DD18" s="316">
        <v>0</v>
      </c>
      <c r="DE18" s="316">
        <v>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932</v>
      </c>
      <c r="DV18" s="316">
        <v>908</v>
      </c>
      <c r="DW18" s="316">
        <v>0</v>
      </c>
      <c r="DX18" s="316">
        <v>24</v>
      </c>
      <c r="DY18" s="316">
        <v>0</v>
      </c>
      <c r="DZ18" s="316">
        <f t="shared" si="31"/>
        <v>375</v>
      </c>
      <c r="EA18" s="316">
        <f t="shared" si="32"/>
        <v>0</v>
      </c>
      <c r="EB18" s="316">
        <v>0</v>
      </c>
      <c r="EC18" s="316">
        <v>0</v>
      </c>
      <c r="ED18" s="316">
        <v>0</v>
      </c>
      <c r="EE18" s="316">
        <v>0</v>
      </c>
      <c r="EF18" s="316">
        <v>0</v>
      </c>
      <c r="EG18" s="316">
        <v>0</v>
      </c>
      <c r="EH18" s="316">
        <f t="shared" si="33"/>
        <v>375</v>
      </c>
      <c r="EI18" s="316">
        <v>0</v>
      </c>
      <c r="EJ18" s="316">
        <v>0</v>
      </c>
      <c r="EK18" s="316">
        <v>0</v>
      </c>
      <c r="EL18" s="316">
        <v>0</v>
      </c>
      <c r="EM18" s="316">
        <v>172</v>
      </c>
      <c r="EN18" s="316">
        <v>203</v>
      </c>
    </row>
    <row r="19" spans="1:144" s="300" customFormat="1" ht="12" customHeight="1">
      <c r="A19" s="294" t="s">
        <v>568</v>
      </c>
      <c r="B19" s="295" t="s">
        <v>591</v>
      </c>
      <c r="C19" s="294" t="s">
        <v>592</v>
      </c>
      <c r="D19" s="316">
        <f t="shared" si="5"/>
        <v>9482</v>
      </c>
      <c r="E19" s="316">
        <f t="shared" si="6"/>
        <v>6999</v>
      </c>
      <c r="F19" s="316">
        <f t="shared" si="7"/>
        <v>5470</v>
      </c>
      <c r="G19" s="316">
        <v>0</v>
      </c>
      <c r="H19" s="316">
        <v>5470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1529</v>
      </c>
      <c r="N19" s="316">
        <v>0</v>
      </c>
      <c r="O19" s="316">
        <v>1529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0</v>
      </c>
      <c r="U19" s="316">
        <f t="shared" si="10"/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0</v>
      </c>
      <c r="AB19" s="316">
        <f t="shared" si="11"/>
        <v>0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0</v>
      </c>
      <c r="CC19" s="316">
        <f t="shared" si="22"/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3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f t="shared" si="24"/>
        <v>1424</v>
      </c>
      <c r="CR19" s="316">
        <f t="shared" si="25"/>
        <v>1379</v>
      </c>
      <c r="CS19" s="316">
        <v>0</v>
      </c>
      <c r="CT19" s="316">
        <v>0</v>
      </c>
      <c r="CU19" s="316">
        <v>0</v>
      </c>
      <c r="CV19" s="316">
        <v>1379</v>
      </c>
      <c r="CW19" s="316">
        <v>0</v>
      </c>
      <c r="CX19" s="316">
        <v>0</v>
      </c>
      <c r="CY19" s="316">
        <f t="shared" si="26"/>
        <v>45</v>
      </c>
      <c r="CZ19" s="316">
        <v>0</v>
      </c>
      <c r="DA19" s="316">
        <v>0</v>
      </c>
      <c r="DB19" s="316">
        <v>0</v>
      </c>
      <c r="DC19" s="316">
        <v>45</v>
      </c>
      <c r="DD19" s="316">
        <v>0</v>
      </c>
      <c r="DE19" s="316">
        <v>0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0</v>
      </c>
      <c r="DV19" s="316">
        <v>0</v>
      </c>
      <c r="DW19" s="316">
        <v>0</v>
      </c>
      <c r="DX19" s="316">
        <v>0</v>
      </c>
      <c r="DY19" s="316">
        <v>0</v>
      </c>
      <c r="DZ19" s="316">
        <f t="shared" si="31"/>
        <v>1059</v>
      </c>
      <c r="EA19" s="316">
        <f t="shared" si="32"/>
        <v>311</v>
      </c>
      <c r="EB19" s="316">
        <v>0</v>
      </c>
      <c r="EC19" s="316">
        <v>0</v>
      </c>
      <c r="ED19" s="316">
        <v>311</v>
      </c>
      <c r="EE19" s="316">
        <v>0</v>
      </c>
      <c r="EF19" s="316">
        <v>0</v>
      </c>
      <c r="EG19" s="316">
        <v>0</v>
      </c>
      <c r="EH19" s="316">
        <f t="shared" si="33"/>
        <v>748</v>
      </c>
      <c r="EI19" s="316">
        <v>0</v>
      </c>
      <c r="EJ19" s="316">
        <v>0</v>
      </c>
      <c r="EK19" s="316">
        <v>748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568</v>
      </c>
      <c r="B20" s="295" t="s">
        <v>593</v>
      </c>
      <c r="C20" s="294" t="s">
        <v>594</v>
      </c>
      <c r="D20" s="316">
        <f t="shared" si="5"/>
        <v>10840</v>
      </c>
      <c r="E20" s="316">
        <f t="shared" si="6"/>
        <v>8929</v>
      </c>
      <c r="F20" s="316">
        <f t="shared" si="7"/>
        <v>8141</v>
      </c>
      <c r="G20" s="316">
        <v>0</v>
      </c>
      <c r="H20" s="316">
        <v>8141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788</v>
      </c>
      <c r="N20" s="316">
        <v>0</v>
      </c>
      <c r="O20" s="316">
        <v>788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627</v>
      </c>
      <c r="U20" s="316">
        <f t="shared" si="10"/>
        <v>245</v>
      </c>
      <c r="V20" s="316">
        <v>0</v>
      </c>
      <c r="W20" s="316">
        <v>0</v>
      </c>
      <c r="X20" s="316">
        <v>0</v>
      </c>
      <c r="Y20" s="316">
        <v>0</v>
      </c>
      <c r="Z20" s="316">
        <v>0</v>
      </c>
      <c r="AA20" s="316">
        <v>245</v>
      </c>
      <c r="AB20" s="316">
        <f t="shared" si="11"/>
        <v>382</v>
      </c>
      <c r="AC20" s="316"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382</v>
      </c>
      <c r="AI20" s="316">
        <f t="shared" si="12"/>
        <v>0</v>
      </c>
      <c r="AJ20" s="316">
        <f t="shared" si="13"/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0</v>
      </c>
      <c r="CC20" s="316">
        <f t="shared" si="22"/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0</v>
      </c>
      <c r="CR20" s="316">
        <f t="shared" si="25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f t="shared" si="26"/>
        <v>0</v>
      </c>
      <c r="CZ20" s="316">
        <v>0</v>
      </c>
      <c r="DA20" s="316">
        <v>0</v>
      </c>
      <c r="DB20" s="316">
        <v>0</v>
      </c>
      <c r="DC20" s="316">
        <v>0</v>
      </c>
      <c r="DD20" s="316">
        <v>0</v>
      </c>
      <c r="DE20" s="316">
        <v>0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565</v>
      </c>
      <c r="DV20" s="316">
        <v>515</v>
      </c>
      <c r="DW20" s="316">
        <v>0</v>
      </c>
      <c r="DX20" s="316">
        <v>50</v>
      </c>
      <c r="DY20" s="316">
        <v>0</v>
      </c>
      <c r="DZ20" s="316">
        <f t="shared" si="31"/>
        <v>719</v>
      </c>
      <c r="EA20" s="316">
        <f t="shared" si="32"/>
        <v>463</v>
      </c>
      <c r="EB20" s="316">
        <v>0</v>
      </c>
      <c r="EC20" s="316">
        <v>0</v>
      </c>
      <c r="ED20" s="316">
        <v>463</v>
      </c>
      <c r="EE20" s="316">
        <v>0</v>
      </c>
      <c r="EF20" s="316">
        <v>0</v>
      </c>
      <c r="EG20" s="316">
        <v>0</v>
      </c>
      <c r="EH20" s="316">
        <f t="shared" si="33"/>
        <v>256</v>
      </c>
      <c r="EI20" s="316">
        <v>0</v>
      </c>
      <c r="EJ20" s="316">
        <v>0</v>
      </c>
      <c r="EK20" s="316">
        <v>256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568</v>
      </c>
      <c r="B21" s="295" t="s">
        <v>595</v>
      </c>
      <c r="C21" s="294" t="s">
        <v>596</v>
      </c>
      <c r="D21" s="316">
        <f t="shared" si="5"/>
        <v>2643</v>
      </c>
      <c r="E21" s="316">
        <f t="shared" si="6"/>
        <v>1895</v>
      </c>
      <c r="F21" s="316">
        <f t="shared" si="7"/>
        <v>1855</v>
      </c>
      <c r="G21" s="316">
        <v>0</v>
      </c>
      <c r="H21" s="316">
        <v>1855</v>
      </c>
      <c r="I21" s="316">
        <v>0</v>
      </c>
      <c r="J21" s="316">
        <v>0</v>
      </c>
      <c r="K21" s="316">
        <v>0</v>
      </c>
      <c r="L21" s="316">
        <v>0</v>
      </c>
      <c r="M21" s="316">
        <f t="shared" si="8"/>
        <v>40</v>
      </c>
      <c r="N21" s="316">
        <v>0</v>
      </c>
      <c r="O21" s="316">
        <v>40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12</v>
      </c>
      <c r="U21" s="316">
        <f t="shared" si="10"/>
        <v>12</v>
      </c>
      <c r="V21" s="316">
        <v>0</v>
      </c>
      <c r="W21" s="316">
        <v>0</v>
      </c>
      <c r="X21" s="316">
        <v>0</v>
      </c>
      <c r="Y21" s="316">
        <v>0</v>
      </c>
      <c r="Z21" s="316">
        <v>0</v>
      </c>
      <c r="AA21" s="316">
        <v>12</v>
      </c>
      <c r="AB21" s="316">
        <f t="shared" si="11"/>
        <v>0</v>
      </c>
      <c r="AC21" s="316">
        <v>0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f t="shared" si="12"/>
        <v>152</v>
      </c>
      <c r="AJ21" s="316">
        <f t="shared" si="13"/>
        <v>152</v>
      </c>
      <c r="AK21" s="316">
        <v>0</v>
      </c>
      <c r="AL21" s="316">
        <v>0</v>
      </c>
      <c r="AM21" s="316">
        <v>0</v>
      </c>
      <c r="AN21" s="316">
        <v>152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4</v>
      </c>
      <c r="CC21" s="316">
        <f t="shared" si="22"/>
        <v>4</v>
      </c>
      <c r="CD21" s="316">
        <v>0</v>
      </c>
      <c r="CE21" s="316">
        <v>0</v>
      </c>
      <c r="CF21" s="316">
        <v>0</v>
      </c>
      <c r="CG21" s="316">
        <v>4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190</v>
      </c>
      <c r="CR21" s="316">
        <f t="shared" si="25"/>
        <v>190</v>
      </c>
      <c r="CS21" s="316">
        <v>0</v>
      </c>
      <c r="CT21" s="316">
        <v>0</v>
      </c>
      <c r="CU21" s="316">
        <v>0</v>
      </c>
      <c r="CV21" s="316">
        <v>135</v>
      </c>
      <c r="CW21" s="316">
        <v>55</v>
      </c>
      <c r="CX21" s="316">
        <v>0</v>
      </c>
      <c r="CY21" s="316">
        <f t="shared" si="26"/>
        <v>0</v>
      </c>
      <c r="CZ21" s="316">
        <v>0</v>
      </c>
      <c r="DA21" s="316">
        <v>0</v>
      </c>
      <c r="DB21" s="316">
        <v>0</v>
      </c>
      <c r="DC21" s="316">
        <v>0</v>
      </c>
      <c r="DD21" s="316">
        <v>0</v>
      </c>
      <c r="DE21" s="316">
        <v>0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280</v>
      </c>
      <c r="DV21" s="316">
        <v>280</v>
      </c>
      <c r="DW21" s="316">
        <v>0</v>
      </c>
      <c r="DX21" s="316">
        <v>0</v>
      </c>
      <c r="DY21" s="316">
        <v>0</v>
      </c>
      <c r="DZ21" s="316">
        <f t="shared" si="31"/>
        <v>110</v>
      </c>
      <c r="EA21" s="316">
        <f t="shared" si="32"/>
        <v>53</v>
      </c>
      <c r="EB21" s="316">
        <v>0</v>
      </c>
      <c r="EC21" s="316">
        <v>0</v>
      </c>
      <c r="ED21" s="316">
        <v>53</v>
      </c>
      <c r="EE21" s="316">
        <v>0</v>
      </c>
      <c r="EF21" s="316">
        <v>0</v>
      </c>
      <c r="EG21" s="316">
        <v>0</v>
      </c>
      <c r="EH21" s="316">
        <f t="shared" si="33"/>
        <v>57</v>
      </c>
      <c r="EI21" s="316">
        <v>0</v>
      </c>
      <c r="EJ21" s="316">
        <v>0</v>
      </c>
      <c r="EK21" s="316">
        <v>57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568</v>
      </c>
      <c r="B22" s="295" t="s">
        <v>597</v>
      </c>
      <c r="C22" s="294" t="s">
        <v>598</v>
      </c>
      <c r="D22" s="316">
        <f t="shared" si="5"/>
        <v>845</v>
      </c>
      <c r="E22" s="316">
        <f t="shared" si="6"/>
        <v>687</v>
      </c>
      <c r="F22" s="316">
        <f t="shared" si="7"/>
        <v>684</v>
      </c>
      <c r="G22" s="316">
        <v>0</v>
      </c>
      <c r="H22" s="316">
        <v>684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3</v>
      </c>
      <c r="N22" s="316">
        <v>0</v>
      </c>
      <c r="O22" s="316">
        <v>3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0</v>
      </c>
      <c r="U22" s="316">
        <f t="shared" si="10"/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  <c r="AA22" s="316">
        <v>0</v>
      </c>
      <c r="AB22" s="316">
        <f t="shared" si="11"/>
        <v>0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37</v>
      </c>
      <c r="CR22" s="316">
        <f t="shared" si="25"/>
        <v>37</v>
      </c>
      <c r="CS22" s="316">
        <v>0</v>
      </c>
      <c r="CT22" s="316">
        <v>0</v>
      </c>
      <c r="CU22" s="316">
        <v>0</v>
      </c>
      <c r="CV22" s="316">
        <v>37</v>
      </c>
      <c r="CW22" s="316">
        <v>0</v>
      </c>
      <c r="CX22" s="316">
        <v>0</v>
      </c>
      <c r="CY22" s="316">
        <f t="shared" si="26"/>
        <v>0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0</v>
      </c>
      <c r="DF22" s="316">
        <f t="shared" si="27"/>
        <v>31</v>
      </c>
      <c r="DG22" s="316">
        <f t="shared" si="28"/>
        <v>31</v>
      </c>
      <c r="DH22" s="316">
        <v>0</v>
      </c>
      <c r="DI22" s="316">
        <v>0</v>
      </c>
      <c r="DJ22" s="316">
        <v>31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77</v>
      </c>
      <c r="DV22" s="316">
        <v>77</v>
      </c>
      <c r="DW22" s="316">
        <v>0</v>
      </c>
      <c r="DX22" s="316">
        <v>0</v>
      </c>
      <c r="DY22" s="316">
        <v>0</v>
      </c>
      <c r="DZ22" s="316">
        <f t="shared" si="31"/>
        <v>13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13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13</v>
      </c>
    </row>
    <row r="23" spans="1:144" s="300" customFormat="1" ht="12" customHeight="1">
      <c r="A23" s="294" t="s">
        <v>568</v>
      </c>
      <c r="B23" s="295" t="s">
        <v>599</v>
      </c>
      <c r="C23" s="294" t="s">
        <v>600</v>
      </c>
      <c r="D23" s="316">
        <f t="shared" si="5"/>
        <v>986</v>
      </c>
      <c r="E23" s="316">
        <f t="shared" si="6"/>
        <v>867</v>
      </c>
      <c r="F23" s="316">
        <f t="shared" si="7"/>
        <v>867</v>
      </c>
      <c r="G23" s="316">
        <v>0</v>
      </c>
      <c r="H23" s="316">
        <v>867</v>
      </c>
      <c r="I23" s="316">
        <v>0</v>
      </c>
      <c r="J23" s="316">
        <v>0</v>
      </c>
      <c r="K23" s="316">
        <v>0</v>
      </c>
      <c r="L23" s="316">
        <v>0</v>
      </c>
      <c r="M23" s="316">
        <f t="shared" si="8"/>
        <v>0</v>
      </c>
      <c r="N23" s="316">
        <v>0</v>
      </c>
      <c r="O23" s="316">
        <v>0</v>
      </c>
      <c r="P23" s="316">
        <v>0</v>
      </c>
      <c r="Q23" s="316">
        <v>0</v>
      </c>
      <c r="R23" s="316">
        <v>0</v>
      </c>
      <c r="S23" s="316">
        <v>0</v>
      </c>
      <c r="T23" s="316">
        <f t="shared" si="9"/>
        <v>0</v>
      </c>
      <c r="U23" s="316">
        <f t="shared" si="10"/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v>0</v>
      </c>
      <c r="AA23" s="316">
        <v>0</v>
      </c>
      <c r="AB23" s="316">
        <f t="shared" si="11"/>
        <v>0</v>
      </c>
      <c r="AC23" s="316"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0</v>
      </c>
      <c r="CC23" s="316">
        <f t="shared" si="22"/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3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f t="shared" si="24"/>
        <v>103</v>
      </c>
      <c r="CR23" s="316">
        <f t="shared" si="25"/>
        <v>99</v>
      </c>
      <c r="CS23" s="316">
        <v>0</v>
      </c>
      <c r="CT23" s="316">
        <v>0</v>
      </c>
      <c r="CU23" s="316">
        <v>2</v>
      </c>
      <c r="CV23" s="316">
        <v>97</v>
      </c>
      <c r="CW23" s="316">
        <v>0</v>
      </c>
      <c r="CX23" s="316">
        <v>0</v>
      </c>
      <c r="CY23" s="316">
        <f t="shared" si="26"/>
        <v>4</v>
      </c>
      <c r="CZ23" s="316">
        <v>0</v>
      </c>
      <c r="DA23" s="316">
        <v>0</v>
      </c>
      <c r="DB23" s="316">
        <v>4</v>
      </c>
      <c r="DC23" s="316">
        <v>0</v>
      </c>
      <c r="DD23" s="316">
        <v>0</v>
      </c>
      <c r="DE23" s="316">
        <v>0</v>
      </c>
      <c r="DF23" s="316">
        <f t="shared" si="27"/>
        <v>0</v>
      </c>
      <c r="DG23" s="316">
        <f t="shared" si="28"/>
        <v>0</v>
      </c>
      <c r="DH23" s="316">
        <v>0</v>
      </c>
      <c r="DI23" s="316">
        <v>0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0</v>
      </c>
      <c r="DV23" s="316">
        <v>0</v>
      </c>
      <c r="DW23" s="316">
        <v>0</v>
      </c>
      <c r="DX23" s="316">
        <v>0</v>
      </c>
      <c r="DY23" s="316">
        <v>0</v>
      </c>
      <c r="DZ23" s="316">
        <f t="shared" si="31"/>
        <v>16</v>
      </c>
      <c r="EA23" s="316">
        <f t="shared" si="32"/>
        <v>9</v>
      </c>
      <c r="EB23" s="316">
        <v>0</v>
      </c>
      <c r="EC23" s="316">
        <v>0</v>
      </c>
      <c r="ED23" s="316">
        <v>9</v>
      </c>
      <c r="EE23" s="316">
        <v>0</v>
      </c>
      <c r="EF23" s="316">
        <v>0</v>
      </c>
      <c r="EG23" s="316">
        <v>0</v>
      </c>
      <c r="EH23" s="316">
        <f t="shared" si="33"/>
        <v>7</v>
      </c>
      <c r="EI23" s="316">
        <v>0</v>
      </c>
      <c r="EJ23" s="316">
        <v>0</v>
      </c>
      <c r="EK23" s="316">
        <v>7</v>
      </c>
      <c r="EL23" s="316">
        <v>0</v>
      </c>
      <c r="EM23" s="316">
        <v>0</v>
      </c>
      <c r="EN23" s="316">
        <v>0</v>
      </c>
    </row>
    <row r="24" spans="1:144" s="300" customFormat="1" ht="12" customHeight="1">
      <c r="A24" s="294" t="s">
        <v>568</v>
      </c>
      <c r="B24" s="295" t="s">
        <v>601</v>
      </c>
      <c r="C24" s="294" t="s">
        <v>602</v>
      </c>
      <c r="D24" s="316">
        <f t="shared" si="5"/>
        <v>5414</v>
      </c>
      <c r="E24" s="316">
        <f t="shared" si="6"/>
        <v>4680</v>
      </c>
      <c r="F24" s="316">
        <f t="shared" si="7"/>
        <v>4662</v>
      </c>
      <c r="G24" s="316">
        <v>0</v>
      </c>
      <c r="H24" s="316">
        <v>4662</v>
      </c>
      <c r="I24" s="316">
        <v>0</v>
      </c>
      <c r="J24" s="316">
        <v>0</v>
      </c>
      <c r="K24" s="316">
        <v>0</v>
      </c>
      <c r="L24" s="316">
        <v>0</v>
      </c>
      <c r="M24" s="316">
        <f t="shared" si="8"/>
        <v>18</v>
      </c>
      <c r="N24" s="316">
        <v>0</v>
      </c>
      <c r="O24" s="316">
        <v>18</v>
      </c>
      <c r="P24" s="316">
        <v>0</v>
      </c>
      <c r="Q24" s="316">
        <v>0</v>
      </c>
      <c r="R24" s="316">
        <v>0</v>
      </c>
      <c r="S24" s="316">
        <v>0</v>
      </c>
      <c r="T24" s="316">
        <f t="shared" si="9"/>
        <v>30</v>
      </c>
      <c r="U24" s="316">
        <f t="shared" si="10"/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0</v>
      </c>
      <c r="AB24" s="316">
        <f t="shared" si="11"/>
        <v>30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30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4</v>
      </c>
      <c r="CR24" s="316">
        <f t="shared" si="25"/>
        <v>4</v>
      </c>
      <c r="CS24" s="316">
        <v>0</v>
      </c>
      <c r="CT24" s="316">
        <v>0</v>
      </c>
      <c r="CU24" s="316">
        <v>0</v>
      </c>
      <c r="CV24" s="316">
        <v>0</v>
      </c>
      <c r="CW24" s="316">
        <v>4</v>
      </c>
      <c r="CX24" s="316">
        <v>0</v>
      </c>
      <c r="CY24" s="316">
        <f t="shared" si="26"/>
        <v>0</v>
      </c>
      <c r="CZ24" s="316">
        <v>0</v>
      </c>
      <c r="DA24" s="316">
        <v>0</v>
      </c>
      <c r="DB24" s="316">
        <v>0</v>
      </c>
      <c r="DC24" s="316">
        <v>0</v>
      </c>
      <c r="DD24" s="316">
        <v>0</v>
      </c>
      <c r="DE24" s="316">
        <v>0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451</v>
      </c>
      <c r="DV24" s="316">
        <v>451</v>
      </c>
      <c r="DW24" s="316">
        <v>0</v>
      </c>
      <c r="DX24" s="316">
        <v>0</v>
      </c>
      <c r="DY24" s="316">
        <v>0</v>
      </c>
      <c r="DZ24" s="316">
        <f t="shared" si="31"/>
        <v>249</v>
      </c>
      <c r="EA24" s="316">
        <f t="shared" si="32"/>
        <v>174</v>
      </c>
      <c r="EB24" s="316">
        <v>0</v>
      </c>
      <c r="EC24" s="316">
        <v>0</v>
      </c>
      <c r="ED24" s="316">
        <v>174</v>
      </c>
      <c r="EE24" s="316">
        <v>0</v>
      </c>
      <c r="EF24" s="316">
        <v>0</v>
      </c>
      <c r="EG24" s="316">
        <v>0</v>
      </c>
      <c r="EH24" s="316">
        <f t="shared" si="33"/>
        <v>75</v>
      </c>
      <c r="EI24" s="316">
        <v>0</v>
      </c>
      <c r="EJ24" s="316">
        <v>0</v>
      </c>
      <c r="EK24" s="316">
        <v>75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568</v>
      </c>
      <c r="B25" s="295" t="s">
        <v>603</v>
      </c>
      <c r="C25" s="294" t="s">
        <v>604</v>
      </c>
      <c r="D25" s="316">
        <f t="shared" si="5"/>
        <v>2602</v>
      </c>
      <c r="E25" s="316">
        <f t="shared" si="6"/>
        <v>2219</v>
      </c>
      <c r="F25" s="316">
        <f t="shared" si="7"/>
        <v>2196</v>
      </c>
      <c r="G25" s="316">
        <v>0</v>
      </c>
      <c r="H25" s="316">
        <v>2196</v>
      </c>
      <c r="I25" s="316">
        <v>0</v>
      </c>
      <c r="J25" s="316">
        <v>0</v>
      </c>
      <c r="K25" s="316">
        <v>0</v>
      </c>
      <c r="L25" s="316">
        <v>0</v>
      </c>
      <c r="M25" s="316">
        <f t="shared" si="8"/>
        <v>23</v>
      </c>
      <c r="N25" s="316">
        <v>0</v>
      </c>
      <c r="O25" s="316">
        <v>23</v>
      </c>
      <c r="P25" s="316">
        <v>0</v>
      </c>
      <c r="Q25" s="316">
        <v>0</v>
      </c>
      <c r="R25" s="316">
        <v>0</v>
      </c>
      <c r="S25" s="316">
        <v>0</v>
      </c>
      <c r="T25" s="316">
        <f t="shared" si="9"/>
        <v>115</v>
      </c>
      <c r="U25" s="316">
        <f t="shared" si="10"/>
        <v>108</v>
      </c>
      <c r="V25" s="316">
        <v>0</v>
      </c>
      <c r="W25" s="316">
        <v>0</v>
      </c>
      <c r="X25" s="316">
        <v>75</v>
      </c>
      <c r="Y25" s="316">
        <v>0</v>
      </c>
      <c r="Z25" s="316">
        <v>0</v>
      </c>
      <c r="AA25" s="316">
        <v>33</v>
      </c>
      <c r="AB25" s="316">
        <f t="shared" si="11"/>
        <v>7</v>
      </c>
      <c r="AC25" s="316">
        <v>0</v>
      </c>
      <c r="AD25" s="316">
        <v>0</v>
      </c>
      <c r="AE25" s="316">
        <v>5</v>
      </c>
      <c r="AF25" s="316">
        <v>0</v>
      </c>
      <c r="AG25" s="316">
        <v>0</v>
      </c>
      <c r="AH25" s="316">
        <v>2</v>
      </c>
      <c r="AI25" s="316">
        <f t="shared" si="12"/>
        <v>0</v>
      </c>
      <c r="AJ25" s="316">
        <f t="shared" si="13"/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0</v>
      </c>
      <c r="CR25" s="316">
        <f t="shared" si="25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f t="shared" si="26"/>
        <v>0</v>
      </c>
      <c r="CZ25" s="316">
        <v>0</v>
      </c>
      <c r="DA25" s="316">
        <v>0</v>
      </c>
      <c r="DB25" s="316">
        <v>0</v>
      </c>
      <c r="DC25" s="316">
        <v>0</v>
      </c>
      <c r="DD25" s="316">
        <v>0</v>
      </c>
      <c r="DE25" s="316">
        <v>0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268</v>
      </c>
      <c r="DV25" s="316">
        <v>268</v>
      </c>
      <c r="DW25" s="316">
        <v>0</v>
      </c>
      <c r="DX25" s="316">
        <v>0</v>
      </c>
      <c r="DY25" s="316">
        <v>0</v>
      </c>
      <c r="DZ25" s="316">
        <f t="shared" si="31"/>
        <v>0</v>
      </c>
      <c r="EA25" s="316">
        <f t="shared" si="32"/>
        <v>0</v>
      </c>
      <c r="EB25" s="316">
        <v>0</v>
      </c>
      <c r="EC25" s="316">
        <v>0</v>
      </c>
      <c r="ED25" s="316">
        <v>0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568</v>
      </c>
      <c r="B26" s="295" t="s">
        <v>605</v>
      </c>
      <c r="C26" s="294" t="s">
        <v>606</v>
      </c>
      <c r="D26" s="316">
        <f t="shared" si="5"/>
        <v>2519</v>
      </c>
      <c r="E26" s="316">
        <f t="shared" si="6"/>
        <v>2317</v>
      </c>
      <c r="F26" s="316">
        <f t="shared" si="7"/>
        <v>2313</v>
      </c>
      <c r="G26" s="316">
        <v>0</v>
      </c>
      <c r="H26" s="316">
        <v>2313</v>
      </c>
      <c r="I26" s="316">
        <v>0</v>
      </c>
      <c r="J26" s="316">
        <v>0</v>
      </c>
      <c r="K26" s="316">
        <v>0</v>
      </c>
      <c r="L26" s="316">
        <v>0</v>
      </c>
      <c r="M26" s="316">
        <f t="shared" si="8"/>
        <v>4</v>
      </c>
      <c r="N26" s="316">
        <v>0</v>
      </c>
      <c r="O26" s="316">
        <v>4</v>
      </c>
      <c r="P26" s="316">
        <v>0</v>
      </c>
      <c r="Q26" s="316">
        <v>0</v>
      </c>
      <c r="R26" s="316">
        <v>0</v>
      </c>
      <c r="S26" s="316">
        <v>0</v>
      </c>
      <c r="T26" s="316">
        <f t="shared" si="9"/>
        <v>84</v>
      </c>
      <c r="U26" s="316">
        <f t="shared" si="10"/>
        <v>80</v>
      </c>
      <c r="V26" s="316">
        <v>0</v>
      </c>
      <c r="W26" s="316">
        <v>0</v>
      </c>
      <c r="X26" s="316">
        <v>39</v>
      </c>
      <c r="Y26" s="316">
        <v>0</v>
      </c>
      <c r="Z26" s="316">
        <v>0</v>
      </c>
      <c r="AA26" s="316">
        <v>41</v>
      </c>
      <c r="AB26" s="316">
        <f t="shared" si="11"/>
        <v>4</v>
      </c>
      <c r="AC26" s="316">
        <v>0</v>
      </c>
      <c r="AD26" s="316">
        <v>0</v>
      </c>
      <c r="AE26" s="316">
        <v>2</v>
      </c>
      <c r="AF26" s="316">
        <v>0</v>
      </c>
      <c r="AG26" s="316">
        <v>0</v>
      </c>
      <c r="AH26" s="316">
        <v>2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104</v>
      </c>
      <c r="CR26" s="316">
        <f t="shared" si="25"/>
        <v>104</v>
      </c>
      <c r="CS26" s="316">
        <v>0</v>
      </c>
      <c r="CT26" s="316">
        <v>0</v>
      </c>
      <c r="CU26" s="316">
        <v>0</v>
      </c>
      <c r="CV26" s="316">
        <v>104</v>
      </c>
      <c r="CW26" s="316">
        <v>0</v>
      </c>
      <c r="CX26" s="316">
        <v>0</v>
      </c>
      <c r="CY26" s="316">
        <f t="shared" si="26"/>
        <v>0</v>
      </c>
      <c r="CZ26" s="316">
        <v>0</v>
      </c>
      <c r="DA26" s="316">
        <v>0</v>
      </c>
      <c r="DB26" s="316">
        <v>0</v>
      </c>
      <c r="DC26" s="316">
        <v>0</v>
      </c>
      <c r="DD26" s="316">
        <v>0</v>
      </c>
      <c r="DE26" s="316">
        <v>0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14</v>
      </c>
      <c r="DV26" s="316">
        <v>14</v>
      </c>
      <c r="DW26" s="316">
        <v>0</v>
      </c>
      <c r="DX26" s="316">
        <v>0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  <row r="27" spans="1:144" s="300" customFormat="1" ht="12" customHeight="1">
      <c r="A27" s="294" t="s">
        <v>568</v>
      </c>
      <c r="B27" s="295" t="s">
        <v>607</v>
      </c>
      <c r="C27" s="294" t="s">
        <v>608</v>
      </c>
      <c r="D27" s="316">
        <f t="shared" si="5"/>
        <v>1724</v>
      </c>
      <c r="E27" s="316">
        <f t="shared" si="6"/>
        <v>1366</v>
      </c>
      <c r="F27" s="316">
        <f t="shared" si="7"/>
        <v>1358</v>
      </c>
      <c r="G27" s="316">
        <v>0</v>
      </c>
      <c r="H27" s="316">
        <v>1358</v>
      </c>
      <c r="I27" s="316">
        <v>0</v>
      </c>
      <c r="J27" s="316">
        <v>0</v>
      </c>
      <c r="K27" s="316">
        <v>0</v>
      </c>
      <c r="L27" s="316">
        <v>0</v>
      </c>
      <c r="M27" s="316">
        <f t="shared" si="8"/>
        <v>8</v>
      </c>
      <c r="N27" s="316">
        <v>0</v>
      </c>
      <c r="O27" s="316">
        <v>8</v>
      </c>
      <c r="P27" s="316">
        <v>0</v>
      </c>
      <c r="Q27" s="316">
        <v>0</v>
      </c>
      <c r="R27" s="316">
        <v>0</v>
      </c>
      <c r="S27" s="316">
        <v>0</v>
      </c>
      <c r="T27" s="316">
        <f t="shared" si="9"/>
        <v>74</v>
      </c>
      <c r="U27" s="316">
        <f t="shared" si="10"/>
        <v>61</v>
      </c>
      <c r="V27" s="316">
        <v>0</v>
      </c>
      <c r="W27" s="316">
        <v>0</v>
      </c>
      <c r="X27" s="316">
        <v>42</v>
      </c>
      <c r="Y27" s="316">
        <v>0</v>
      </c>
      <c r="Z27" s="316">
        <v>0</v>
      </c>
      <c r="AA27" s="316">
        <v>19</v>
      </c>
      <c r="AB27" s="316">
        <f t="shared" si="11"/>
        <v>13</v>
      </c>
      <c r="AC27" s="316">
        <v>0</v>
      </c>
      <c r="AD27" s="316">
        <v>0</v>
      </c>
      <c r="AE27" s="316">
        <v>1</v>
      </c>
      <c r="AF27" s="316">
        <v>0</v>
      </c>
      <c r="AG27" s="316">
        <v>0</v>
      </c>
      <c r="AH27" s="316">
        <v>12</v>
      </c>
      <c r="AI27" s="316">
        <f t="shared" si="12"/>
        <v>0</v>
      </c>
      <c r="AJ27" s="316">
        <f t="shared" si="13"/>
        <v>0</v>
      </c>
      <c r="AK27" s="316">
        <v>0</v>
      </c>
      <c r="AL27" s="316">
        <v>0</v>
      </c>
      <c r="AM27" s="316">
        <v>0</v>
      </c>
      <c r="AN27" s="316">
        <v>0</v>
      </c>
      <c r="AO27" s="316">
        <v>0</v>
      </c>
      <c r="AP27" s="316">
        <v>0</v>
      </c>
      <c r="AQ27" s="316">
        <f t="shared" si="14"/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f t="shared" si="15"/>
        <v>0</v>
      </c>
      <c r="AY27" s="316">
        <f t="shared" si="16"/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f t="shared" si="17"/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6">
        <f t="shared" si="18"/>
        <v>0</v>
      </c>
      <c r="BN27" s="316">
        <f t="shared" si="19"/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v>0</v>
      </c>
      <c r="BU27" s="316">
        <f t="shared" si="20"/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1"/>
        <v>0</v>
      </c>
      <c r="CC27" s="316">
        <f t="shared" si="22"/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23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f t="shared" si="24"/>
        <v>75</v>
      </c>
      <c r="CR27" s="316">
        <f t="shared" si="25"/>
        <v>75</v>
      </c>
      <c r="CS27" s="316">
        <v>0</v>
      </c>
      <c r="CT27" s="316">
        <v>0</v>
      </c>
      <c r="CU27" s="316">
        <v>0</v>
      </c>
      <c r="CV27" s="316">
        <v>75</v>
      </c>
      <c r="CW27" s="316">
        <v>0</v>
      </c>
      <c r="CX27" s="316">
        <v>0</v>
      </c>
      <c r="CY27" s="316">
        <f t="shared" si="26"/>
        <v>0</v>
      </c>
      <c r="CZ27" s="316">
        <v>0</v>
      </c>
      <c r="DA27" s="316">
        <v>0</v>
      </c>
      <c r="DB27" s="316">
        <v>0</v>
      </c>
      <c r="DC27" s="316">
        <v>0</v>
      </c>
      <c r="DD27" s="316">
        <v>0</v>
      </c>
      <c r="DE27" s="316">
        <v>0</v>
      </c>
      <c r="DF27" s="316">
        <f t="shared" si="27"/>
        <v>0</v>
      </c>
      <c r="DG27" s="316">
        <f t="shared" si="28"/>
        <v>0</v>
      </c>
      <c r="DH27" s="316">
        <v>0</v>
      </c>
      <c r="DI27" s="316">
        <v>0</v>
      </c>
      <c r="DJ27" s="316">
        <v>0</v>
      </c>
      <c r="DK27" s="316">
        <v>0</v>
      </c>
      <c r="DL27" s="316">
        <v>0</v>
      </c>
      <c r="DM27" s="316">
        <v>0</v>
      </c>
      <c r="DN27" s="316">
        <f t="shared" si="29"/>
        <v>0</v>
      </c>
      <c r="DO27" s="316">
        <v>0</v>
      </c>
      <c r="DP27" s="316">
        <v>0</v>
      </c>
      <c r="DQ27" s="316">
        <v>0</v>
      </c>
      <c r="DR27" s="316">
        <v>0</v>
      </c>
      <c r="DS27" s="316">
        <v>0</v>
      </c>
      <c r="DT27" s="316">
        <v>0</v>
      </c>
      <c r="DU27" s="316">
        <f t="shared" si="30"/>
        <v>209</v>
      </c>
      <c r="DV27" s="316">
        <v>209</v>
      </c>
      <c r="DW27" s="316">
        <v>0</v>
      </c>
      <c r="DX27" s="316">
        <v>0</v>
      </c>
      <c r="DY27" s="316">
        <v>0</v>
      </c>
      <c r="DZ27" s="316">
        <f t="shared" si="31"/>
        <v>0</v>
      </c>
      <c r="EA27" s="316">
        <f t="shared" si="32"/>
        <v>0</v>
      </c>
      <c r="EB27" s="316">
        <v>0</v>
      </c>
      <c r="EC27" s="316">
        <v>0</v>
      </c>
      <c r="ED27" s="316">
        <v>0</v>
      </c>
      <c r="EE27" s="316">
        <v>0</v>
      </c>
      <c r="EF27" s="316">
        <v>0</v>
      </c>
      <c r="EG27" s="316">
        <v>0</v>
      </c>
      <c r="EH27" s="316">
        <f t="shared" si="33"/>
        <v>0</v>
      </c>
      <c r="EI27" s="316">
        <v>0</v>
      </c>
      <c r="EJ27" s="316">
        <v>0</v>
      </c>
      <c r="EK27" s="316">
        <v>0</v>
      </c>
      <c r="EL27" s="316">
        <v>0</v>
      </c>
      <c r="EM27" s="316">
        <v>0</v>
      </c>
      <c r="EN27" s="316">
        <v>0</v>
      </c>
    </row>
    <row r="28" spans="1:144" s="300" customFormat="1" ht="12" customHeight="1">
      <c r="A28" s="294" t="s">
        <v>568</v>
      </c>
      <c r="B28" s="295" t="s">
        <v>609</v>
      </c>
      <c r="C28" s="294" t="s">
        <v>610</v>
      </c>
      <c r="D28" s="316">
        <f t="shared" si="5"/>
        <v>1535</v>
      </c>
      <c r="E28" s="316">
        <f t="shared" si="6"/>
        <v>1388</v>
      </c>
      <c r="F28" s="316">
        <f t="shared" si="7"/>
        <v>1388</v>
      </c>
      <c r="G28" s="316">
        <v>0</v>
      </c>
      <c r="H28" s="316">
        <v>1388</v>
      </c>
      <c r="I28" s="316">
        <v>0</v>
      </c>
      <c r="J28" s="316">
        <v>0</v>
      </c>
      <c r="K28" s="316">
        <v>0</v>
      </c>
      <c r="L28" s="316">
        <v>0</v>
      </c>
      <c r="M28" s="316">
        <f t="shared" si="8"/>
        <v>0</v>
      </c>
      <c r="N28" s="316">
        <v>0</v>
      </c>
      <c r="O28" s="316">
        <v>0</v>
      </c>
      <c r="P28" s="316">
        <v>0</v>
      </c>
      <c r="Q28" s="316">
        <v>0</v>
      </c>
      <c r="R28" s="316">
        <v>0</v>
      </c>
      <c r="S28" s="316">
        <v>0</v>
      </c>
      <c r="T28" s="316">
        <f t="shared" si="9"/>
        <v>75</v>
      </c>
      <c r="U28" s="316">
        <f t="shared" si="10"/>
        <v>71</v>
      </c>
      <c r="V28" s="316">
        <v>0</v>
      </c>
      <c r="W28" s="316">
        <v>0</v>
      </c>
      <c r="X28" s="316">
        <v>40</v>
      </c>
      <c r="Y28" s="316">
        <v>0</v>
      </c>
      <c r="Z28" s="316">
        <v>0</v>
      </c>
      <c r="AA28" s="316">
        <v>31</v>
      </c>
      <c r="AB28" s="316">
        <f t="shared" si="11"/>
        <v>4</v>
      </c>
      <c r="AC28" s="316"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4</v>
      </c>
      <c r="AI28" s="316">
        <f t="shared" si="12"/>
        <v>0</v>
      </c>
      <c r="AJ28" s="316">
        <f t="shared" si="13"/>
        <v>0</v>
      </c>
      <c r="AK28" s="316">
        <v>0</v>
      </c>
      <c r="AL28" s="316">
        <v>0</v>
      </c>
      <c r="AM28" s="316">
        <v>0</v>
      </c>
      <c r="AN28" s="316">
        <v>0</v>
      </c>
      <c r="AO28" s="316">
        <v>0</v>
      </c>
      <c r="AP28" s="316">
        <v>0</v>
      </c>
      <c r="AQ28" s="316">
        <f t="shared" si="14"/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v>0</v>
      </c>
      <c r="AW28" s="316">
        <v>0</v>
      </c>
      <c r="AX28" s="316">
        <f t="shared" si="15"/>
        <v>0</v>
      </c>
      <c r="AY28" s="316">
        <f t="shared" si="16"/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v>0</v>
      </c>
      <c r="BE28" s="316">
        <v>0</v>
      </c>
      <c r="BF28" s="316">
        <f t="shared" si="17"/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v>0</v>
      </c>
      <c r="BM28" s="316">
        <f t="shared" si="18"/>
        <v>0</v>
      </c>
      <c r="BN28" s="316">
        <f t="shared" si="19"/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v>0</v>
      </c>
      <c r="BU28" s="316">
        <f t="shared" si="20"/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21"/>
        <v>0</v>
      </c>
      <c r="CC28" s="316">
        <f t="shared" si="22"/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23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f t="shared" si="24"/>
        <v>72</v>
      </c>
      <c r="CR28" s="316">
        <f t="shared" si="25"/>
        <v>72</v>
      </c>
      <c r="CS28" s="316">
        <v>0</v>
      </c>
      <c r="CT28" s="316">
        <v>0</v>
      </c>
      <c r="CU28" s="316">
        <v>0</v>
      </c>
      <c r="CV28" s="316">
        <v>72</v>
      </c>
      <c r="CW28" s="316">
        <v>0</v>
      </c>
      <c r="CX28" s="316">
        <v>0</v>
      </c>
      <c r="CY28" s="316">
        <f t="shared" si="26"/>
        <v>0</v>
      </c>
      <c r="CZ28" s="316">
        <v>0</v>
      </c>
      <c r="DA28" s="316">
        <v>0</v>
      </c>
      <c r="DB28" s="316">
        <v>0</v>
      </c>
      <c r="DC28" s="316">
        <v>0</v>
      </c>
      <c r="DD28" s="316">
        <v>0</v>
      </c>
      <c r="DE28" s="316">
        <v>0</v>
      </c>
      <c r="DF28" s="316">
        <f t="shared" si="27"/>
        <v>0</v>
      </c>
      <c r="DG28" s="316">
        <f t="shared" si="28"/>
        <v>0</v>
      </c>
      <c r="DH28" s="316">
        <v>0</v>
      </c>
      <c r="DI28" s="316">
        <v>0</v>
      </c>
      <c r="DJ28" s="316">
        <v>0</v>
      </c>
      <c r="DK28" s="316">
        <v>0</v>
      </c>
      <c r="DL28" s="316">
        <v>0</v>
      </c>
      <c r="DM28" s="316">
        <v>0</v>
      </c>
      <c r="DN28" s="316">
        <f t="shared" si="29"/>
        <v>0</v>
      </c>
      <c r="DO28" s="316">
        <v>0</v>
      </c>
      <c r="DP28" s="316">
        <v>0</v>
      </c>
      <c r="DQ28" s="316">
        <v>0</v>
      </c>
      <c r="DR28" s="316">
        <v>0</v>
      </c>
      <c r="DS28" s="316">
        <v>0</v>
      </c>
      <c r="DT28" s="316">
        <v>0</v>
      </c>
      <c r="DU28" s="316">
        <f t="shared" si="30"/>
        <v>0</v>
      </c>
      <c r="DV28" s="316">
        <v>0</v>
      </c>
      <c r="DW28" s="316">
        <v>0</v>
      </c>
      <c r="DX28" s="316">
        <v>0</v>
      </c>
      <c r="DY28" s="316">
        <v>0</v>
      </c>
      <c r="DZ28" s="316">
        <f t="shared" si="31"/>
        <v>0</v>
      </c>
      <c r="EA28" s="316">
        <f t="shared" si="32"/>
        <v>0</v>
      </c>
      <c r="EB28" s="316">
        <v>0</v>
      </c>
      <c r="EC28" s="316">
        <v>0</v>
      </c>
      <c r="ED28" s="316">
        <v>0</v>
      </c>
      <c r="EE28" s="316">
        <v>0</v>
      </c>
      <c r="EF28" s="316">
        <v>0</v>
      </c>
      <c r="EG28" s="316">
        <v>0</v>
      </c>
      <c r="EH28" s="316">
        <f t="shared" si="33"/>
        <v>0</v>
      </c>
      <c r="EI28" s="316">
        <v>0</v>
      </c>
      <c r="EJ28" s="316">
        <v>0</v>
      </c>
      <c r="EK28" s="316">
        <v>0</v>
      </c>
      <c r="EL28" s="316">
        <v>0</v>
      </c>
      <c r="EM28" s="316">
        <v>0</v>
      </c>
      <c r="EN28" s="316">
        <v>0</v>
      </c>
    </row>
    <row r="29" spans="1:144" s="300" customFormat="1" ht="12" customHeight="1">
      <c r="A29" s="294" t="s">
        <v>568</v>
      </c>
      <c r="B29" s="295" t="s">
        <v>611</v>
      </c>
      <c r="C29" s="294" t="s">
        <v>612</v>
      </c>
      <c r="D29" s="316">
        <f t="shared" si="5"/>
        <v>1125</v>
      </c>
      <c r="E29" s="316">
        <f t="shared" si="6"/>
        <v>844</v>
      </c>
      <c r="F29" s="316">
        <f t="shared" si="7"/>
        <v>844</v>
      </c>
      <c r="G29" s="316">
        <v>0</v>
      </c>
      <c r="H29" s="316">
        <v>844</v>
      </c>
      <c r="I29" s="316">
        <v>0</v>
      </c>
      <c r="J29" s="316">
        <v>0</v>
      </c>
      <c r="K29" s="316">
        <v>0</v>
      </c>
      <c r="L29" s="316">
        <v>0</v>
      </c>
      <c r="M29" s="316">
        <f t="shared" si="8"/>
        <v>0</v>
      </c>
      <c r="N29" s="316">
        <v>0</v>
      </c>
      <c r="O29" s="316">
        <v>0</v>
      </c>
      <c r="P29" s="316">
        <v>0</v>
      </c>
      <c r="Q29" s="316">
        <v>0</v>
      </c>
      <c r="R29" s="316">
        <v>0</v>
      </c>
      <c r="S29" s="316">
        <v>0</v>
      </c>
      <c r="T29" s="316">
        <f t="shared" si="9"/>
        <v>59</v>
      </c>
      <c r="U29" s="316">
        <f t="shared" si="10"/>
        <v>59</v>
      </c>
      <c r="V29" s="316">
        <v>0</v>
      </c>
      <c r="W29" s="316">
        <v>0</v>
      </c>
      <c r="X29" s="316">
        <v>33</v>
      </c>
      <c r="Y29" s="316">
        <v>0</v>
      </c>
      <c r="Z29" s="316">
        <v>0</v>
      </c>
      <c r="AA29" s="316">
        <v>26</v>
      </c>
      <c r="AB29" s="316">
        <f t="shared" si="11"/>
        <v>0</v>
      </c>
      <c r="AC29" s="316"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f t="shared" si="12"/>
        <v>0</v>
      </c>
      <c r="AJ29" s="316">
        <f t="shared" si="13"/>
        <v>0</v>
      </c>
      <c r="AK29" s="316">
        <v>0</v>
      </c>
      <c r="AL29" s="316">
        <v>0</v>
      </c>
      <c r="AM29" s="316">
        <v>0</v>
      </c>
      <c r="AN29" s="316">
        <v>0</v>
      </c>
      <c r="AO29" s="316">
        <v>0</v>
      </c>
      <c r="AP29" s="316">
        <v>0</v>
      </c>
      <c r="AQ29" s="316">
        <f t="shared" si="14"/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v>0</v>
      </c>
      <c r="AW29" s="316">
        <v>0</v>
      </c>
      <c r="AX29" s="316">
        <f t="shared" si="15"/>
        <v>0</v>
      </c>
      <c r="AY29" s="316">
        <f t="shared" si="16"/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v>0</v>
      </c>
      <c r="BE29" s="316">
        <v>0</v>
      </c>
      <c r="BF29" s="316">
        <f t="shared" si="17"/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6">
        <f t="shared" si="18"/>
        <v>0</v>
      </c>
      <c r="BN29" s="316">
        <f t="shared" si="19"/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v>0</v>
      </c>
      <c r="BU29" s="316">
        <f t="shared" si="20"/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21"/>
        <v>0</v>
      </c>
      <c r="CC29" s="316">
        <f t="shared" si="22"/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23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f t="shared" si="24"/>
        <v>68</v>
      </c>
      <c r="CR29" s="316">
        <f t="shared" si="25"/>
        <v>68</v>
      </c>
      <c r="CS29" s="316">
        <v>0</v>
      </c>
      <c r="CT29" s="316">
        <v>0</v>
      </c>
      <c r="CU29" s="316">
        <v>0</v>
      </c>
      <c r="CV29" s="316">
        <v>68</v>
      </c>
      <c r="CW29" s="316">
        <v>0</v>
      </c>
      <c r="CX29" s="316">
        <v>0</v>
      </c>
      <c r="CY29" s="316">
        <f t="shared" si="26"/>
        <v>0</v>
      </c>
      <c r="CZ29" s="316">
        <v>0</v>
      </c>
      <c r="DA29" s="316">
        <v>0</v>
      </c>
      <c r="DB29" s="316">
        <v>0</v>
      </c>
      <c r="DC29" s="316">
        <v>0</v>
      </c>
      <c r="DD29" s="316">
        <v>0</v>
      </c>
      <c r="DE29" s="316">
        <v>0</v>
      </c>
      <c r="DF29" s="316">
        <f t="shared" si="27"/>
        <v>0</v>
      </c>
      <c r="DG29" s="316">
        <f t="shared" si="28"/>
        <v>0</v>
      </c>
      <c r="DH29" s="316">
        <v>0</v>
      </c>
      <c r="DI29" s="316">
        <v>0</v>
      </c>
      <c r="DJ29" s="316">
        <v>0</v>
      </c>
      <c r="DK29" s="316">
        <v>0</v>
      </c>
      <c r="DL29" s="316">
        <v>0</v>
      </c>
      <c r="DM29" s="316">
        <v>0</v>
      </c>
      <c r="DN29" s="316">
        <f t="shared" si="29"/>
        <v>0</v>
      </c>
      <c r="DO29" s="316">
        <v>0</v>
      </c>
      <c r="DP29" s="316">
        <v>0</v>
      </c>
      <c r="DQ29" s="316">
        <v>0</v>
      </c>
      <c r="DR29" s="316">
        <v>0</v>
      </c>
      <c r="DS29" s="316">
        <v>0</v>
      </c>
      <c r="DT29" s="316">
        <v>0</v>
      </c>
      <c r="DU29" s="316">
        <f t="shared" si="30"/>
        <v>154</v>
      </c>
      <c r="DV29" s="316">
        <v>147</v>
      </c>
      <c r="DW29" s="316">
        <v>0</v>
      </c>
      <c r="DX29" s="316">
        <v>7</v>
      </c>
      <c r="DY29" s="316">
        <v>0</v>
      </c>
      <c r="DZ29" s="316">
        <f t="shared" si="31"/>
        <v>0</v>
      </c>
      <c r="EA29" s="316">
        <f t="shared" si="32"/>
        <v>0</v>
      </c>
      <c r="EB29" s="316">
        <v>0</v>
      </c>
      <c r="EC29" s="316">
        <v>0</v>
      </c>
      <c r="ED29" s="316">
        <v>0</v>
      </c>
      <c r="EE29" s="316">
        <v>0</v>
      </c>
      <c r="EF29" s="316">
        <v>0</v>
      </c>
      <c r="EG29" s="316">
        <v>0</v>
      </c>
      <c r="EH29" s="316">
        <f t="shared" si="33"/>
        <v>0</v>
      </c>
      <c r="EI29" s="316">
        <v>0</v>
      </c>
      <c r="EJ29" s="316">
        <v>0</v>
      </c>
      <c r="EK29" s="316">
        <v>0</v>
      </c>
      <c r="EL29" s="316">
        <v>0</v>
      </c>
      <c r="EM29" s="316">
        <v>0</v>
      </c>
      <c r="EN29" s="316">
        <v>0</v>
      </c>
    </row>
    <row r="30" spans="1:144" s="300" customFormat="1" ht="12" customHeight="1">
      <c r="A30" s="294" t="s">
        <v>568</v>
      </c>
      <c r="B30" s="295" t="s">
        <v>613</v>
      </c>
      <c r="C30" s="294" t="s">
        <v>567</v>
      </c>
      <c r="D30" s="316">
        <f t="shared" si="5"/>
        <v>6776</v>
      </c>
      <c r="E30" s="316">
        <f t="shared" si="6"/>
        <v>5678</v>
      </c>
      <c r="F30" s="316">
        <f t="shared" si="7"/>
        <v>5521</v>
      </c>
      <c r="G30" s="316">
        <v>0</v>
      </c>
      <c r="H30" s="316">
        <v>5521</v>
      </c>
      <c r="I30" s="316">
        <v>0</v>
      </c>
      <c r="J30" s="316">
        <v>0</v>
      </c>
      <c r="K30" s="316">
        <v>0</v>
      </c>
      <c r="L30" s="316">
        <v>0</v>
      </c>
      <c r="M30" s="316">
        <f t="shared" si="8"/>
        <v>157</v>
      </c>
      <c r="N30" s="316">
        <v>0</v>
      </c>
      <c r="O30" s="316">
        <v>157</v>
      </c>
      <c r="P30" s="316">
        <v>0</v>
      </c>
      <c r="Q30" s="316">
        <v>0</v>
      </c>
      <c r="R30" s="316">
        <v>0</v>
      </c>
      <c r="S30" s="316">
        <v>0</v>
      </c>
      <c r="T30" s="316">
        <f t="shared" si="9"/>
        <v>0</v>
      </c>
      <c r="U30" s="316">
        <f t="shared" si="10"/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v>0</v>
      </c>
      <c r="AA30" s="316">
        <v>0</v>
      </c>
      <c r="AB30" s="316">
        <f t="shared" si="11"/>
        <v>0</v>
      </c>
      <c r="AC30" s="316">
        <v>0</v>
      </c>
      <c r="AD30" s="316">
        <v>0</v>
      </c>
      <c r="AE30" s="316">
        <v>0</v>
      </c>
      <c r="AF30" s="316">
        <v>0</v>
      </c>
      <c r="AG30" s="316">
        <v>0</v>
      </c>
      <c r="AH30" s="316">
        <v>0</v>
      </c>
      <c r="AI30" s="316">
        <f t="shared" si="12"/>
        <v>0</v>
      </c>
      <c r="AJ30" s="316">
        <f t="shared" si="13"/>
        <v>0</v>
      </c>
      <c r="AK30" s="316">
        <v>0</v>
      </c>
      <c r="AL30" s="316">
        <v>0</v>
      </c>
      <c r="AM30" s="316">
        <v>0</v>
      </c>
      <c r="AN30" s="316">
        <v>0</v>
      </c>
      <c r="AO30" s="316">
        <v>0</v>
      </c>
      <c r="AP30" s="316">
        <v>0</v>
      </c>
      <c r="AQ30" s="316">
        <f t="shared" si="14"/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f t="shared" si="15"/>
        <v>0</v>
      </c>
      <c r="AY30" s="316">
        <f t="shared" si="16"/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v>0</v>
      </c>
      <c r="BE30" s="316">
        <v>0</v>
      </c>
      <c r="BF30" s="316">
        <f t="shared" si="17"/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v>0</v>
      </c>
      <c r="BM30" s="316">
        <f t="shared" si="18"/>
        <v>0</v>
      </c>
      <c r="BN30" s="316">
        <f t="shared" si="19"/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v>0</v>
      </c>
      <c r="BU30" s="316">
        <f t="shared" si="20"/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21"/>
        <v>0</v>
      </c>
      <c r="CC30" s="316">
        <f t="shared" si="22"/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23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f t="shared" si="24"/>
        <v>747</v>
      </c>
      <c r="CR30" s="316">
        <f t="shared" si="25"/>
        <v>628</v>
      </c>
      <c r="CS30" s="316">
        <v>0</v>
      </c>
      <c r="CT30" s="316">
        <v>0</v>
      </c>
      <c r="CU30" s="316">
        <v>295</v>
      </c>
      <c r="CV30" s="316">
        <v>272</v>
      </c>
      <c r="CW30" s="316">
        <v>0</v>
      </c>
      <c r="CX30" s="316">
        <v>61</v>
      </c>
      <c r="CY30" s="316">
        <f t="shared" si="26"/>
        <v>119</v>
      </c>
      <c r="CZ30" s="316">
        <v>0</v>
      </c>
      <c r="DA30" s="316">
        <v>0</v>
      </c>
      <c r="DB30" s="316">
        <v>33</v>
      </c>
      <c r="DC30" s="316">
        <v>1</v>
      </c>
      <c r="DD30" s="316">
        <v>0</v>
      </c>
      <c r="DE30" s="316">
        <v>85</v>
      </c>
      <c r="DF30" s="316">
        <f t="shared" si="27"/>
        <v>0</v>
      </c>
      <c r="DG30" s="316">
        <f t="shared" si="28"/>
        <v>0</v>
      </c>
      <c r="DH30" s="316">
        <v>0</v>
      </c>
      <c r="DI30" s="316">
        <v>0</v>
      </c>
      <c r="DJ30" s="316">
        <v>0</v>
      </c>
      <c r="DK30" s="316">
        <v>0</v>
      </c>
      <c r="DL30" s="316">
        <v>0</v>
      </c>
      <c r="DM30" s="316">
        <v>0</v>
      </c>
      <c r="DN30" s="316">
        <f t="shared" si="29"/>
        <v>0</v>
      </c>
      <c r="DO30" s="316">
        <v>0</v>
      </c>
      <c r="DP30" s="316">
        <v>0</v>
      </c>
      <c r="DQ30" s="316">
        <v>0</v>
      </c>
      <c r="DR30" s="316">
        <v>0</v>
      </c>
      <c r="DS30" s="316">
        <v>0</v>
      </c>
      <c r="DT30" s="316">
        <v>0</v>
      </c>
      <c r="DU30" s="316">
        <f t="shared" si="30"/>
        <v>351</v>
      </c>
      <c r="DV30" s="316">
        <v>351</v>
      </c>
      <c r="DW30" s="316">
        <v>0</v>
      </c>
      <c r="DX30" s="316">
        <v>0</v>
      </c>
      <c r="DY30" s="316">
        <v>0</v>
      </c>
      <c r="DZ30" s="316">
        <f t="shared" si="31"/>
        <v>0</v>
      </c>
      <c r="EA30" s="316">
        <f t="shared" si="32"/>
        <v>0</v>
      </c>
      <c r="EB30" s="316">
        <v>0</v>
      </c>
      <c r="EC30" s="316">
        <v>0</v>
      </c>
      <c r="ED30" s="316">
        <v>0</v>
      </c>
      <c r="EE30" s="316">
        <v>0</v>
      </c>
      <c r="EF30" s="316">
        <v>0</v>
      </c>
      <c r="EG30" s="316">
        <v>0</v>
      </c>
      <c r="EH30" s="316">
        <f t="shared" si="33"/>
        <v>0</v>
      </c>
      <c r="EI30" s="316">
        <v>0</v>
      </c>
      <c r="EJ30" s="316">
        <v>0</v>
      </c>
      <c r="EK30" s="316">
        <v>0</v>
      </c>
      <c r="EL30" s="316">
        <v>0</v>
      </c>
      <c r="EM30" s="316">
        <v>0</v>
      </c>
      <c r="EN30" s="316">
        <v>0</v>
      </c>
    </row>
    <row r="31" spans="1:144" s="300" customFormat="1" ht="12" customHeight="1">
      <c r="A31" s="294" t="s">
        <v>568</v>
      </c>
      <c r="B31" s="295" t="s">
        <v>614</v>
      </c>
      <c r="C31" s="294" t="s">
        <v>615</v>
      </c>
      <c r="D31" s="316">
        <f t="shared" si="5"/>
        <v>4520</v>
      </c>
      <c r="E31" s="316">
        <f t="shared" si="6"/>
        <v>3776</v>
      </c>
      <c r="F31" s="316">
        <f t="shared" si="7"/>
        <v>3618</v>
      </c>
      <c r="G31" s="316">
        <v>0</v>
      </c>
      <c r="H31" s="316">
        <v>3618</v>
      </c>
      <c r="I31" s="316">
        <v>0</v>
      </c>
      <c r="J31" s="316">
        <v>0</v>
      </c>
      <c r="K31" s="316">
        <v>0</v>
      </c>
      <c r="L31" s="316">
        <v>0</v>
      </c>
      <c r="M31" s="316">
        <f t="shared" si="8"/>
        <v>158</v>
      </c>
      <c r="N31" s="316">
        <v>0</v>
      </c>
      <c r="O31" s="316">
        <v>158</v>
      </c>
      <c r="P31" s="316">
        <v>0</v>
      </c>
      <c r="Q31" s="316">
        <v>0</v>
      </c>
      <c r="R31" s="316">
        <v>0</v>
      </c>
      <c r="S31" s="316">
        <v>0</v>
      </c>
      <c r="T31" s="316">
        <f t="shared" si="9"/>
        <v>165</v>
      </c>
      <c r="U31" s="316">
        <f t="shared" si="10"/>
        <v>149</v>
      </c>
      <c r="V31" s="316">
        <v>0</v>
      </c>
      <c r="W31" s="316">
        <v>0</v>
      </c>
      <c r="X31" s="316">
        <v>88</v>
      </c>
      <c r="Y31" s="316">
        <v>47</v>
      </c>
      <c r="Z31" s="316">
        <v>0</v>
      </c>
      <c r="AA31" s="316">
        <v>14</v>
      </c>
      <c r="AB31" s="316">
        <f t="shared" si="11"/>
        <v>16</v>
      </c>
      <c r="AC31" s="316">
        <v>0</v>
      </c>
      <c r="AD31" s="316">
        <v>0</v>
      </c>
      <c r="AE31" s="316">
        <v>9</v>
      </c>
      <c r="AF31" s="316">
        <v>0</v>
      </c>
      <c r="AG31" s="316">
        <v>0</v>
      </c>
      <c r="AH31" s="316">
        <v>7</v>
      </c>
      <c r="AI31" s="316">
        <f t="shared" si="12"/>
        <v>0</v>
      </c>
      <c r="AJ31" s="316">
        <f t="shared" si="13"/>
        <v>0</v>
      </c>
      <c r="AK31" s="316">
        <v>0</v>
      </c>
      <c r="AL31" s="316">
        <v>0</v>
      </c>
      <c r="AM31" s="316">
        <v>0</v>
      </c>
      <c r="AN31" s="316">
        <v>0</v>
      </c>
      <c r="AO31" s="316">
        <v>0</v>
      </c>
      <c r="AP31" s="316">
        <v>0</v>
      </c>
      <c r="AQ31" s="316">
        <f t="shared" si="14"/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v>0</v>
      </c>
      <c r="AX31" s="316">
        <f t="shared" si="15"/>
        <v>0</v>
      </c>
      <c r="AY31" s="316">
        <f t="shared" si="16"/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v>0</v>
      </c>
      <c r="BE31" s="316">
        <v>0</v>
      </c>
      <c r="BF31" s="316">
        <f t="shared" si="17"/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v>0</v>
      </c>
      <c r="BM31" s="316">
        <f t="shared" si="18"/>
        <v>0</v>
      </c>
      <c r="BN31" s="316">
        <f t="shared" si="19"/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v>0</v>
      </c>
      <c r="BU31" s="316">
        <f t="shared" si="20"/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21"/>
        <v>0</v>
      </c>
      <c r="CC31" s="316">
        <f t="shared" si="22"/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23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f t="shared" si="24"/>
        <v>579</v>
      </c>
      <c r="CR31" s="316">
        <f t="shared" si="25"/>
        <v>579</v>
      </c>
      <c r="CS31" s="316">
        <v>0</v>
      </c>
      <c r="CT31" s="316">
        <v>0</v>
      </c>
      <c r="CU31" s="316">
        <v>0</v>
      </c>
      <c r="CV31" s="316">
        <v>579</v>
      </c>
      <c r="CW31" s="316">
        <v>0</v>
      </c>
      <c r="CX31" s="316">
        <v>0</v>
      </c>
      <c r="CY31" s="316">
        <f t="shared" si="26"/>
        <v>0</v>
      </c>
      <c r="CZ31" s="316">
        <v>0</v>
      </c>
      <c r="DA31" s="316">
        <v>0</v>
      </c>
      <c r="DB31" s="316">
        <v>0</v>
      </c>
      <c r="DC31" s="316">
        <v>0</v>
      </c>
      <c r="DD31" s="316">
        <v>0</v>
      </c>
      <c r="DE31" s="316">
        <v>0</v>
      </c>
      <c r="DF31" s="316">
        <f t="shared" si="27"/>
        <v>0</v>
      </c>
      <c r="DG31" s="316">
        <f t="shared" si="28"/>
        <v>0</v>
      </c>
      <c r="DH31" s="316">
        <v>0</v>
      </c>
      <c r="DI31" s="316">
        <v>0</v>
      </c>
      <c r="DJ31" s="316">
        <v>0</v>
      </c>
      <c r="DK31" s="316">
        <v>0</v>
      </c>
      <c r="DL31" s="316">
        <v>0</v>
      </c>
      <c r="DM31" s="316">
        <v>0</v>
      </c>
      <c r="DN31" s="316">
        <f t="shared" si="29"/>
        <v>0</v>
      </c>
      <c r="DO31" s="316">
        <v>0</v>
      </c>
      <c r="DP31" s="316">
        <v>0</v>
      </c>
      <c r="DQ31" s="316">
        <v>0</v>
      </c>
      <c r="DR31" s="316">
        <v>0</v>
      </c>
      <c r="DS31" s="316">
        <v>0</v>
      </c>
      <c r="DT31" s="316">
        <v>0</v>
      </c>
      <c r="DU31" s="316">
        <f t="shared" si="30"/>
        <v>0</v>
      </c>
      <c r="DV31" s="316">
        <v>0</v>
      </c>
      <c r="DW31" s="316">
        <v>0</v>
      </c>
      <c r="DX31" s="316">
        <v>0</v>
      </c>
      <c r="DY31" s="316">
        <v>0</v>
      </c>
      <c r="DZ31" s="316">
        <f t="shared" si="31"/>
        <v>0</v>
      </c>
      <c r="EA31" s="316">
        <f t="shared" si="32"/>
        <v>0</v>
      </c>
      <c r="EB31" s="316">
        <v>0</v>
      </c>
      <c r="EC31" s="316">
        <v>0</v>
      </c>
      <c r="ED31" s="316">
        <v>0</v>
      </c>
      <c r="EE31" s="316">
        <v>0</v>
      </c>
      <c r="EF31" s="316">
        <v>0</v>
      </c>
      <c r="EG31" s="316">
        <v>0</v>
      </c>
      <c r="EH31" s="316">
        <f t="shared" si="33"/>
        <v>0</v>
      </c>
      <c r="EI31" s="316">
        <v>0</v>
      </c>
      <c r="EJ31" s="316">
        <v>0</v>
      </c>
      <c r="EK31" s="316">
        <v>0</v>
      </c>
      <c r="EL31" s="316">
        <v>0</v>
      </c>
      <c r="EM31" s="316">
        <v>0</v>
      </c>
      <c r="EN31" s="316">
        <v>0</v>
      </c>
    </row>
    <row r="32" spans="1:144" s="300" customFormat="1" ht="12" customHeight="1">
      <c r="A32" s="294" t="s">
        <v>568</v>
      </c>
      <c r="B32" s="295" t="s">
        <v>616</v>
      </c>
      <c r="C32" s="294" t="s">
        <v>617</v>
      </c>
      <c r="D32" s="316">
        <f t="shared" si="5"/>
        <v>632</v>
      </c>
      <c r="E32" s="316">
        <f t="shared" si="6"/>
        <v>488</v>
      </c>
      <c r="F32" s="316">
        <f t="shared" si="7"/>
        <v>436</v>
      </c>
      <c r="G32" s="316">
        <v>0</v>
      </c>
      <c r="H32" s="316">
        <v>436</v>
      </c>
      <c r="I32" s="316">
        <v>0</v>
      </c>
      <c r="J32" s="316">
        <v>0</v>
      </c>
      <c r="K32" s="316">
        <v>0</v>
      </c>
      <c r="L32" s="316">
        <v>0</v>
      </c>
      <c r="M32" s="316">
        <f t="shared" si="8"/>
        <v>52</v>
      </c>
      <c r="N32" s="316">
        <v>0</v>
      </c>
      <c r="O32" s="316">
        <v>52</v>
      </c>
      <c r="P32" s="316">
        <v>0</v>
      </c>
      <c r="Q32" s="316">
        <v>0</v>
      </c>
      <c r="R32" s="316">
        <v>0</v>
      </c>
      <c r="S32" s="316">
        <v>0</v>
      </c>
      <c r="T32" s="316">
        <f t="shared" si="9"/>
        <v>18</v>
      </c>
      <c r="U32" s="316">
        <f t="shared" si="10"/>
        <v>17</v>
      </c>
      <c r="V32" s="316">
        <v>0</v>
      </c>
      <c r="W32" s="316">
        <v>0</v>
      </c>
      <c r="X32" s="316">
        <v>7</v>
      </c>
      <c r="Y32" s="316">
        <v>0</v>
      </c>
      <c r="Z32" s="316">
        <v>0</v>
      </c>
      <c r="AA32" s="316">
        <v>10</v>
      </c>
      <c r="AB32" s="316">
        <f t="shared" si="11"/>
        <v>1</v>
      </c>
      <c r="AC32" s="316">
        <v>0</v>
      </c>
      <c r="AD32" s="316">
        <v>0</v>
      </c>
      <c r="AE32" s="316">
        <v>1</v>
      </c>
      <c r="AF32" s="316">
        <v>0</v>
      </c>
      <c r="AG32" s="316">
        <v>0</v>
      </c>
      <c r="AH32" s="316">
        <v>0</v>
      </c>
      <c r="AI32" s="316">
        <f t="shared" si="12"/>
        <v>0</v>
      </c>
      <c r="AJ32" s="316">
        <f t="shared" si="13"/>
        <v>0</v>
      </c>
      <c r="AK32" s="316">
        <v>0</v>
      </c>
      <c r="AL32" s="316">
        <v>0</v>
      </c>
      <c r="AM32" s="316">
        <v>0</v>
      </c>
      <c r="AN32" s="316">
        <v>0</v>
      </c>
      <c r="AO32" s="316">
        <v>0</v>
      </c>
      <c r="AP32" s="316">
        <v>0</v>
      </c>
      <c r="AQ32" s="316">
        <f t="shared" si="14"/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v>0</v>
      </c>
      <c r="AW32" s="316">
        <v>0</v>
      </c>
      <c r="AX32" s="316">
        <f t="shared" si="15"/>
        <v>0</v>
      </c>
      <c r="AY32" s="316">
        <f t="shared" si="16"/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v>0</v>
      </c>
      <c r="BE32" s="316">
        <v>0</v>
      </c>
      <c r="BF32" s="316">
        <f t="shared" si="17"/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v>0</v>
      </c>
      <c r="BM32" s="316">
        <f t="shared" si="18"/>
        <v>0</v>
      </c>
      <c r="BN32" s="316">
        <f t="shared" si="19"/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v>0</v>
      </c>
      <c r="BU32" s="316">
        <f t="shared" si="20"/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21"/>
        <v>0</v>
      </c>
      <c r="CC32" s="316">
        <f t="shared" si="22"/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23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f t="shared" si="24"/>
        <v>126</v>
      </c>
      <c r="CR32" s="316">
        <f t="shared" si="25"/>
        <v>126</v>
      </c>
      <c r="CS32" s="316">
        <v>0</v>
      </c>
      <c r="CT32" s="316">
        <v>0</v>
      </c>
      <c r="CU32" s="316">
        <v>0</v>
      </c>
      <c r="CV32" s="316">
        <v>126</v>
      </c>
      <c r="CW32" s="316">
        <v>0</v>
      </c>
      <c r="CX32" s="316">
        <v>0</v>
      </c>
      <c r="CY32" s="316">
        <f t="shared" si="26"/>
        <v>0</v>
      </c>
      <c r="CZ32" s="316">
        <v>0</v>
      </c>
      <c r="DA32" s="316">
        <v>0</v>
      </c>
      <c r="DB32" s="316">
        <v>0</v>
      </c>
      <c r="DC32" s="316">
        <v>0</v>
      </c>
      <c r="DD32" s="316">
        <v>0</v>
      </c>
      <c r="DE32" s="316">
        <v>0</v>
      </c>
      <c r="DF32" s="316">
        <f t="shared" si="27"/>
        <v>0</v>
      </c>
      <c r="DG32" s="316">
        <f t="shared" si="28"/>
        <v>0</v>
      </c>
      <c r="DH32" s="316">
        <v>0</v>
      </c>
      <c r="DI32" s="316">
        <v>0</v>
      </c>
      <c r="DJ32" s="316">
        <v>0</v>
      </c>
      <c r="DK32" s="316">
        <v>0</v>
      </c>
      <c r="DL32" s="316">
        <v>0</v>
      </c>
      <c r="DM32" s="316">
        <v>0</v>
      </c>
      <c r="DN32" s="316">
        <f t="shared" si="29"/>
        <v>0</v>
      </c>
      <c r="DO32" s="316">
        <v>0</v>
      </c>
      <c r="DP32" s="316">
        <v>0</v>
      </c>
      <c r="DQ32" s="316">
        <v>0</v>
      </c>
      <c r="DR32" s="316">
        <v>0</v>
      </c>
      <c r="DS32" s="316">
        <v>0</v>
      </c>
      <c r="DT32" s="316">
        <v>0</v>
      </c>
      <c r="DU32" s="316">
        <f t="shared" si="30"/>
        <v>0</v>
      </c>
      <c r="DV32" s="316">
        <v>0</v>
      </c>
      <c r="DW32" s="316">
        <v>0</v>
      </c>
      <c r="DX32" s="316">
        <v>0</v>
      </c>
      <c r="DY32" s="316">
        <v>0</v>
      </c>
      <c r="DZ32" s="316">
        <f t="shared" si="31"/>
        <v>0</v>
      </c>
      <c r="EA32" s="316">
        <f t="shared" si="32"/>
        <v>0</v>
      </c>
      <c r="EB32" s="316">
        <v>0</v>
      </c>
      <c r="EC32" s="316">
        <v>0</v>
      </c>
      <c r="ED32" s="316">
        <v>0</v>
      </c>
      <c r="EE32" s="316">
        <v>0</v>
      </c>
      <c r="EF32" s="316">
        <v>0</v>
      </c>
      <c r="EG32" s="316">
        <v>0</v>
      </c>
      <c r="EH32" s="316">
        <f t="shared" si="33"/>
        <v>0</v>
      </c>
      <c r="EI32" s="316">
        <v>0</v>
      </c>
      <c r="EJ32" s="316">
        <v>0</v>
      </c>
      <c r="EK32" s="316">
        <v>0</v>
      </c>
      <c r="EL32" s="316">
        <v>0</v>
      </c>
      <c r="EM32" s="316">
        <v>0</v>
      </c>
      <c r="EN32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619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568</v>
      </c>
      <c r="B7" s="289" t="s">
        <v>618</v>
      </c>
      <c r="C7" s="290" t="s">
        <v>545</v>
      </c>
      <c r="D7" s="291">
        <f aca="true" t="shared" si="0" ref="D7:AS7">SUM(D8:D32)</f>
        <v>386389</v>
      </c>
      <c r="E7" s="291">
        <f t="shared" si="0"/>
        <v>317015</v>
      </c>
      <c r="F7" s="291">
        <f t="shared" si="0"/>
        <v>44260</v>
      </c>
      <c r="G7" s="291">
        <f t="shared" si="0"/>
        <v>16232</v>
      </c>
      <c r="H7" s="291">
        <f t="shared" si="0"/>
        <v>3125</v>
      </c>
      <c r="I7" s="291">
        <f t="shared" si="0"/>
        <v>0</v>
      </c>
      <c r="J7" s="291">
        <f t="shared" si="0"/>
        <v>0</v>
      </c>
      <c r="K7" s="291">
        <f t="shared" si="0"/>
        <v>4</v>
      </c>
      <c r="L7" s="291">
        <f t="shared" si="0"/>
        <v>24868</v>
      </c>
      <c r="M7" s="291">
        <f t="shared" si="0"/>
        <v>31</v>
      </c>
      <c r="N7" s="291">
        <f t="shared" si="0"/>
        <v>4262</v>
      </c>
      <c r="O7" s="291">
        <f t="shared" si="0"/>
        <v>20852</v>
      </c>
      <c r="P7" s="291">
        <f t="shared" si="0"/>
        <v>325650</v>
      </c>
      <c r="Q7" s="291">
        <f t="shared" si="0"/>
        <v>317015</v>
      </c>
      <c r="R7" s="291">
        <f t="shared" si="0"/>
        <v>8635</v>
      </c>
      <c r="S7" s="291">
        <f t="shared" si="0"/>
        <v>6246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2389</v>
      </c>
      <c r="Y7" s="291">
        <f t="shared" si="0"/>
        <v>0</v>
      </c>
      <c r="Z7" s="291">
        <f t="shared" si="0"/>
        <v>38266</v>
      </c>
      <c r="AA7" s="291">
        <f t="shared" si="0"/>
        <v>4262</v>
      </c>
      <c r="AB7" s="291">
        <f t="shared" si="0"/>
        <v>26772</v>
      </c>
      <c r="AC7" s="291">
        <f t="shared" si="0"/>
        <v>7232</v>
      </c>
      <c r="AD7" s="291">
        <f t="shared" si="0"/>
        <v>5821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1380</v>
      </c>
      <c r="AJ7" s="291">
        <f t="shared" si="0"/>
        <v>31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568</v>
      </c>
      <c r="B8" s="295" t="s">
        <v>569</v>
      </c>
      <c r="C8" s="294" t="s">
        <v>570</v>
      </c>
      <c r="D8" s="302">
        <f aca="true" t="shared" si="1" ref="D8:D32">SUM(E8,F8,N8,O8)</f>
        <v>122804</v>
      </c>
      <c r="E8" s="302">
        <f aca="true" t="shared" si="2" ref="E8:E32">+Q8</f>
        <v>103134</v>
      </c>
      <c r="F8" s="302">
        <f aca="true" t="shared" si="3" ref="F8:F32">SUM(G8:M8)</f>
        <v>9343</v>
      </c>
      <c r="G8" s="302">
        <v>4143</v>
      </c>
      <c r="H8" s="302">
        <v>0</v>
      </c>
      <c r="I8" s="302">
        <v>0</v>
      </c>
      <c r="J8" s="302">
        <v>0</v>
      </c>
      <c r="K8" s="302">
        <v>0</v>
      </c>
      <c r="L8" s="302">
        <v>5200</v>
      </c>
      <c r="M8" s="302">
        <v>0</v>
      </c>
      <c r="N8" s="302">
        <f aca="true" t="shared" si="4" ref="N8:N32">+AA8</f>
        <v>884</v>
      </c>
      <c r="O8" s="302">
        <f>+'資源化量内訳'!Y8</f>
        <v>9443</v>
      </c>
      <c r="P8" s="302">
        <f aca="true" t="shared" si="5" ref="P8:P32">+SUM(Q8,R8)</f>
        <v>106951</v>
      </c>
      <c r="Q8" s="302">
        <v>103134</v>
      </c>
      <c r="R8" s="302">
        <f aca="true" t="shared" si="6" ref="R8:R32">+SUM(S8,T8,U8,V8,W8,X8,Y8)</f>
        <v>3817</v>
      </c>
      <c r="S8" s="302">
        <v>3242</v>
      </c>
      <c r="T8" s="302">
        <v>0</v>
      </c>
      <c r="U8" s="302">
        <v>0</v>
      </c>
      <c r="V8" s="302">
        <v>0</v>
      </c>
      <c r="W8" s="302">
        <v>0</v>
      </c>
      <c r="X8" s="302">
        <v>575</v>
      </c>
      <c r="Y8" s="302">
        <v>0</v>
      </c>
      <c r="Z8" s="302">
        <f aca="true" t="shared" si="7" ref="Z8:Z32">SUM(AA8:AC8)</f>
        <v>4002</v>
      </c>
      <c r="AA8" s="302">
        <v>884</v>
      </c>
      <c r="AB8" s="302">
        <v>3118</v>
      </c>
      <c r="AC8" s="302">
        <f aca="true" t="shared" si="8" ref="AC8:AC32">SUM(AD8:AJ8)</f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16">
        <f aca="true" t="shared" si="9" ref="AK8:AK32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568</v>
      </c>
      <c r="B9" s="306" t="s">
        <v>571</v>
      </c>
      <c r="C9" s="294" t="s">
        <v>572</v>
      </c>
      <c r="D9" s="302">
        <f t="shared" si="1"/>
        <v>21699</v>
      </c>
      <c r="E9" s="302">
        <f t="shared" si="2"/>
        <v>18980</v>
      </c>
      <c r="F9" s="302">
        <f t="shared" si="3"/>
        <v>1618</v>
      </c>
      <c r="G9" s="302">
        <v>889</v>
      </c>
      <c r="H9" s="302">
        <v>0</v>
      </c>
      <c r="I9" s="302">
        <v>0</v>
      </c>
      <c r="J9" s="302">
        <v>0</v>
      </c>
      <c r="K9" s="302">
        <v>0</v>
      </c>
      <c r="L9" s="302">
        <v>729</v>
      </c>
      <c r="M9" s="302">
        <v>0</v>
      </c>
      <c r="N9" s="302">
        <f t="shared" si="4"/>
        <v>147</v>
      </c>
      <c r="O9" s="302">
        <f>+'資源化量内訳'!Y9</f>
        <v>954</v>
      </c>
      <c r="P9" s="302">
        <f t="shared" si="5"/>
        <v>19179</v>
      </c>
      <c r="Q9" s="302">
        <v>18980</v>
      </c>
      <c r="R9" s="302">
        <f t="shared" si="6"/>
        <v>199</v>
      </c>
      <c r="S9" s="302">
        <v>199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2990</v>
      </c>
      <c r="AA9" s="302">
        <v>147</v>
      </c>
      <c r="AB9" s="302">
        <v>2383</v>
      </c>
      <c r="AC9" s="302">
        <f t="shared" si="8"/>
        <v>460</v>
      </c>
      <c r="AD9" s="302">
        <v>460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568</v>
      </c>
      <c r="B10" s="306" t="s">
        <v>573</v>
      </c>
      <c r="C10" s="294" t="s">
        <v>574</v>
      </c>
      <c r="D10" s="302">
        <f t="shared" si="1"/>
        <v>32618</v>
      </c>
      <c r="E10" s="302">
        <f t="shared" si="2"/>
        <v>26432</v>
      </c>
      <c r="F10" s="302">
        <f t="shared" si="3"/>
        <v>3347</v>
      </c>
      <c r="G10" s="302">
        <v>1207</v>
      </c>
      <c r="H10" s="302">
        <v>535</v>
      </c>
      <c r="I10" s="302">
        <v>0</v>
      </c>
      <c r="J10" s="302">
        <v>0</v>
      </c>
      <c r="K10" s="302">
        <v>0</v>
      </c>
      <c r="L10" s="302">
        <v>1605</v>
      </c>
      <c r="M10" s="302">
        <v>0</v>
      </c>
      <c r="N10" s="302">
        <f t="shared" si="4"/>
        <v>0</v>
      </c>
      <c r="O10" s="302">
        <f>+'資源化量内訳'!Y10</f>
        <v>2839</v>
      </c>
      <c r="P10" s="302">
        <f t="shared" si="5"/>
        <v>26870</v>
      </c>
      <c r="Q10" s="302">
        <v>26432</v>
      </c>
      <c r="R10" s="302">
        <f t="shared" si="6"/>
        <v>438</v>
      </c>
      <c r="S10" s="302">
        <v>240</v>
      </c>
      <c r="T10" s="302">
        <v>0</v>
      </c>
      <c r="U10" s="302">
        <v>0</v>
      </c>
      <c r="V10" s="302">
        <v>0</v>
      </c>
      <c r="W10" s="302">
        <v>0</v>
      </c>
      <c r="X10" s="302">
        <v>198</v>
      </c>
      <c r="Y10" s="302">
        <v>0</v>
      </c>
      <c r="Z10" s="302">
        <f t="shared" si="7"/>
        <v>3307</v>
      </c>
      <c r="AA10" s="302">
        <v>0</v>
      </c>
      <c r="AB10" s="302">
        <v>2620</v>
      </c>
      <c r="AC10" s="302">
        <f t="shared" si="8"/>
        <v>687</v>
      </c>
      <c r="AD10" s="302">
        <v>373</v>
      </c>
      <c r="AE10" s="302">
        <v>0</v>
      </c>
      <c r="AF10" s="302">
        <v>0</v>
      </c>
      <c r="AG10" s="302">
        <v>0</v>
      </c>
      <c r="AH10" s="302">
        <v>0</v>
      </c>
      <c r="AI10" s="302">
        <v>314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568</v>
      </c>
      <c r="B11" s="306" t="s">
        <v>575</v>
      </c>
      <c r="C11" s="294" t="s">
        <v>576</v>
      </c>
      <c r="D11" s="302">
        <f t="shared" si="1"/>
        <v>30801</v>
      </c>
      <c r="E11" s="302">
        <f t="shared" si="2"/>
        <v>20700</v>
      </c>
      <c r="F11" s="302">
        <f t="shared" si="3"/>
        <v>10101</v>
      </c>
      <c r="G11" s="302">
        <v>4422</v>
      </c>
      <c r="H11" s="302">
        <v>2438</v>
      </c>
      <c r="I11" s="302">
        <v>0</v>
      </c>
      <c r="J11" s="302">
        <v>0</v>
      </c>
      <c r="K11" s="302">
        <v>0</v>
      </c>
      <c r="L11" s="302">
        <v>3241</v>
      </c>
      <c r="M11" s="302">
        <v>0</v>
      </c>
      <c r="N11" s="302">
        <f t="shared" si="4"/>
        <v>0</v>
      </c>
      <c r="O11" s="302">
        <f>+'資源化量内訳'!Y11</f>
        <v>0</v>
      </c>
      <c r="P11" s="302">
        <f t="shared" si="5"/>
        <v>21727</v>
      </c>
      <c r="Q11" s="302">
        <v>20700</v>
      </c>
      <c r="R11" s="302">
        <f t="shared" si="6"/>
        <v>1027</v>
      </c>
      <c r="S11" s="302">
        <v>1004</v>
      </c>
      <c r="T11" s="302">
        <v>0</v>
      </c>
      <c r="U11" s="302">
        <v>0</v>
      </c>
      <c r="V11" s="302">
        <v>0</v>
      </c>
      <c r="W11" s="302">
        <v>0</v>
      </c>
      <c r="X11" s="302">
        <v>23</v>
      </c>
      <c r="Y11" s="302">
        <v>0</v>
      </c>
      <c r="Z11" s="302">
        <f t="shared" si="7"/>
        <v>3979</v>
      </c>
      <c r="AA11" s="302">
        <v>0</v>
      </c>
      <c r="AB11" s="302">
        <v>779</v>
      </c>
      <c r="AC11" s="302">
        <f t="shared" si="8"/>
        <v>3200</v>
      </c>
      <c r="AD11" s="302">
        <v>3174</v>
      </c>
      <c r="AE11" s="302">
        <v>0</v>
      </c>
      <c r="AF11" s="302">
        <v>0</v>
      </c>
      <c r="AG11" s="302">
        <v>0</v>
      </c>
      <c r="AH11" s="302">
        <v>0</v>
      </c>
      <c r="AI11" s="302">
        <v>26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568</v>
      </c>
      <c r="B12" s="295" t="s">
        <v>577</v>
      </c>
      <c r="C12" s="294" t="s">
        <v>578</v>
      </c>
      <c r="D12" s="316">
        <f t="shared" si="1"/>
        <v>10253</v>
      </c>
      <c r="E12" s="316">
        <f t="shared" si="2"/>
        <v>9211</v>
      </c>
      <c r="F12" s="316">
        <f t="shared" si="3"/>
        <v>1042</v>
      </c>
      <c r="G12" s="316">
        <v>562</v>
      </c>
      <c r="H12" s="316">
        <v>0</v>
      </c>
      <c r="I12" s="316">
        <v>0</v>
      </c>
      <c r="J12" s="316">
        <v>0</v>
      </c>
      <c r="K12" s="316">
        <v>0</v>
      </c>
      <c r="L12" s="316">
        <v>480</v>
      </c>
      <c r="M12" s="316">
        <v>0</v>
      </c>
      <c r="N12" s="316">
        <f t="shared" si="4"/>
        <v>0</v>
      </c>
      <c r="O12" s="316">
        <f>+'資源化量内訳'!Y12</f>
        <v>0</v>
      </c>
      <c r="P12" s="316">
        <f t="shared" si="5"/>
        <v>9501</v>
      </c>
      <c r="Q12" s="316">
        <v>9211</v>
      </c>
      <c r="R12" s="316">
        <f t="shared" si="6"/>
        <v>290</v>
      </c>
      <c r="S12" s="316">
        <v>290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f t="shared" si="7"/>
        <v>1466</v>
      </c>
      <c r="AA12" s="316">
        <v>0</v>
      </c>
      <c r="AB12" s="316">
        <v>1241</v>
      </c>
      <c r="AC12" s="316">
        <f t="shared" si="8"/>
        <v>225</v>
      </c>
      <c r="AD12" s="316">
        <v>172</v>
      </c>
      <c r="AE12" s="316">
        <v>0</v>
      </c>
      <c r="AF12" s="316">
        <v>0</v>
      </c>
      <c r="AG12" s="316">
        <v>0</v>
      </c>
      <c r="AH12" s="316">
        <v>0</v>
      </c>
      <c r="AI12" s="316">
        <v>53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568</v>
      </c>
      <c r="B13" s="295" t="s">
        <v>579</v>
      </c>
      <c r="C13" s="294" t="s">
        <v>580</v>
      </c>
      <c r="D13" s="316">
        <f t="shared" si="1"/>
        <v>17061</v>
      </c>
      <c r="E13" s="316">
        <f t="shared" si="2"/>
        <v>14947</v>
      </c>
      <c r="F13" s="316">
        <f t="shared" si="3"/>
        <v>2114</v>
      </c>
      <c r="G13" s="316">
        <v>442</v>
      </c>
      <c r="H13" s="316">
        <v>0</v>
      </c>
      <c r="I13" s="316">
        <v>0</v>
      </c>
      <c r="J13" s="316">
        <v>0</v>
      </c>
      <c r="K13" s="316">
        <v>0</v>
      </c>
      <c r="L13" s="316">
        <v>1672</v>
      </c>
      <c r="M13" s="316">
        <v>0</v>
      </c>
      <c r="N13" s="316">
        <f t="shared" si="4"/>
        <v>0</v>
      </c>
      <c r="O13" s="316">
        <f>+'資源化量内訳'!Y13</f>
        <v>0</v>
      </c>
      <c r="P13" s="316">
        <f t="shared" si="5"/>
        <v>15053</v>
      </c>
      <c r="Q13" s="316">
        <v>14947</v>
      </c>
      <c r="R13" s="316">
        <f t="shared" si="6"/>
        <v>106</v>
      </c>
      <c r="S13" s="316">
        <v>106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f t="shared" si="7"/>
        <v>1882</v>
      </c>
      <c r="AA13" s="316">
        <v>0</v>
      </c>
      <c r="AB13" s="316">
        <v>1842</v>
      </c>
      <c r="AC13" s="316">
        <f t="shared" si="8"/>
        <v>40</v>
      </c>
      <c r="AD13" s="316">
        <v>40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568</v>
      </c>
      <c r="B14" s="295" t="s">
        <v>581</v>
      </c>
      <c r="C14" s="294" t="s">
        <v>582</v>
      </c>
      <c r="D14" s="316">
        <f t="shared" si="1"/>
        <v>14337</v>
      </c>
      <c r="E14" s="316">
        <f t="shared" si="2"/>
        <v>11291</v>
      </c>
      <c r="F14" s="316">
        <f t="shared" si="3"/>
        <v>1214</v>
      </c>
      <c r="G14" s="316">
        <v>63</v>
      </c>
      <c r="H14" s="316">
        <v>0</v>
      </c>
      <c r="I14" s="316">
        <v>0</v>
      </c>
      <c r="J14" s="316">
        <v>0</v>
      </c>
      <c r="K14" s="316">
        <v>0</v>
      </c>
      <c r="L14" s="316">
        <v>1151</v>
      </c>
      <c r="M14" s="316">
        <v>0</v>
      </c>
      <c r="N14" s="316">
        <f t="shared" si="4"/>
        <v>433</v>
      </c>
      <c r="O14" s="316">
        <f>+'資源化量内訳'!Y14</f>
        <v>1399</v>
      </c>
      <c r="P14" s="316">
        <f t="shared" si="5"/>
        <v>11333</v>
      </c>
      <c r="Q14" s="316">
        <v>11291</v>
      </c>
      <c r="R14" s="316">
        <f t="shared" si="6"/>
        <v>42</v>
      </c>
      <c r="S14" s="316">
        <v>21</v>
      </c>
      <c r="T14" s="316">
        <v>0</v>
      </c>
      <c r="U14" s="316">
        <v>0</v>
      </c>
      <c r="V14" s="316">
        <v>0</v>
      </c>
      <c r="W14" s="316">
        <v>0</v>
      </c>
      <c r="X14" s="316">
        <v>21</v>
      </c>
      <c r="Y14" s="316">
        <v>0</v>
      </c>
      <c r="Z14" s="316">
        <f t="shared" si="7"/>
        <v>1327</v>
      </c>
      <c r="AA14" s="316">
        <v>433</v>
      </c>
      <c r="AB14" s="316">
        <v>772</v>
      </c>
      <c r="AC14" s="316">
        <f t="shared" si="8"/>
        <v>122</v>
      </c>
      <c r="AD14" s="316">
        <v>1</v>
      </c>
      <c r="AE14" s="316">
        <v>0</v>
      </c>
      <c r="AF14" s="316">
        <v>0</v>
      </c>
      <c r="AG14" s="316">
        <v>0</v>
      </c>
      <c r="AH14" s="316">
        <v>0</v>
      </c>
      <c r="AI14" s="316">
        <v>121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568</v>
      </c>
      <c r="B15" s="295" t="s">
        <v>583</v>
      </c>
      <c r="C15" s="294" t="s">
        <v>584</v>
      </c>
      <c r="D15" s="316">
        <f t="shared" si="1"/>
        <v>28016</v>
      </c>
      <c r="E15" s="316">
        <f t="shared" si="2"/>
        <v>23594</v>
      </c>
      <c r="F15" s="316">
        <f t="shared" si="3"/>
        <v>4165</v>
      </c>
      <c r="G15" s="316">
        <v>1312</v>
      </c>
      <c r="H15" s="316">
        <v>0</v>
      </c>
      <c r="I15" s="316">
        <v>0</v>
      </c>
      <c r="J15" s="316">
        <v>0</v>
      </c>
      <c r="K15" s="316">
        <v>0</v>
      </c>
      <c r="L15" s="316">
        <v>2853</v>
      </c>
      <c r="M15" s="316">
        <v>0</v>
      </c>
      <c r="N15" s="316">
        <f t="shared" si="4"/>
        <v>257</v>
      </c>
      <c r="O15" s="316">
        <f>+'資源化量内訳'!Y15</f>
        <v>0</v>
      </c>
      <c r="P15" s="316">
        <f t="shared" si="5"/>
        <v>23694</v>
      </c>
      <c r="Q15" s="316">
        <v>23594</v>
      </c>
      <c r="R15" s="316">
        <f t="shared" si="6"/>
        <v>100</v>
      </c>
      <c r="S15" s="316">
        <v>100</v>
      </c>
      <c r="T15" s="316">
        <v>0</v>
      </c>
      <c r="U15" s="316"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f t="shared" si="7"/>
        <v>3820</v>
      </c>
      <c r="AA15" s="316">
        <v>257</v>
      </c>
      <c r="AB15" s="316">
        <v>2870</v>
      </c>
      <c r="AC15" s="316">
        <f t="shared" si="8"/>
        <v>693</v>
      </c>
      <c r="AD15" s="316">
        <v>693</v>
      </c>
      <c r="AE15" s="316">
        <v>0</v>
      </c>
      <c r="AF15" s="316">
        <v>0</v>
      </c>
      <c r="AG15" s="316">
        <v>0</v>
      </c>
      <c r="AH15" s="316">
        <v>0</v>
      </c>
      <c r="AI15" s="316">
        <v>0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568</v>
      </c>
      <c r="B16" s="295" t="s">
        <v>585</v>
      </c>
      <c r="C16" s="294" t="s">
        <v>586</v>
      </c>
      <c r="D16" s="316">
        <f t="shared" si="1"/>
        <v>12738</v>
      </c>
      <c r="E16" s="316">
        <f t="shared" si="2"/>
        <v>10332</v>
      </c>
      <c r="F16" s="316">
        <f t="shared" si="3"/>
        <v>1419</v>
      </c>
      <c r="G16" s="316">
        <v>1321</v>
      </c>
      <c r="H16" s="316">
        <v>0</v>
      </c>
      <c r="I16" s="316">
        <v>0</v>
      </c>
      <c r="J16" s="316">
        <v>0</v>
      </c>
      <c r="K16" s="316">
        <v>0</v>
      </c>
      <c r="L16" s="316">
        <v>98</v>
      </c>
      <c r="M16" s="316">
        <v>0</v>
      </c>
      <c r="N16" s="316">
        <f t="shared" si="4"/>
        <v>0</v>
      </c>
      <c r="O16" s="316">
        <f>+'資源化量内訳'!Y16</f>
        <v>987</v>
      </c>
      <c r="P16" s="316">
        <f t="shared" si="5"/>
        <v>10853</v>
      </c>
      <c r="Q16" s="316">
        <v>10332</v>
      </c>
      <c r="R16" s="316">
        <f t="shared" si="6"/>
        <v>521</v>
      </c>
      <c r="S16" s="316">
        <v>515</v>
      </c>
      <c r="T16" s="316">
        <v>0</v>
      </c>
      <c r="U16" s="316">
        <v>0</v>
      </c>
      <c r="V16" s="316">
        <v>0</v>
      </c>
      <c r="W16" s="316">
        <v>0</v>
      </c>
      <c r="X16" s="316">
        <v>6</v>
      </c>
      <c r="Y16" s="316">
        <v>0</v>
      </c>
      <c r="Z16" s="316">
        <f t="shared" si="7"/>
        <v>1365</v>
      </c>
      <c r="AA16" s="316">
        <v>0</v>
      </c>
      <c r="AB16" s="316">
        <v>980</v>
      </c>
      <c r="AC16" s="316">
        <f t="shared" si="8"/>
        <v>385</v>
      </c>
      <c r="AD16" s="316">
        <v>385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568</v>
      </c>
      <c r="B17" s="295" t="s">
        <v>587</v>
      </c>
      <c r="C17" s="294" t="s">
        <v>588</v>
      </c>
      <c r="D17" s="316">
        <f t="shared" si="1"/>
        <v>32375</v>
      </c>
      <c r="E17" s="316">
        <f t="shared" si="2"/>
        <v>26617</v>
      </c>
      <c r="F17" s="316">
        <f t="shared" si="3"/>
        <v>3829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3829</v>
      </c>
      <c r="M17" s="316">
        <v>0</v>
      </c>
      <c r="N17" s="316">
        <f t="shared" si="4"/>
        <v>0</v>
      </c>
      <c r="O17" s="316">
        <f>+'資源化量内訳'!Y17</f>
        <v>1929</v>
      </c>
      <c r="P17" s="316">
        <f t="shared" si="5"/>
        <v>27863</v>
      </c>
      <c r="Q17" s="316">
        <v>26617</v>
      </c>
      <c r="R17" s="316">
        <f t="shared" si="6"/>
        <v>1246</v>
      </c>
      <c r="S17" s="316">
        <v>0</v>
      </c>
      <c r="T17" s="316">
        <v>0</v>
      </c>
      <c r="U17" s="316">
        <v>0</v>
      </c>
      <c r="V17" s="316">
        <v>0</v>
      </c>
      <c r="W17" s="316">
        <v>0</v>
      </c>
      <c r="X17" s="316">
        <v>1246</v>
      </c>
      <c r="Y17" s="316">
        <v>0</v>
      </c>
      <c r="Z17" s="316">
        <f t="shared" si="7"/>
        <v>4663</v>
      </c>
      <c r="AA17" s="316">
        <v>0</v>
      </c>
      <c r="AB17" s="316">
        <v>4022</v>
      </c>
      <c r="AC17" s="316">
        <f t="shared" si="8"/>
        <v>641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641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568</v>
      </c>
      <c r="B18" s="295" t="s">
        <v>589</v>
      </c>
      <c r="C18" s="294" t="s">
        <v>590</v>
      </c>
      <c r="D18" s="316">
        <f t="shared" si="1"/>
        <v>12010</v>
      </c>
      <c r="E18" s="316">
        <f t="shared" si="2"/>
        <v>9594</v>
      </c>
      <c r="F18" s="316">
        <f t="shared" si="3"/>
        <v>1109</v>
      </c>
      <c r="G18" s="316">
        <v>628</v>
      </c>
      <c r="H18" s="316">
        <v>0</v>
      </c>
      <c r="I18" s="316">
        <v>0</v>
      </c>
      <c r="J18" s="316">
        <v>0</v>
      </c>
      <c r="K18" s="316">
        <v>0</v>
      </c>
      <c r="L18" s="316">
        <v>481</v>
      </c>
      <c r="M18" s="316">
        <v>0</v>
      </c>
      <c r="N18" s="316">
        <f t="shared" si="4"/>
        <v>375</v>
      </c>
      <c r="O18" s="316">
        <f>+'資源化量内訳'!Y18</f>
        <v>932</v>
      </c>
      <c r="P18" s="316">
        <f t="shared" si="5"/>
        <v>9639</v>
      </c>
      <c r="Q18" s="316">
        <v>9594</v>
      </c>
      <c r="R18" s="316">
        <f t="shared" si="6"/>
        <v>45</v>
      </c>
      <c r="S18" s="316">
        <v>0</v>
      </c>
      <c r="T18" s="316">
        <v>0</v>
      </c>
      <c r="U18" s="316">
        <v>0</v>
      </c>
      <c r="V18" s="316">
        <v>0</v>
      </c>
      <c r="W18" s="316">
        <v>0</v>
      </c>
      <c r="X18" s="316">
        <v>45</v>
      </c>
      <c r="Y18" s="316">
        <v>0</v>
      </c>
      <c r="Z18" s="316">
        <f t="shared" si="7"/>
        <v>2086</v>
      </c>
      <c r="AA18" s="316">
        <v>375</v>
      </c>
      <c r="AB18" s="316">
        <v>1411</v>
      </c>
      <c r="AC18" s="316">
        <f t="shared" si="8"/>
        <v>300</v>
      </c>
      <c r="AD18" s="316">
        <v>300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568</v>
      </c>
      <c r="B19" s="295" t="s">
        <v>591</v>
      </c>
      <c r="C19" s="294" t="s">
        <v>592</v>
      </c>
      <c r="D19" s="316">
        <f t="shared" si="1"/>
        <v>9482</v>
      </c>
      <c r="E19" s="316">
        <f t="shared" si="2"/>
        <v>6999</v>
      </c>
      <c r="F19" s="316">
        <f t="shared" si="3"/>
        <v>1424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1424</v>
      </c>
      <c r="M19" s="316">
        <v>0</v>
      </c>
      <c r="N19" s="316">
        <f t="shared" si="4"/>
        <v>1059</v>
      </c>
      <c r="O19" s="316">
        <f>+'資源化量内訳'!Y19</f>
        <v>0</v>
      </c>
      <c r="P19" s="316">
        <f t="shared" si="5"/>
        <v>6999</v>
      </c>
      <c r="Q19" s="316">
        <v>6999</v>
      </c>
      <c r="R19" s="316">
        <f t="shared" si="6"/>
        <v>0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f t="shared" si="7"/>
        <v>1642</v>
      </c>
      <c r="AA19" s="316">
        <v>1059</v>
      </c>
      <c r="AB19" s="316">
        <v>583</v>
      </c>
      <c r="AC19" s="316">
        <f t="shared" si="8"/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v>0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568</v>
      </c>
      <c r="B20" s="295" t="s">
        <v>593</v>
      </c>
      <c r="C20" s="294" t="s">
        <v>594</v>
      </c>
      <c r="D20" s="316">
        <f t="shared" si="1"/>
        <v>10840</v>
      </c>
      <c r="E20" s="316">
        <f t="shared" si="2"/>
        <v>8929</v>
      </c>
      <c r="F20" s="316">
        <f t="shared" si="3"/>
        <v>627</v>
      </c>
      <c r="G20" s="316">
        <v>627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  <c r="M20" s="316">
        <v>0</v>
      </c>
      <c r="N20" s="316">
        <f t="shared" si="4"/>
        <v>719</v>
      </c>
      <c r="O20" s="316">
        <f>+'資源化量内訳'!Y20</f>
        <v>565</v>
      </c>
      <c r="P20" s="316">
        <f t="shared" si="5"/>
        <v>9269</v>
      </c>
      <c r="Q20" s="316">
        <v>8929</v>
      </c>
      <c r="R20" s="316">
        <f t="shared" si="6"/>
        <v>340</v>
      </c>
      <c r="S20" s="316">
        <v>340</v>
      </c>
      <c r="T20" s="316">
        <v>0</v>
      </c>
      <c r="U20" s="316"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f t="shared" si="7"/>
        <v>1540</v>
      </c>
      <c r="AA20" s="316">
        <v>719</v>
      </c>
      <c r="AB20" s="316">
        <v>799</v>
      </c>
      <c r="AC20" s="316">
        <f t="shared" si="8"/>
        <v>22</v>
      </c>
      <c r="AD20" s="316">
        <v>22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568</v>
      </c>
      <c r="B21" s="295" t="s">
        <v>595</v>
      </c>
      <c r="C21" s="294" t="s">
        <v>596</v>
      </c>
      <c r="D21" s="316">
        <f t="shared" si="1"/>
        <v>2643</v>
      </c>
      <c r="E21" s="316">
        <f t="shared" si="2"/>
        <v>1895</v>
      </c>
      <c r="F21" s="316">
        <f t="shared" si="3"/>
        <v>358</v>
      </c>
      <c r="G21" s="316">
        <v>12</v>
      </c>
      <c r="H21" s="316">
        <v>152</v>
      </c>
      <c r="I21" s="316">
        <v>0</v>
      </c>
      <c r="J21" s="316">
        <v>0</v>
      </c>
      <c r="K21" s="316">
        <v>4</v>
      </c>
      <c r="L21" s="316">
        <v>190</v>
      </c>
      <c r="M21" s="316">
        <v>0</v>
      </c>
      <c r="N21" s="316">
        <f t="shared" si="4"/>
        <v>110</v>
      </c>
      <c r="O21" s="316">
        <f>+'資源化量内訳'!Y21</f>
        <v>280</v>
      </c>
      <c r="P21" s="316">
        <f t="shared" si="5"/>
        <v>1901</v>
      </c>
      <c r="Q21" s="316">
        <v>1895</v>
      </c>
      <c r="R21" s="316">
        <f t="shared" si="6"/>
        <v>6</v>
      </c>
      <c r="S21" s="316">
        <v>4</v>
      </c>
      <c r="T21" s="316">
        <v>0</v>
      </c>
      <c r="U21" s="316">
        <v>0</v>
      </c>
      <c r="V21" s="316">
        <v>0</v>
      </c>
      <c r="W21" s="316">
        <v>0</v>
      </c>
      <c r="X21" s="316">
        <v>2</v>
      </c>
      <c r="Y21" s="316">
        <v>0</v>
      </c>
      <c r="Z21" s="316">
        <f t="shared" si="7"/>
        <v>259</v>
      </c>
      <c r="AA21" s="316">
        <v>110</v>
      </c>
      <c r="AB21" s="316">
        <v>130</v>
      </c>
      <c r="AC21" s="316">
        <f t="shared" si="8"/>
        <v>19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v>19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568</v>
      </c>
      <c r="B22" s="295" t="s">
        <v>597</v>
      </c>
      <c r="C22" s="294" t="s">
        <v>598</v>
      </c>
      <c r="D22" s="316">
        <f t="shared" si="1"/>
        <v>842</v>
      </c>
      <c r="E22" s="316">
        <f t="shared" si="2"/>
        <v>684</v>
      </c>
      <c r="F22" s="316">
        <f t="shared" si="3"/>
        <v>68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37</v>
      </c>
      <c r="M22" s="316">
        <v>31</v>
      </c>
      <c r="N22" s="316">
        <f t="shared" si="4"/>
        <v>13</v>
      </c>
      <c r="O22" s="316">
        <f>+'資源化量内訳'!Y22</f>
        <v>77</v>
      </c>
      <c r="P22" s="316">
        <f t="shared" si="5"/>
        <v>684</v>
      </c>
      <c r="Q22" s="316">
        <v>684</v>
      </c>
      <c r="R22" s="316">
        <f t="shared" si="6"/>
        <v>0</v>
      </c>
      <c r="S22" s="316">
        <v>0</v>
      </c>
      <c r="T22" s="316">
        <v>0</v>
      </c>
      <c r="U22" s="316"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f t="shared" si="7"/>
        <v>140</v>
      </c>
      <c r="AA22" s="316">
        <v>13</v>
      </c>
      <c r="AB22" s="316">
        <v>96</v>
      </c>
      <c r="AC22" s="316">
        <f t="shared" si="8"/>
        <v>31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v>0</v>
      </c>
      <c r="AJ22" s="316">
        <v>31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568</v>
      </c>
      <c r="B23" s="295" t="s">
        <v>599</v>
      </c>
      <c r="C23" s="294" t="s">
        <v>600</v>
      </c>
      <c r="D23" s="316">
        <f t="shared" si="1"/>
        <v>976</v>
      </c>
      <c r="E23" s="316">
        <f t="shared" si="2"/>
        <v>867</v>
      </c>
      <c r="F23" s="316">
        <f t="shared" si="3"/>
        <v>93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93</v>
      </c>
      <c r="M23" s="316">
        <v>0</v>
      </c>
      <c r="N23" s="316">
        <f t="shared" si="4"/>
        <v>16</v>
      </c>
      <c r="O23" s="316">
        <f>+'資源化量内訳'!Y23</f>
        <v>0</v>
      </c>
      <c r="P23" s="316">
        <f t="shared" si="5"/>
        <v>867</v>
      </c>
      <c r="Q23" s="316">
        <v>867</v>
      </c>
      <c r="R23" s="316">
        <f t="shared" si="6"/>
        <v>0</v>
      </c>
      <c r="S23" s="316">
        <v>0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f t="shared" si="7"/>
        <v>124</v>
      </c>
      <c r="AA23" s="316">
        <v>16</v>
      </c>
      <c r="AB23" s="316">
        <v>108</v>
      </c>
      <c r="AC23" s="316">
        <f t="shared" si="8"/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v>0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568</v>
      </c>
      <c r="B24" s="295" t="s">
        <v>601</v>
      </c>
      <c r="C24" s="294" t="s">
        <v>602</v>
      </c>
      <c r="D24" s="316">
        <f t="shared" si="1"/>
        <v>5414</v>
      </c>
      <c r="E24" s="316">
        <f t="shared" si="2"/>
        <v>4680</v>
      </c>
      <c r="F24" s="316">
        <f t="shared" si="3"/>
        <v>34</v>
      </c>
      <c r="G24" s="316">
        <v>30</v>
      </c>
      <c r="H24" s="316">
        <v>0</v>
      </c>
      <c r="I24" s="316">
        <v>0</v>
      </c>
      <c r="J24" s="316">
        <v>0</v>
      </c>
      <c r="K24" s="316">
        <v>0</v>
      </c>
      <c r="L24" s="316">
        <v>4</v>
      </c>
      <c r="M24" s="316">
        <v>0</v>
      </c>
      <c r="N24" s="316">
        <f t="shared" si="4"/>
        <v>249</v>
      </c>
      <c r="O24" s="316">
        <f>+'資源化量内訳'!Y24</f>
        <v>451</v>
      </c>
      <c r="P24" s="316">
        <f t="shared" si="5"/>
        <v>4687</v>
      </c>
      <c r="Q24" s="316">
        <v>4680</v>
      </c>
      <c r="R24" s="316">
        <f t="shared" si="6"/>
        <v>7</v>
      </c>
      <c r="S24" s="316">
        <v>7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f t="shared" si="7"/>
        <v>846</v>
      </c>
      <c r="AA24" s="316">
        <v>249</v>
      </c>
      <c r="AB24" s="316">
        <v>582</v>
      </c>
      <c r="AC24" s="316">
        <f t="shared" si="8"/>
        <v>15</v>
      </c>
      <c r="AD24" s="316">
        <v>15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568</v>
      </c>
      <c r="B25" s="295" t="s">
        <v>603</v>
      </c>
      <c r="C25" s="294" t="s">
        <v>604</v>
      </c>
      <c r="D25" s="316">
        <f t="shared" si="1"/>
        <v>2602</v>
      </c>
      <c r="E25" s="316">
        <f t="shared" si="2"/>
        <v>2219</v>
      </c>
      <c r="F25" s="316">
        <f t="shared" si="3"/>
        <v>115</v>
      </c>
      <c r="G25" s="316">
        <v>115</v>
      </c>
      <c r="H25" s="316">
        <v>0</v>
      </c>
      <c r="I25" s="316">
        <v>0</v>
      </c>
      <c r="J25" s="316">
        <v>0</v>
      </c>
      <c r="K25" s="316">
        <v>0</v>
      </c>
      <c r="L25" s="316">
        <v>0</v>
      </c>
      <c r="M25" s="316">
        <v>0</v>
      </c>
      <c r="N25" s="316">
        <f t="shared" si="4"/>
        <v>0</v>
      </c>
      <c r="O25" s="316">
        <f>+'資源化量内訳'!Y25</f>
        <v>268</v>
      </c>
      <c r="P25" s="316">
        <f t="shared" si="5"/>
        <v>2219</v>
      </c>
      <c r="Q25" s="316">
        <v>2219</v>
      </c>
      <c r="R25" s="316">
        <f t="shared" si="6"/>
        <v>0</v>
      </c>
      <c r="S25" s="316">
        <v>0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f t="shared" si="7"/>
        <v>360</v>
      </c>
      <c r="AA25" s="316">
        <v>0</v>
      </c>
      <c r="AB25" s="316">
        <v>275</v>
      </c>
      <c r="AC25" s="316">
        <f t="shared" si="8"/>
        <v>85</v>
      </c>
      <c r="AD25" s="316">
        <v>85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568</v>
      </c>
      <c r="B26" s="295" t="s">
        <v>605</v>
      </c>
      <c r="C26" s="294" t="s">
        <v>606</v>
      </c>
      <c r="D26" s="316">
        <f t="shared" si="1"/>
        <v>2519</v>
      </c>
      <c r="E26" s="316">
        <f t="shared" si="2"/>
        <v>2317</v>
      </c>
      <c r="F26" s="316">
        <f t="shared" si="3"/>
        <v>188</v>
      </c>
      <c r="G26" s="316">
        <v>84</v>
      </c>
      <c r="H26" s="316">
        <v>0</v>
      </c>
      <c r="I26" s="316">
        <v>0</v>
      </c>
      <c r="J26" s="316">
        <v>0</v>
      </c>
      <c r="K26" s="316">
        <v>0</v>
      </c>
      <c r="L26" s="316">
        <v>104</v>
      </c>
      <c r="M26" s="316">
        <v>0</v>
      </c>
      <c r="N26" s="316">
        <f t="shared" si="4"/>
        <v>0</v>
      </c>
      <c r="O26" s="316">
        <f>+'資源化量内訳'!Y26</f>
        <v>14</v>
      </c>
      <c r="P26" s="316">
        <f t="shared" si="5"/>
        <v>2360</v>
      </c>
      <c r="Q26" s="316">
        <v>2317</v>
      </c>
      <c r="R26" s="316">
        <f t="shared" si="6"/>
        <v>43</v>
      </c>
      <c r="S26" s="316">
        <v>43</v>
      </c>
      <c r="T26" s="316">
        <v>0</v>
      </c>
      <c r="U26" s="316"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f t="shared" si="7"/>
        <v>335</v>
      </c>
      <c r="AA26" s="316">
        <v>0</v>
      </c>
      <c r="AB26" s="316">
        <v>298</v>
      </c>
      <c r="AC26" s="316">
        <f t="shared" si="8"/>
        <v>37</v>
      </c>
      <c r="AD26" s="316">
        <v>26</v>
      </c>
      <c r="AE26" s="316">
        <v>0</v>
      </c>
      <c r="AF26" s="316">
        <v>0</v>
      </c>
      <c r="AG26" s="316">
        <v>0</v>
      </c>
      <c r="AH26" s="316">
        <v>0</v>
      </c>
      <c r="AI26" s="316">
        <v>11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568</v>
      </c>
      <c r="B27" s="295" t="s">
        <v>607</v>
      </c>
      <c r="C27" s="294" t="s">
        <v>608</v>
      </c>
      <c r="D27" s="316">
        <f t="shared" si="1"/>
        <v>1724</v>
      </c>
      <c r="E27" s="316">
        <f t="shared" si="2"/>
        <v>1366</v>
      </c>
      <c r="F27" s="316">
        <f t="shared" si="3"/>
        <v>149</v>
      </c>
      <c r="G27" s="316">
        <v>74</v>
      </c>
      <c r="H27" s="316">
        <v>0</v>
      </c>
      <c r="I27" s="316">
        <v>0</v>
      </c>
      <c r="J27" s="316">
        <v>0</v>
      </c>
      <c r="K27" s="316">
        <v>0</v>
      </c>
      <c r="L27" s="316">
        <v>75</v>
      </c>
      <c r="M27" s="316">
        <v>0</v>
      </c>
      <c r="N27" s="316">
        <f t="shared" si="4"/>
        <v>0</v>
      </c>
      <c r="O27" s="316">
        <f>+'資源化量内訳'!Y27</f>
        <v>209</v>
      </c>
      <c r="P27" s="316">
        <f t="shared" si="5"/>
        <v>1404</v>
      </c>
      <c r="Q27" s="316">
        <v>1366</v>
      </c>
      <c r="R27" s="316">
        <f t="shared" si="6"/>
        <v>38</v>
      </c>
      <c r="S27" s="316">
        <v>38</v>
      </c>
      <c r="T27" s="316">
        <v>0</v>
      </c>
      <c r="U27" s="316">
        <v>0</v>
      </c>
      <c r="V27" s="316">
        <v>0</v>
      </c>
      <c r="W27" s="316">
        <v>0</v>
      </c>
      <c r="X27" s="316">
        <v>0</v>
      </c>
      <c r="Y27" s="316">
        <v>0</v>
      </c>
      <c r="Z27" s="316">
        <f t="shared" si="7"/>
        <v>206</v>
      </c>
      <c r="AA27" s="316">
        <v>0</v>
      </c>
      <c r="AB27" s="316">
        <v>175</v>
      </c>
      <c r="AC27" s="316">
        <f t="shared" si="8"/>
        <v>31</v>
      </c>
      <c r="AD27" s="316">
        <v>23</v>
      </c>
      <c r="AE27" s="316">
        <v>0</v>
      </c>
      <c r="AF27" s="316">
        <v>0</v>
      </c>
      <c r="AG27" s="316">
        <v>0</v>
      </c>
      <c r="AH27" s="316">
        <v>0</v>
      </c>
      <c r="AI27" s="316">
        <v>8</v>
      </c>
      <c r="AJ27" s="316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568</v>
      </c>
      <c r="B28" s="295" t="s">
        <v>609</v>
      </c>
      <c r="C28" s="294" t="s">
        <v>610</v>
      </c>
      <c r="D28" s="316">
        <f t="shared" si="1"/>
        <v>1535</v>
      </c>
      <c r="E28" s="316">
        <f t="shared" si="2"/>
        <v>1388</v>
      </c>
      <c r="F28" s="316">
        <f t="shared" si="3"/>
        <v>147</v>
      </c>
      <c r="G28" s="316">
        <v>75</v>
      </c>
      <c r="H28" s="316">
        <v>0</v>
      </c>
      <c r="I28" s="316">
        <v>0</v>
      </c>
      <c r="J28" s="316">
        <v>0</v>
      </c>
      <c r="K28" s="316">
        <v>0</v>
      </c>
      <c r="L28" s="316">
        <v>72</v>
      </c>
      <c r="M28" s="316">
        <v>0</v>
      </c>
      <c r="N28" s="316">
        <f t="shared" si="4"/>
        <v>0</v>
      </c>
      <c r="O28" s="316">
        <f>+'資源化量内訳'!Y28</f>
        <v>0</v>
      </c>
      <c r="P28" s="316">
        <f t="shared" si="5"/>
        <v>1427</v>
      </c>
      <c r="Q28" s="316">
        <v>1388</v>
      </c>
      <c r="R28" s="316">
        <f t="shared" si="6"/>
        <v>39</v>
      </c>
      <c r="S28" s="316">
        <v>39</v>
      </c>
      <c r="T28" s="316">
        <v>0</v>
      </c>
      <c r="U28" s="316">
        <v>0</v>
      </c>
      <c r="V28" s="316">
        <v>0</v>
      </c>
      <c r="W28" s="316">
        <v>0</v>
      </c>
      <c r="X28" s="316">
        <v>0</v>
      </c>
      <c r="Y28" s="316">
        <v>0</v>
      </c>
      <c r="Z28" s="316">
        <f t="shared" si="7"/>
        <v>205</v>
      </c>
      <c r="AA28" s="316">
        <v>0</v>
      </c>
      <c r="AB28" s="316">
        <v>173</v>
      </c>
      <c r="AC28" s="316">
        <f t="shared" si="8"/>
        <v>32</v>
      </c>
      <c r="AD28" s="316">
        <v>23</v>
      </c>
      <c r="AE28" s="316">
        <v>0</v>
      </c>
      <c r="AF28" s="316">
        <v>0</v>
      </c>
      <c r="AG28" s="316">
        <v>0</v>
      </c>
      <c r="AH28" s="316">
        <v>0</v>
      </c>
      <c r="AI28" s="316">
        <v>9</v>
      </c>
      <c r="AJ28" s="316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568</v>
      </c>
      <c r="B29" s="295" t="s">
        <v>611</v>
      </c>
      <c r="C29" s="294" t="s">
        <v>612</v>
      </c>
      <c r="D29" s="316">
        <f t="shared" si="1"/>
        <v>1125</v>
      </c>
      <c r="E29" s="316">
        <f t="shared" si="2"/>
        <v>844</v>
      </c>
      <c r="F29" s="316">
        <f t="shared" si="3"/>
        <v>127</v>
      </c>
      <c r="G29" s="316">
        <v>59</v>
      </c>
      <c r="H29" s="316">
        <v>0</v>
      </c>
      <c r="I29" s="316">
        <v>0</v>
      </c>
      <c r="J29" s="316">
        <v>0</v>
      </c>
      <c r="K29" s="316">
        <v>0</v>
      </c>
      <c r="L29" s="316">
        <v>68</v>
      </c>
      <c r="M29" s="316">
        <v>0</v>
      </c>
      <c r="N29" s="316">
        <f t="shared" si="4"/>
        <v>0</v>
      </c>
      <c r="O29" s="316">
        <f>+'資源化量内訳'!Y29</f>
        <v>154</v>
      </c>
      <c r="P29" s="316">
        <f t="shared" si="5"/>
        <v>874</v>
      </c>
      <c r="Q29" s="316">
        <v>844</v>
      </c>
      <c r="R29" s="316">
        <f t="shared" si="6"/>
        <v>30</v>
      </c>
      <c r="S29" s="316">
        <v>30</v>
      </c>
      <c r="T29" s="316">
        <v>0</v>
      </c>
      <c r="U29" s="316">
        <v>0</v>
      </c>
      <c r="V29" s="316">
        <v>0</v>
      </c>
      <c r="W29" s="316">
        <v>0</v>
      </c>
      <c r="X29" s="316">
        <v>0</v>
      </c>
      <c r="Y29" s="316">
        <v>0</v>
      </c>
      <c r="Z29" s="316">
        <f t="shared" si="7"/>
        <v>133</v>
      </c>
      <c r="AA29" s="316">
        <v>0</v>
      </c>
      <c r="AB29" s="316">
        <v>107</v>
      </c>
      <c r="AC29" s="316">
        <f t="shared" si="8"/>
        <v>26</v>
      </c>
      <c r="AD29" s="316">
        <v>18</v>
      </c>
      <c r="AE29" s="316">
        <v>0</v>
      </c>
      <c r="AF29" s="316">
        <v>0</v>
      </c>
      <c r="AG29" s="316">
        <v>0</v>
      </c>
      <c r="AH29" s="316">
        <v>0</v>
      </c>
      <c r="AI29" s="316">
        <v>8</v>
      </c>
      <c r="AJ29" s="316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568</v>
      </c>
      <c r="B30" s="295" t="s">
        <v>613</v>
      </c>
      <c r="C30" s="294" t="s">
        <v>567</v>
      </c>
      <c r="D30" s="316">
        <f t="shared" si="1"/>
        <v>6786</v>
      </c>
      <c r="E30" s="316">
        <f t="shared" si="2"/>
        <v>5678</v>
      </c>
      <c r="F30" s="316">
        <f t="shared" si="3"/>
        <v>757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  <c r="L30" s="316">
        <v>757</v>
      </c>
      <c r="M30" s="316">
        <v>0</v>
      </c>
      <c r="N30" s="316">
        <f t="shared" si="4"/>
        <v>0</v>
      </c>
      <c r="O30" s="316">
        <f>+'資源化量内訳'!Y30</f>
        <v>351</v>
      </c>
      <c r="P30" s="316">
        <f t="shared" si="5"/>
        <v>5951</v>
      </c>
      <c r="Q30" s="316">
        <v>5678</v>
      </c>
      <c r="R30" s="316">
        <f t="shared" si="6"/>
        <v>273</v>
      </c>
      <c r="S30" s="316">
        <v>0</v>
      </c>
      <c r="T30" s="316">
        <v>0</v>
      </c>
      <c r="U30" s="316">
        <v>0</v>
      </c>
      <c r="V30" s="316">
        <v>0</v>
      </c>
      <c r="W30" s="316">
        <v>0</v>
      </c>
      <c r="X30" s="316">
        <v>273</v>
      </c>
      <c r="Y30" s="316">
        <v>0</v>
      </c>
      <c r="Z30" s="316">
        <f t="shared" si="7"/>
        <v>1053</v>
      </c>
      <c r="AA30" s="316">
        <v>0</v>
      </c>
      <c r="AB30" s="316">
        <v>883</v>
      </c>
      <c r="AC30" s="316">
        <f t="shared" si="8"/>
        <v>170</v>
      </c>
      <c r="AD30" s="316">
        <v>0</v>
      </c>
      <c r="AE30" s="316">
        <v>0</v>
      </c>
      <c r="AF30" s="316">
        <v>0</v>
      </c>
      <c r="AG30" s="316">
        <v>0</v>
      </c>
      <c r="AH30" s="316">
        <v>0</v>
      </c>
      <c r="AI30" s="316">
        <v>170</v>
      </c>
      <c r="AJ30" s="316">
        <v>0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  <row r="31" spans="1:45" s="300" customFormat="1" ht="12" customHeight="1">
      <c r="A31" s="294" t="s">
        <v>568</v>
      </c>
      <c r="B31" s="295" t="s">
        <v>614</v>
      </c>
      <c r="C31" s="294" t="s">
        <v>615</v>
      </c>
      <c r="D31" s="316">
        <f t="shared" si="1"/>
        <v>4520</v>
      </c>
      <c r="E31" s="316">
        <f t="shared" si="2"/>
        <v>3776</v>
      </c>
      <c r="F31" s="316">
        <f t="shared" si="3"/>
        <v>744</v>
      </c>
      <c r="G31" s="316">
        <v>165</v>
      </c>
      <c r="H31" s="316">
        <v>0</v>
      </c>
      <c r="I31" s="316">
        <v>0</v>
      </c>
      <c r="J31" s="316">
        <v>0</v>
      </c>
      <c r="K31" s="316">
        <v>0</v>
      </c>
      <c r="L31" s="316">
        <v>579</v>
      </c>
      <c r="M31" s="316">
        <v>0</v>
      </c>
      <c r="N31" s="316">
        <f t="shared" si="4"/>
        <v>0</v>
      </c>
      <c r="O31" s="316">
        <f>+'資源化量内訳'!Y31</f>
        <v>0</v>
      </c>
      <c r="P31" s="316">
        <f t="shared" si="5"/>
        <v>3804</v>
      </c>
      <c r="Q31" s="316">
        <v>3776</v>
      </c>
      <c r="R31" s="316">
        <f t="shared" si="6"/>
        <v>28</v>
      </c>
      <c r="S31" s="316">
        <v>28</v>
      </c>
      <c r="T31" s="316">
        <v>0</v>
      </c>
      <c r="U31" s="316">
        <v>0</v>
      </c>
      <c r="V31" s="316">
        <v>0</v>
      </c>
      <c r="W31" s="316">
        <v>0</v>
      </c>
      <c r="X31" s="316">
        <v>0</v>
      </c>
      <c r="Y31" s="316">
        <v>0</v>
      </c>
      <c r="Z31" s="316">
        <f t="shared" si="7"/>
        <v>476</v>
      </c>
      <c r="AA31" s="316">
        <v>0</v>
      </c>
      <c r="AB31" s="316">
        <v>465</v>
      </c>
      <c r="AC31" s="316">
        <f t="shared" si="8"/>
        <v>11</v>
      </c>
      <c r="AD31" s="316">
        <v>11</v>
      </c>
      <c r="AE31" s="316">
        <v>0</v>
      </c>
      <c r="AF31" s="316">
        <v>0</v>
      </c>
      <c r="AG31" s="316">
        <v>0</v>
      </c>
      <c r="AH31" s="316">
        <v>0</v>
      </c>
      <c r="AI31" s="316">
        <v>0</v>
      </c>
      <c r="AJ31" s="316">
        <v>0</v>
      </c>
      <c r="AK31" s="294">
        <f t="shared" si="9"/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</row>
    <row r="32" spans="1:45" s="300" customFormat="1" ht="12" customHeight="1">
      <c r="A32" s="294" t="s">
        <v>568</v>
      </c>
      <c r="B32" s="295" t="s">
        <v>616</v>
      </c>
      <c r="C32" s="294" t="s">
        <v>617</v>
      </c>
      <c r="D32" s="316">
        <f t="shared" si="1"/>
        <v>669</v>
      </c>
      <c r="E32" s="316">
        <f t="shared" si="2"/>
        <v>541</v>
      </c>
      <c r="F32" s="316">
        <f t="shared" si="3"/>
        <v>128</v>
      </c>
      <c r="G32" s="316">
        <v>2</v>
      </c>
      <c r="H32" s="316">
        <v>0</v>
      </c>
      <c r="I32" s="316">
        <v>0</v>
      </c>
      <c r="J32" s="316">
        <v>0</v>
      </c>
      <c r="K32" s="316">
        <v>0</v>
      </c>
      <c r="L32" s="316">
        <v>126</v>
      </c>
      <c r="M32" s="316">
        <v>0</v>
      </c>
      <c r="N32" s="316">
        <f t="shared" si="4"/>
        <v>0</v>
      </c>
      <c r="O32" s="316">
        <f>+'資源化量内訳'!Y32</f>
        <v>0</v>
      </c>
      <c r="P32" s="316">
        <f t="shared" si="5"/>
        <v>541</v>
      </c>
      <c r="Q32" s="316">
        <v>541</v>
      </c>
      <c r="R32" s="316">
        <f t="shared" si="6"/>
        <v>0</v>
      </c>
      <c r="S32" s="316">
        <v>0</v>
      </c>
      <c r="T32" s="316">
        <v>0</v>
      </c>
      <c r="U32" s="316">
        <v>0</v>
      </c>
      <c r="V32" s="316">
        <v>0</v>
      </c>
      <c r="W32" s="316">
        <v>0</v>
      </c>
      <c r="X32" s="316">
        <v>0</v>
      </c>
      <c r="Y32" s="316">
        <v>0</v>
      </c>
      <c r="Z32" s="316">
        <f t="shared" si="7"/>
        <v>60</v>
      </c>
      <c r="AA32" s="316">
        <v>0</v>
      </c>
      <c r="AB32" s="316">
        <v>60</v>
      </c>
      <c r="AC32" s="316">
        <f t="shared" si="8"/>
        <v>0</v>
      </c>
      <c r="AD32" s="316">
        <v>0</v>
      </c>
      <c r="AE32" s="316">
        <v>0</v>
      </c>
      <c r="AF32" s="316">
        <v>0</v>
      </c>
      <c r="AG32" s="316">
        <v>0</v>
      </c>
      <c r="AH32" s="316">
        <v>0</v>
      </c>
      <c r="AI32" s="316">
        <v>0</v>
      </c>
      <c r="AJ32" s="316">
        <v>0</v>
      </c>
      <c r="AK32" s="294">
        <f t="shared" si="9"/>
        <v>0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3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568</v>
      </c>
      <c r="B7" s="289" t="s">
        <v>618</v>
      </c>
      <c r="C7" s="290" t="s">
        <v>545</v>
      </c>
      <c r="D7" s="291">
        <f aca="true" t="shared" si="0" ref="D7:AI7">SUM(D8:D32)</f>
        <v>66084</v>
      </c>
      <c r="E7" s="291">
        <f t="shared" si="0"/>
        <v>30977</v>
      </c>
      <c r="F7" s="291">
        <f t="shared" si="0"/>
        <v>15</v>
      </c>
      <c r="G7" s="291">
        <f t="shared" si="0"/>
        <v>98</v>
      </c>
      <c r="H7" s="291">
        <f t="shared" si="0"/>
        <v>7758</v>
      </c>
      <c r="I7" s="291">
        <f t="shared" si="0"/>
        <v>8080</v>
      </c>
      <c r="J7" s="291">
        <f t="shared" si="0"/>
        <v>2161</v>
      </c>
      <c r="K7" s="291">
        <f t="shared" si="0"/>
        <v>142</v>
      </c>
      <c r="L7" s="291">
        <f t="shared" si="0"/>
        <v>329</v>
      </c>
      <c r="M7" s="291">
        <f t="shared" si="0"/>
        <v>2</v>
      </c>
      <c r="N7" s="291">
        <f t="shared" si="0"/>
        <v>118</v>
      </c>
      <c r="O7" s="291">
        <f t="shared" si="0"/>
        <v>1170</v>
      </c>
      <c r="P7" s="291">
        <f t="shared" si="0"/>
        <v>0</v>
      </c>
      <c r="Q7" s="291">
        <f t="shared" si="0"/>
        <v>14223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9</v>
      </c>
      <c r="X7" s="291">
        <f t="shared" si="0"/>
        <v>1002</v>
      </c>
      <c r="Y7" s="291">
        <f t="shared" si="0"/>
        <v>20852</v>
      </c>
      <c r="Z7" s="291">
        <f t="shared" si="0"/>
        <v>19481</v>
      </c>
      <c r="AA7" s="291">
        <f t="shared" si="0"/>
        <v>15</v>
      </c>
      <c r="AB7" s="291">
        <f t="shared" si="0"/>
        <v>90</v>
      </c>
      <c r="AC7" s="291">
        <f t="shared" si="0"/>
        <v>502</v>
      </c>
      <c r="AD7" s="291">
        <f t="shared" si="0"/>
        <v>657</v>
      </c>
      <c r="AE7" s="291">
        <f t="shared" si="0"/>
        <v>34</v>
      </c>
      <c r="AF7" s="291">
        <f t="shared" si="0"/>
        <v>0</v>
      </c>
      <c r="AG7" s="291">
        <f t="shared" si="0"/>
        <v>0</v>
      </c>
      <c r="AH7" s="291">
        <f t="shared" si="0"/>
        <v>2</v>
      </c>
      <c r="AI7" s="291">
        <f t="shared" si="0"/>
        <v>68</v>
      </c>
      <c r="AJ7" s="291">
        <f aca="true" t="shared" si="1" ref="AJ7:BO7">SUM(AJ8:AJ32)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3</v>
      </c>
      <c r="AS7" s="291">
        <f t="shared" si="1"/>
        <v>0</v>
      </c>
      <c r="AT7" s="291">
        <f t="shared" si="1"/>
        <v>40271</v>
      </c>
      <c r="AU7" s="291">
        <f t="shared" si="1"/>
        <v>6766</v>
      </c>
      <c r="AV7" s="291">
        <f t="shared" si="1"/>
        <v>0</v>
      </c>
      <c r="AW7" s="291">
        <f t="shared" si="1"/>
        <v>8</v>
      </c>
      <c r="AX7" s="291">
        <f t="shared" si="1"/>
        <v>7209</v>
      </c>
      <c r="AY7" s="291">
        <f t="shared" si="1"/>
        <v>7241</v>
      </c>
      <c r="AZ7" s="291">
        <f t="shared" si="1"/>
        <v>2127</v>
      </c>
      <c r="BA7" s="291">
        <f t="shared" si="1"/>
        <v>142</v>
      </c>
      <c r="BB7" s="291">
        <f t="shared" si="1"/>
        <v>329</v>
      </c>
      <c r="BC7" s="291">
        <f t="shared" si="1"/>
        <v>0</v>
      </c>
      <c r="BD7" s="291">
        <f t="shared" si="1"/>
        <v>50</v>
      </c>
      <c r="BE7" s="291">
        <f t="shared" si="1"/>
        <v>1170</v>
      </c>
      <c r="BF7" s="291">
        <f t="shared" si="1"/>
        <v>0</v>
      </c>
      <c r="BG7" s="291">
        <f t="shared" si="1"/>
        <v>14223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4</v>
      </c>
      <c r="BN7" s="291">
        <f t="shared" si="1"/>
        <v>1002</v>
      </c>
      <c r="BO7" s="291">
        <f t="shared" si="1"/>
        <v>4961</v>
      </c>
      <c r="BP7" s="291">
        <f aca="true" t="shared" si="2" ref="BP7:CI7">SUM(BP8:BP32)</f>
        <v>4730</v>
      </c>
      <c r="BQ7" s="291">
        <f t="shared" si="2"/>
        <v>0</v>
      </c>
      <c r="BR7" s="291">
        <f t="shared" si="2"/>
        <v>0</v>
      </c>
      <c r="BS7" s="291">
        <f t="shared" si="2"/>
        <v>47</v>
      </c>
      <c r="BT7" s="291">
        <f t="shared" si="2"/>
        <v>182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2</v>
      </c>
      <c r="CI7" s="291">
        <f t="shared" si="2"/>
        <v>0</v>
      </c>
      <c r="CJ7" s="304">
        <f>+COUNTIF(CJ8:CJ32,"有る")</f>
        <v>24</v>
      </c>
    </row>
    <row r="8" spans="1:88" s="300" customFormat="1" ht="12" customHeight="1">
      <c r="A8" s="294" t="s">
        <v>568</v>
      </c>
      <c r="B8" s="295" t="s">
        <v>569</v>
      </c>
      <c r="C8" s="294" t="s">
        <v>570</v>
      </c>
      <c r="D8" s="296">
        <f aca="true" t="shared" si="3" ref="D8:S23">SUM(Y8,AT8,BO8)</f>
        <v>32226</v>
      </c>
      <c r="E8" s="296">
        <f t="shared" si="3"/>
        <v>13533</v>
      </c>
      <c r="F8" s="296">
        <f t="shared" si="3"/>
        <v>0</v>
      </c>
      <c r="G8" s="296">
        <f t="shared" si="3"/>
        <v>0</v>
      </c>
      <c r="H8" s="296">
        <f t="shared" si="3"/>
        <v>1980</v>
      </c>
      <c r="I8" s="296">
        <f t="shared" si="3"/>
        <v>2733</v>
      </c>
      <c r="J8" s="296">
        <f t="shared" si="3"/>
        <v>833</v>
      </c>
      <c r="K8" s="296">
        <f t="shared" si="3"/>
        <v>0</v>
      </c>
      <c r="L8" s="296">
        <f t="shared" si="3"/>
        <v>0</v>
      </c>
      <c r="M8" s="296">
        <f t="shared" si="3"/>
        <v>0</v>
      </c>
      <c r="N8" s="296">
        <f t="shared" si="3"/>
        <v>0</v>
      </c>
      <c r="O8" s="296">
        <f t="shared" si="3"/>
        <v>0</v>
      </c>
      <c r="P8" s="296">
        <f t="shared" si="3"/>
        <v>0</v>
      </c>
      <c r="Q8" s="296">
        <f t="shared" si="3"/>
        <v>13106</v>
      </c>
      <c r="R8" s="296">
        <f t="shared" si="3"/>
        <v>0</v>
      </c>
      <c r="S8" s="296">
        <f t="shared" si="3"/>
        <v>0</v>
      </c>
      <c r="T8" s="296">
        <f aca="true" t="shared" si="4" ref="T8:T32">SUM(AO8,BJ8,CE8)</f>
        <v>0</v>
      </c>
      <c r="U8" s="296">
        <f aca="true" t="shared" si="5" ref="U8:U32">SUM(AP8,BK8,CF8)</f>
        <v>0</v>
      </c>
      <c r="V8" s="296">
        <f aca="true" t="shared" si="6" ref="V8:V32">SUM(AQ8,BL8,CG8)</f>
        <v>0</v>
      </c>
      <c r="W8" s="296">
        <f aca="true" t="shared" si="7" ref="W8:W32">SUM(AR8,BM8,CH8)</f>
        <v>0</v>
      </c>
      <c r="X8" s="296">
        <f aca="true" t="shared" si="8" ref="X8:X32">SUM(AS8,BN8,CI8)</f>
        <v>41</v>
      </c>
      <c r="Y8" s="296">
        <f aca="true" t="shared" si="9" ref="Y8:Y32">SUM(Z8:AS8)</f>
        <v>9443</v>
      </c>
      <c r="Z8" s="296">
        <v>9443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18632</v>
      </c>
      <c r="AU8" s="296">
        <f>'施設資源化量内訳'!E8</f>
        <v>0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1953</v>
      </c>
      <c r="AY8" s="296">
        <f>'施設資源化量内訳'!I8</f>
        <v>2699</v>
      </c>
      <c r="AZ8" s="296">
        <f>'施設資源化量内訳'!J8</f>
        <v>833</v>
      </c>
      <c r="BA8" s="296">
        <f>'施設資源化量内訳'!K8</f>
        <v>0</v>
      </c>
      <c r="BB8" s="296">
        <f>'施設資源化量内訳'!L8</f>
        <v>0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13106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41</v>
      </c>
      <c r="BO8" s="296">
        <f aca="true" t="shared" si="10" ref="BO8:BO32">SUM(BP8:CI8)</f>
        <v>4151</v>
      </c>
      <c r="BP8" s="296">
        <v>4090</v>
      </c>
      <c r="BQ8" s="296">
        <v>0</v>
      </c>
      <c r="BR8" s="296">
        <v>0</v>
      </c>
      <c r="BS8" s="296">
        <v>27</v>
      </c>
      <c r="BT8" s="296">
        <v>34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568</v>
      </c>
      <c r="B9" s="306" t="s">
        <v>571</v>
      </c>
      <c r="C9" s="294" t="s">
        <v>572</v>
      </c>
      <c r="D9" s="296">
        <f t="shared" si="3"/>
        <v>1961</v>
      </c>
      <c r="E9" s="296">
        <f t="shared" si="3"/>
        <v>919</v>
      </c>
      <c r="F9" s="296">
        <f t="shared" si="3"/>
        <v>0</v>
      </c>
      <c r="G9" s="296">
        <f t="shared" si="3"/>
        <v>0</v>
      </c>
      <c r="H9" s="296">
        <f t="shared" si="3"/>
        <v>313</v>
      </c>
      <c r="I9" s="296">
        <f t="shared" si="3"/>
        <v>462</v>
      </c>
      <c r="J9" s="296">
        <f t="shared" si="3"/>
        <v>106</v>
      </c>
      <c r="K9" s="296">
        <f t="shared" si="3"/>
        <v>0</v>
      </c>
      <c r="L9" s="296">
        <f t="shared" si="3"/>
        <v>145</v>
      </c>
      <c r="M9" s="296">
        <f t="shared" si="3"/>
        <v>0</v>
      </c>
      <c r="N9" s="296">
        <f t="shared" si="3"/>
        <v>0</v>
      </c>
      <c r="O9" s="296">
        <f t="shared" si="3"/>
        <v>0</v>
      </c>
      <c r="P9" s="296">
        <f t="shared" si="3"/>
        <v>0</v>
      </c>
      <c r="Q9" s="296">
        <f t="shared" si="3"/>
        <v>0</v>
      </c>
      <c r="R9" s="296">
        <f t="shared" si="3"/>
        <v>0</v>
      </c>
      <c r="S9" s="296">
        <f t="shared" si="3"/>
        <v>0</v>
      </c>
      <c r="T9" s="296">
        <f t="shared" si="4"/>
        <v>0</v>
      </c>
      <c r="U9" s="296">
        <f t="shared" si="5"/>
        <v>0</v>
      </c>
      <c r="V9" s="296">
        <f t="shared" si="6"/>
        <v>0</v>
      </c>
      <c r="W9" s="296">
        <f t="shared" si="7"/>
        <v>0</v>
      </c>
      <c r="X9" s="296">
        <f t="shared" si="8"/>
        <v>16</v>
      </c>
      <c r="Y9" s="296">
        <f t="shared" si="9"/>
        <v>954</v>
      </c>
      <c r="Z9" s="296">
        <v>844</v>
      </c>
      <c r="AA9" s="296">
        <v>0</v>
      </c>
      <c r="AB9" s="296">
        <v>0</v>
      </c>
      <c r="AC9" s="296">
        <v>110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927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198</v>
      </c>
      <c r="AY9" s="296">
        <f>'施設資源化量内訳'!I9</f>
        <v>462</v>
      </c>
      <c r="AZ9" s="296">
        <f>'施設資源化量内訳'!J9</f>
        <v>106</v>
      </c>
      <c r="BA9" s="296">
        <f>'施設資源化量内訳'!K9</f>
        <v>0</v>
      </c>
      <c r="BB9" s="296">
        <f>'施設資源化量内訳'!L9</f>
        <v>145</v>
      </c>
      <c r="BC9" s="296">
        <f>'施設資源化量内訳'!M9</f>
        <v>0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0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16</v>
      </c>
      <c r="BO9" s="296">
        <f t="shared" si="10"/>
        <v>80</v>
      </c>
      <c r="BP9" s="296">
        <v>75</v>
      </c>
      <c r="BQ9" s="296">
        <v>0</v>
      </c>
      <c r="BR9" s="296">
        <v>0</v>
      </c>
      <c r="BS9" s="296">
        <v>5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568</v>
      </c>
      <c r="B10" s="306" t="s">
        <v>573</v>
      </c>
      <c r="C10" s="294" t="s">
        <v>574</v>
      </c>
      <c r="D10" s="296">
        <f t="shared" si="3"/>
        <v>5263</v>
      </c>
      <c r="E10" s="296">
        <f t="shared" si="3"/>
        <v>2351</v>
      </c>
      <c r="F10" s="296">
        <f t="shared" si="3"/>
        <v>0</v>
      </c>
      <c r="G10" s="296">
        <f t="shared" si="3"/>
        <v>0</v>
      </c>
      <c r="H10" s="296">
        <f t="shared" si="3"/>
        <v>1142</v>
      </c>
      <c r="I10" s="296">
        <f t="shared" si="3"/>
        <v>806</v>
      </c>
      <c r="J10" s="296">
        <f t="shared" si="3"/>
        <v>182</v>
      </c>
      <c r="K10" s="296">
        <f t="shared" si="3"/>
        <v>129</v>
      </c>
      <c r="L10" s="296">
        <f t="shared" si="3"/>
        <v>0</v>
      </c>
      <c r="M10" s="296">
        <f t="shared" si="3"/>
        <v>0</v>
      </c>
      <c r="N10" s="296">
        <f t="shared" si="3"/>
        <v>118</v>
      </c>
      <c r="O10" s="296">
        <f t="shared" si="3"/>
        <v>0</v>
      </c>
      <c r="P10" s="296">
        <f t="shared" si="3"/>
        <v>0</v>
      </c>
      <c r="Q10" s="296">
        <f t="shared" si="3"/>
        <v>0</v>
      </c>
      <c r="R10" s="296">
        <f t="shared" si="3"/>
        <v>0</v>
      </c>
      <c r="S10" s="296">
        <f t="shared" si="3"/>
        <v>0</v>
      </c>
      <c r="T10" s="296">
        <f t="shared" si="4"/>
        <v>0</v>
      </c>
      <c r="U10" s="296">
        <f t="shared" si="5"/>
        <v>0</v>
      </c>
      <c r="V10" s="296">
        <f t="shared" si="6"/>
        <v>0</v>
      </c>
      <c r="W10" s="296">
        <f t="shared" si="7"/>
        <v>0</v>
      </c>
      <c r="X10" s="296">
        <f t="shared" si="8"/>
        <v>535</v>
      </c>
      <c r="Y10" s="296">
        <f t="shared" si="9"/>
        <v>2839</v>
      </c>
      <c r="Z10" s="296">
        <v>2145</v>
      </c>
      <c r="AA10" s="296">
        <v>0</v>
      </c>
      <c r="AB10" s="296">
        <v>0</v>
      </c>
      <c r="AC10" s="296">
        <v>151</v>
      </c>
      <c r="AD10" s="296">
        <v>475</v>
      </c>
      <c r="AE10" s="296">
        <v>0</v>
      </c>
      <c r="AF10" s="296">
        <v>0</v>
      </c>
      <c r="AG10" s="296">
        <v>0</v>
      </c>
      <c r="AH10" s="296">
        <v>0</v>
      </c>
      <c r="AI10" s="296">
        <v>68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2424</v>
      </c>
      <c r="AU10" s="296">
        <f>'施設資源化量内訳'!E10</f>
        <v>206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991</v>
      </c>
      <c r="AY10" s="296">
        <f>'施設資源化量内訳'!I10</f>
        <v>331</v>
      </c>
      <c r="AZ10" s="296">
        <f>'施設資源化量内訳'!J10</f>
        <v>182</v>
      </c>
      <c r="BA10" s="296">
        <f>'施設資源化量内訳'!K10</f>
        <v>129</v>
      </c>
      <c r="BB10" s="296">
        <f>'施設資源化量内訳'!L10</f>
        <v>0</v>
      </c>
      <c r="BC10" s="296">
        <f>'施設資源化量内訳'!M10</f>
        <v>0</v>
      </c>
      <c r="BD10" s="296">
        <f>'施設資源化量内訳'!N10</f>
        <v>50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535</v>
      </c>
      <c r="BO10" s="296">
        <f t="shared" si="10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568</v>
      </c>
      <c r="B11" s="306" t="s">
        <v>575</v>
      </c>
      <c r="C11" s="294" t="s">
        <v>576</v>
      </c>
      <c r="D11" s="296">
        <f t="shared" si="3"/>
        <v>5261</v>
      </c>
      <c r="E11" s="296">
        <f t="shared" si="3"/>
        <v>1939</v>
      </c>
      <c r="F11" s="296">
        <f t="shared" si="3"/>
        <v>0</v>
      </c>
      <c r="G11" s="296">
        <f t="shared" si="3"/>
        <v>0</v>
      </c>
      <c r="H11" s="296">
        <f t="shared" si="3"/>
        <v>612</v>
      </c>
      <c r="I11" s="296">
        <f t="shared" si="3"/>
        <v>627</v>
      </c>
      <c r="J11" s="296">
        <f t="shared" si="3"/>
        <v>234</v>
      </c>
      <c r="K11" s="296">
        <f t="shared" si="3"/>
        <v>0</v>
      </c>
      <c r="L11" s="296">
        <f t="shared" si="3"/>
        <v>0</v>
      </c>
      <c r="M11" s="296">
        <f t="shared" si="3"/>
        <v>0</v>
      </c>
      <c r="N11" s="296">
        <f t="shared" si="3"/>
        <v>0</v>
      </c>
      <c r="O11" s="296">
        <f t="shared" si="3"/>
        <v>1018</v>
      </c>
      <c r="P11" s="296">
        <f t="shared" si="3"/>
        <v>0</v>
      </c>
      <c r="Q11" s="296">
        <f t="shared" si="3"/>
        <v>819</v>
      </c>
      <c r="R11" s="296">
        <f t="shared" si="3"/>
        <v>0</v>
      </c>
      <c r="S11" s="296">
        <f t="shared" si="3"/>
        <v>0</v>
      </c>
      <c r="T11" s="296">
        <f t="shared" si="4"/>
        <v>0</v>
      </c>
      <c r="U11" s="296">
        <f t="shared" si="5"/>
        <v>0</v>
      </c>
      <c r="V11" s="296">
        <f t="shared" si="6"/>
        <v>0</v>
      </c>
      <c r="W11" s="296">
        <f t="shared" si="7"/>
        <v>0</v>
      </c>
      <c r="X11" s="296">
        <f t="shared" si="8"/>
        <v>12</v>
      </c>
      <c r="Y11" s="296">
        <f t="shared" si="9"/>
        <v>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5261</v>
      </c>
      <c r="AU11" s="296">
        <f>'施設資源化量内訳'!E11</f>
        <v>1939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612</v>
      </c>
      <c r="AY11" s="296">
        <f>'施設資源化量内訳'!I11</f>
        <v>627</v>
      </c>
      <c r="AZ11" s="296">
        <f>'施設資源化量内訳'!J11</f>
        <v>234</v>
      </c>
      <c r="BA11" s="296">
        <f>'施設資源化量内訳'!K11</f>
        <v>0</v>
      </c>
      <c r="BB11" s="296">
        <f>'施設資源化量内訳'!L11</f>
        <v>0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1018</v>
      </c>
      <c r="BF11" s="296">
        <f>'施設資源化量内訳'!P11</f>
        <v>0</v>
      </c>
      <c r="BG11" s="296">
        <f>'施設資源化量内訳'!Q11</f>
        <v>819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12</v>
      </c>
      <c r="BO11" s="296">
        <f t="shared" si="10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568</v>
      </c>
      <c r="B12" s="295" t="s">
        <v>577</v>
      </c>
      <c r="C12" s="294" t="s">
        <v>578</v>
      </c>
      <c r="D12" s="314">
        <f t="shared" si="3"/>
        <v>527</v>
      </c>
      <c r="E12" s="314">
        <f t="shared" si="3"/>
        <v>0</v>
      </c>
      <c r="F12" s="314">
        <f t="shared" si="3"/>
        <v>0</v>
      </c>
      <c r="G12" s="314">
        <f t="shared" si="3"/>
        <v>0</v>
      </c>
      <c r="H12" s="314">
        <f t="shared" si="3"/>
        <v>228</v>
      </c>
      <c r="I12" s="314">
        <f t="shared" si="3"/>
        <v>249</v>
      </c>
      <c r="J12" s="314">
        <f t="shared" si="3"/>
        <v>50</v>
      </c>
      <c r="K12" s="314">
        <f t="shared" si="3"/>
        <v>0</v>
      </c>
      <c r="L12" s="314">
        <f t="shared" si="3"/>
        <v>0</v>
      </c>
      <c r="M12" s="314">
        <f t="shared" si="3"/>
        <v>0</v>
      </c>
      <c r="N12" s="314">
        <f t="shared" si="3"/>
        <v>0</v>
      </c>
      <c r="O12" s="314">
        <f t="shared" si="3"/>
        <v>0</v>
      </c>
      <c r="P12" s="314">
        <f t="shared" si="3"/>
        <v>0</v>
      </c>
      <c r="Q12" s="314">
        <f t="shared" si="3"/>
        <v>0</v>
      </c>
      <c r="R12" s="314">
        <f t="shared" si="3"/>
        <v>0</v>
      </c>
      <c r="S12" s="314">
        <f t="shared" si="3"/>
        <v>0</v>
      </c>
      <c r="T12" s="314">
        <f t="shared" si="4"/>
        <v>0</v>
      </c>
      <c r="U12" s="314">
        <f t="shared" si="5"/>
        <v>0</v>
      </c>
      <c r="V12" s="314">
        <f t="shared" si="6"/>
        <v>0</v>
      </c>
      <c r="W12" s="314">
        <f t="shared" si="7"/>
        <v>0</v>
      </c>
      <c r="X12" s="314">
        <f t="shared" si="8"/>
        <v>0</v>
      </c>
      <c r="Y12" s="314">
        <f t="shared" si="9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0</v>
      </c>
      <c r="AT12" s="314">
        <f>'施設資源化量内訳'!D12</f>
        <v>527</v>
      </c>
      <c r="AU12" s="314">
        <f>'施設資源化量内訳'!E12</f>
        <v>0</v>
      </c>
      <c r="AV12" s="314">
        <f>'施設資源化量内訳'!F12</f>
        <v>0</v>
      </c>
      <c r="AW12" s="314">
        <f>'施設資源化量内訳'!G12</f>
        <v>0</v>
      </c>
      <c r="AX12" s="314">
        <f>'施設資源化量内訳'!H12</f>
        <v>228</v>
      </c>
      <c r="AY12" s="314">
        <f>'施設資源化量内訳'!I12</f>
        <v>249</v>
      </c>
      <c r="AZ12" s="314">
        <f>'施設資源化量内訳'!J12</f>
        <v>50</v>
      </c>
      <c r="BA12" s="314">
        <f>'施設資源化量内訳'!K12</f>
        <v>0</v>
      </c>
      <c r="BB12" s="314">
        <f>'施設資源化量内訳'!L12</f>
        <v>0</v>
      </c>
      <c r="BC12" s="314">
        <f>'施設資源化量内訳'!M12</f>
        <v>0</v>
      </c>
      <c r="BD12" s="314">
        <f>'施設資源化量内訳'!N12</f>
        <v>0</v>
      </c>
      <c r="BE12" s="314">
        <f>'施設資源化量内訳'!O12</f>
        <v>0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0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0</v>
      </c>
      <c r="BN12" s="314">
        <f>'施設資源化量内訳'!X12</f>
        <v>0</v>
      </c>
      <c r="BO12" s="314">
        <f t="shared" si="10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568</v>
      </c>
      <c r="B13" s="295" t="s">
        <v>579</v>
      </c>
      <c r="C13" s="294" t="s">
        <v>580</v>
      </c>
      <c r="D13" s="314">
        <f t="shared" si="3"/>
        <v>2542</v>
      </c>
      <c r="E13" s="314">
        <f t="shared" si="3"/>
        <v>1400</v>
      </c>
      <c r="F13" s="314">
        <f t="shared" si="3"/>
        <v>0</v>
      </c>
      <c r="G13" s="314">
        <f t="shared" si="3"/>
        <v>0</v>
      </c>
      <c r="H13" s="314">
        <f t="shared" si="3"/>
        <v>485</v>
      </c>
      <c r="I13" s="314">
        <f t="shared" si="3"/>
        <v>505</v>
      </c>
      <c r="J13" s="314">
        <f t="shared" si="3"/>
        <v>51</v>
      </c>
      <c r="K13" s="314">
        <f t="shared" si="3"/>
        <v>0</v>
      </c>
      <c r="L13" s="314">
        <f t="shared" si="3"/>
        <v>101</v>
      </c>
      <c r="M13" s="314">
        <f t="shared" si="3"/>
        <v>0</v>
      </c>
      <c r="N13" s="314">
        <f t="shared" si="3"/>
        <v>0</v>
      </c>
      <c r="O13" s="314">
        <f t="shared" si="3"/>
        <v>0</v>
      </c>
      <c r="P13" s="314">
        <f t="shared" si="3"/>
        <v>0</v>
      </c>
      <c r="Q13" s="314">
        <f t="shared" si="3"/>
        <v>0</v>
      </c>
      <c r="R13" s="314">
        <f t="shared" si="3"/>
        <v>0</v>
      </c>
      <c r="S13" s="314">
        <f t="shared" si="3"/>
        <v>0</v>
      </c>
      <c r="T13" s="314">
        <f t="shared" si="4"/>
        <v>0</v>
      </c>
      <c r="U13" s="314">
        <f t="shared" si="5"/>
        <v>0</v>
      </c>
      <c r="V13" s="314">
        <f t="shared" si="6"/>
        <v>0</v>
      </c>
      <c r="W13" s="314">
        <f t="shared" si="7"/>
        <v>0</v>
      </c>
      <c r="X13" s="314">
        <f t="shared" si="8"/>
        <v>0</v>
      </c>
      <c r="Y13" s="314">
        <f t="shared" si="9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1968</v>
      </c>
      <c r="AU13" s="314">
        <f>'施設資源化量内訳'!E13</f>
        <v>912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472</v>
      </c>
      <c r="AY13" s="314">
        <f>'施設資源化量内訳'!I13</f>
        <v>432</v>
      </c>
      <c r="AZ13" s="314">
        <f>'施設資源化量内訳'!J13</f>
        <v>51</v>
      </c>
      <c r="BA13" s="314">
        <f>'施設資源化量内訳'!K13</f>
        <v>0</v>
      </c>
      <c r="BB13" s="314">
        <f>'施設資源化量内訳'!L13</f>
        <v>101</v>
      </c>
      <c r="BC13" s="314">
        <f>'施設資源化量内訳'!M13</f>
        <v>0</v>
      </c>
      <c r="BD13" s="314">
        <f>'施設資源化量内訳'!N13</f>
        <v>0</v>
      </c>
      <c r="BE13" s="314">
        <f>'施設資源化量内訳'!O13</f>
        <v>0</v>
      </c>
      <c r="BF13" s="314">
        <f>'施設資源化量内訳'!P13</f>
        <v>0</v>
      </c>
      <c r="BG13" s="314">
        <f>'施設資源化量内訳'!Q13</f>
        <v>0</v>
      </c>
      <c r="BH13" s="314">
        <f>'施設資源化量内訳'!R13</f>
        <v>0</v>
      </c>
      <c r="BI13" s="314">
        <f>'施設資源化量内訳'!S13</f>
        <v>0</v>
      </c>
      <c r="BJ13" s="314">
        <f>'施設資源化量内訳'!T13</f>
        <v>0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0</v>
      </c>
      <c r="BO13" s="314">
        <f t="shared" si="10"/>
        <v>574</v>
      </c>
      <c r="BP13" s="314">
        <v>488</v>
      </c>
      <c r="BQ13" s="314">
        <v>0</v>
      </c>
      <c r="BR13" s="314">
        <v>0</v>
      </c>
      <c r="BS13" s="314">
        <v>13</v>
      </c>
      <c r="BT13" s="314">
        <v>73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568</v>
      </c>
      <c r="B14" s="295" t="s">
        <v>581</v>
      </c>
      <c r="C14" s="294" t="s">
        <v>582</v>
      </c>
      <c r="D14" s="314">
        <f t="shared" si="3"/>
        <v>2761</v>
      </c>
      <c r="E14" s="314">
        <f t="shared" si="3"/>
        <v>1386</v>
      </c>
      <c r="F14" s="314">
        <f t="shared" si="3"/>
        <v>0</v>
      </c>
      <c r="G14" s="314">
        <f t="shared" si="3"/>
        <v>0</v>
      </c>
      <c r="H14" s="314">
        <f t="shared" si="3"/>
        <v>429</v>
      </c>
      <c r="I14" s="314">
        <f t="shared" si="3"/>
        <v>306</v>
      </c>
      <c r="J14" s="314">
        <f t="shared" si="3"/>
        <v>66</v>
      </c>
      <c r="K14" s="314">
        <f t="shared" si="3"/>
        <v>0</v>
      </c>
      <c r="L14" s="314">
        <f t="shared" si="3"/>
        <v>0</v>
      </c>
      <c r="M14" s="314">
        <f t="shared" si="3"/>
        <v>0</v>
      </c>
      <c r="N14" s="314">
        <f t="shared" si="3"/>
        <v>0</v>
      </c>
      <c r="O14" s="314">
        <f t="shared" si="3"/>
        <v>0</v>
      </c>
      <c r="P14" s="314">
        <f t="shared" si="3"/>
        <v>0</v>
      </c>
      <c r="Q14" s="314">
        <f t="shared" si="3"/>
        <v>255</v>
      </c>
      <c r="R14" s="314">
        <f t="shared" si="3"/>
        <v>0</v>
      </c>
      <c r="S14" s="314">
        <f t="shared" si="3"/>
        <v>0</v>
      </c>
      <c r="T14" s="314">
        <f t="shared" si="4"/>
        <v>0</v>
      </c>
      <c r="U14" s="314">
        <f t="shared" si="5"/>
        <v>0</v>
      </c>
      <c r="V14" s="314">
        <f t="shared" si="6"/>
        <v>0</v>
      </c>
      <c r="W14" s="314">
        <f t="shared" si="7"/>
        <v>0</v>
      </c>
      <c r="X14" s="314">
        <f t="shared" si="8"/>
        <v>319</v>
      </c>
      <c r="Y14" s="314">
        <f t="shared" si="9"/>
        <v>1399</v>
      </c>
      <c r="Z14" s="314">
        <v>1264</v>
      </c>
      <c r="AA14" s="314">
        <v>0</v>
      </c>
      <c r="AB14" s="314">
        <v>0</v>
      </c>
      <c r="AC14" s="314">
        <v>135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0</v>
      </c>
      <c r="AS14" s="314">
        <v>0</v>
      </c>
      <c r="AT14" s="314">
        <f>'施設資源化量内訳'!D14</f>
        <v>1362</v>
      </c>
      <c r="AU14" s="314">
        <f>'施設資源化量内訳'!E14</f>
        <v>122</v>
      </c>
      <c r="AV14" s="314">
        <f>'施設資源化量内訳'!F14</f>
        <v>0</v>
      </c>
      <c r="AW14" s="314">
        <f>'施設資源化量内訳'!G14</f>
        <v>0</v>
      </c>
      <c r="AX14" s="314">
        <f>'施設資源化量内訳'!H14</f>
        <v>294</v>
      </c>
      <c r="AY14" s="314">
        <f>'施設資源化量内訳'!I14</f>
        <v>306</v>
      </c>
      <c r="AZ14" s="314">
        <f>'施設資源化量内訳'!J14</f>
        <v>66</v>
      </c>
      <c r="BA14" s="314">
        <f>'施設資源化量内訳'!K14</f>
        <v>0</v>
      </c>
      <c r="BB14" s="314">
        <f>'施設資源化量内訳'!L14</f>
        <v>0</v>
      </c>
      <c r="BC14" s="314">
        <f>'施設資源化量内訳'!M14</f>
        <v>0</v>
      </c>
      <c r="BD14" s="314">
        <f>'施設資源化量内訳'!N14</f>
        <v>0</v>
      </c>
      <c r="BE14" s="314">
        <f>'施設資源化量内訳'!O14</f>
        <v>0</v>
      </c>
      <c r="BF14" s="314">
        <f>'施設資源化量内訳'!P14</f>
        <v>0</v>
      </c>
      <c r="BG14" s="314">
        <f>'施設資源化量内訳'!Q14</f>
        <v>255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319</v>
      </c>
      <c r="BO14" s="314">
        <f t="shared" si="10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565</v>
      </c>
    </row>
    <row r="15" spans="1:88" s="300" customFormat="1" ht="12" customHeight="1">
      <c r="A15" s="294" t="s">
        <v>568</v>
      </c>
      <c r="B15" s="295" t="s">
        <v>583</v>
      </c>
      <c r="C15" s="294" t="s">
        <v>584</v>
      </c>
      <c r="D15" s="314">
        <f t="shared" si="3"/>
        <v>3349</v>
      </c>
      <c r="E15" s="314">
        <f t="shared" si="3"/>
        <v>2090</v>
      </c>
      <c r="F15" s="314">
        <f t="shared" si="3"/>
        <v>0</v>
      </c>
      <c r="G15" s="314">
        <f t="shared" si="3"/>
        <v>0</v>
      </c>
      <c r="H15" s="314">
        <f t="shared" si="3"/>
        <v>542</v>
      </c>
      <c r="I15" s="314">
        <f t="shared" si="3"/>
        <v>553</v>
      </c>
      <c r="J15" s="314">
        <f t="shared" si="3"/>
        <v>144</v>
      </c>
      <c r="K15" s="314">
        <f t="shared" si="3"/>
        <v>0</v>
      </c>
      <c r="L15" s="314">
        <f t="shared" si="3"/>
        <v>0</v>
      </c>
      <c r="M15" s="314">
        <f t="shared" si="3"/>
        <v>0</v>
      </c>
      <c r="N15" s="314">
        <f t="shared" si="3"/>
        <v>0</v>
      </c>
      <c r="O15" s="314">
        <f t="shared" si="3"/>
        <v>0</v>
      </c>
      <c r="P15" s="314">
        <f t="shared" si="3"/>
        <v>0</v>
      </c>
      <c r="Q15" s="314">
        <f t="shared" si="3"/>
        <v>0</v>
      </c>
      <c r="R15" s="314">
        <f t="shared" si="3"/>
        <v>0</v>
      </c>
      <c r="S15" s="314">
        <f t="shared" si="3"/>
        <v>0</v>
      </c>
      <c r="T15" s="314">
        <f t="shared" si="4"/>
        <v>0</v>
      </c>
      <c r="U15" s="314">
        <f t="shared" si="5"/>
        <v>0</v>
      </c>
      <c r="V15" s="314">
        <f t="shared" si="6"/>
        <v>0</v>
      </c>
      <c r="W15" s="314">
        <f t="shared" si="7"/>
        <v>0</v>
      </c>
      <c r="X15" s="314">
        <f t="shared" si="8"/>
        <v>20</v>
      </c>
      <c r="Y15" s="314">
        <f t="shared" si="9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0</v>
      </c>
      <c r="AT15" s="314">
        <f>'施設資源化量内訳'!D15</f>
        <v>3349</v>
      </c>
      <c r="AU15" s="314">
        <f>'施設資源化量内訳'!E15</f>
        <v>2090</v>
      </c>
      <c r="AV15" s="314">
        <f>'施設資源化量内訳'!F15</f>
        <v>0</v>
      </c>
      <c r="AW15" s="314">
        <f>'施設資源化量内訳'!G15</f>
        <v>0</v>
      </c>
      <c r="AX15" s="314">
        <f>'施設資源化量内訳'!H15</f>
        <v>542</v>
      </c>
      <c r="AY15" s="314">
        <f>'施設資源化量内訳'!I15</f>
        <v>553</v>
      </c>
      <c r="AZ15" s="314">
        <f>'施設資源化量内訳'!J15</f>
        <v>144</v>
      </c>
      <c r="BA15" s="314">
        <f>'施設資源化量内訳'!K15</f>
        <v>0</v>
      </c>
      <c r="BB15" s="314">
        <f>'施設資源化量内訳'!L15</f>
        <v>0</v>
      </c>
      <c r="BC15" s="314">
        <f>'施設資源化量内訳'!M15</f>
        <v>0</v>
      </c>
      <c r="BD15" s="314">
        <f>'施設資源化量内訳'!N15</f>
        <v>0</v>
      </c>
      <c r="BE15" s="314">
        <f>'施設資源化量内訳'!O15</f>
        <v>0</v>
      </c>
      <c r="BF15" s="314">
        <f>'施設資源化量内訳'!P15</f>
        <v>0</v>
      </c>
      <c r="BG15" s="314">
        <f>'施設資源化量内訳'!Q15</f>
        <v>0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20</v>
      </c>
      <c r="BO15" s="314">
        <f t="shared" si="10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568</v>
      </c>
      <c r="B16" s="295" t="s">
        <v>585</v>
      </c>
      <c r="C16" s="294" t="s">
        <v>586</v>
      </c>
      <c r="D16" s="314">
        <f t="shared" si="3"/>
        <v>987</v>
      </c>
      <c r="E16" s="314">
        <f t="shared" si="3"/>
        <v>987</v>
      </c>
      <c r="F16" s="314">
        <f t="shared" si="3"/>
        <v>0</v>
      </c>
      <c r="G16" s="314">
        <f t="shared" si="3"/>
        <v>0</v>
      </c>
      <c r="H16" s="314">
        <f t="shared" si="3"/>
        <v>0</v>
      </c>
      <c r="I16" s="314">
        <f t="shared" si="3"/>
        <v>0</v>
      </c>
      <c r="J16" s="314">
        <f t="shared" si="3"/>
        <v>0</v>
      </c>
      <c r="K16" s="314">
        <f t="shared" si="3"/>
        <v>0</v>
      </c>
      <c r="L16" s="314">
        <f t="shared" si="3"/>
        <v>0</v>
      </c>
      <c r="M16" s="314">
        <f t="shared" si="3"/>
        <v>0</v>
      </c>
      <c r="N16" s="314">
        <f t="shared" si="3"/>
        <v>0</v>
      </c>
      <c r="O16" s="314">
        <f t="shared" si="3"/>
        <v>0</v>
      </c>
      <c r="P16" s="314">
        <f t="shared" si="3"/>
        <v>0</v>
      </c>
      <c r="Q16" s="314">
        <f t="shared" si="3"/>
        <v>0</v>
      </c>
      <c r="R16" s="314">
        <f t="shared" si="3"/>
        <v>0</v>
      </c>
      <c r="S16" s="314">
        <f t="shared" si="3"/>
        <v>0</v>
      </c>
      <c r="T16" s="314">
        <f t="shared" si="4"/>
        <v>0</v>
      </c>
      <c r="U16" s="314">
        <f t="shared" si="5"/>
        <v>0</v>
      </c>
      <c r="V16" s="314">
        <f t="shared" si="6"/>
        <v>0</v>
      </c>
      <c r="W16" s="314">
        <f t="shared" si="7"/>
        <v>0</v>
      </c>
      <c r="X16" s="314">
        <f t="shared" si="8"/>
        <v>0</v>
      </c>
      <c r="Y16" s="314">
        <f t="shared" si="9"/>
        <v>987</v>
      </c>
      <c r="Z16" s="314">
        <v>987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0</v>
      </c>
      <c r="AT16" s="314">
        <f>'施設資源化量内訳'!D16</f>
        <v>0</v>
      </c>
      <c r="AU16" s="314">
        <f>'施設資源化量内訳'!E16</f>
        <v>0</v>
      </c>
      <c r="AV16" s="314">
        <f>'施設資源化量内訳'!F16</f>
        <v>0</v>
      </c>
      <c r="AW16" s="314">
        <f>'施設資源化量内訳'!G16</f>
        <v>0</v>
      </c>
      <c r="AX16" s="314">
        <f>'施設資源化量内訳'!H16</f>
        <v>0</v>
      </c>
      <c r="AY16" s="314">
        <f>'施設資源化量内訳'!I16</f>
        <v>0</v>
      </c>
      <c r="AZ16" s="314">
        <f>'施設資源化量内訳'!J16</f>
        <v>0</v>
      </c>
      <c r="BA16" s="314">
        <f>'施設資源化量内訳'!K16</f>
        <v>0</v>
      </c>
      <c r="BB16" s="314">
        <f>'施設資源化量内訳'!L16</f>
        <v>0</v>
      </c>
      <c r="BC16" s="314">
        <f>'施設資源化量内訳'!M16</f>
        <v>0</v>
      </c>
      <c r="BD16" s="314">
        <f>'施設資源化量内訳'!N16</f>
        <v>0</v>
      </c>
      <c r="BE16" s="314">
        <f>'施設資源化量内訳'!O16</f>
        <v>0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0</v>
      </c>
      <c r="BN16" s="314">
        <f>'施設資源化量内訳'!X16</f>
        <v>0</v>
      </c>
      <c r="BO16" s="314">
        <f t="shared" si="10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565</v>
      </c>
    </row>
    <row r="17" spans="1:88" s="300" customFormat="1" ht="12" customHeight="1">
      <c r="A17" s="294" t="s">
        <v>568</v>
      </c>
      <c r="B17" s="295" t="s">
        <v>587</v>
      </c>
      <c r="C17" s="294" t="s">
        <v>588</v>
      </c>
      <c r="D17" s="314">
        <f t="shared" si="3"/>
        <v>3267</v>
      </c>
      <c r="E17" s="314">
        <f t="shared" si="3"/>
        <v>1922</v>
      </c>
      <c r="F17" s="314">
        <f t="shared" si="3"/>
        <v>1</v>
      </c>
      <c r="G17" s="314">
        <f t="shared" si="3"/>
        <v>0</v>
      </c>
      <c r="H17" s="314">
        <f t="shared" si="3"/>
        <v>717</v>
      </c>
      <c r="I17" s="314">
        <f t="shared" si="3"/>
        <v>481</v>
      </c>
      <c r="J17" s="314">
        <f t="shared" si="3"/>
        <v>144</v>
      </c>
      <c r="K17" s="314">
        <f t="shared" si="3"/>
        <v>0</v>
      </c>
      <c r="L17" s="314">
        <f t="shared" si="3"/>
        <v>0</v>
      </c>
      <c r="M17" s="314">
        <f t="shared" si="3"/>
        <v>2</v>
      </c>
      <c r="N17" s="314">
        <f t="shared" si="3"/>
        <v>0</v>
      </c>
      <c r="O17" s="314">
        <f t="shared" si="3"/>
        <v>0</v>
      </c>
      <c r="P17" s="314">
        <f t="shared" si="3"/>
        <v>0</v>
      </c>
      <c r="Q17" s="314">
        <f t="shared" si="3"/>
        <v>0</v>
      </c>
      <c r="R17" s="314">
        <f t="shared" si="3"/>
        <v>0</v>
      </c>
      <c r="S17" s="314">
        <f t="shared" si="3"/>
        <v>0</v>
      </c>
      <c r="T17" s="314">
        <f t="shared" si="4"/>
        <v>0</v>
      </c>
      <c r="U17" s="314">
        <f t="shared" si="5"/>
        <v>0</v>
      </c>
      <c r="V17" s="314">
        <f t="shared" si="6"/>
        <v>0</v>
      </c>
      <c r="W17" s="314">
        <f t="shared" si="7"/>
        <v>0</v>
      </c>
      <c r="X17" s="314">
        <f t="shared" si="8"/>
        <v>0</v>
      </c>
      <c r="Y17" s="314">
        <f t="shared" si="9"/>
        <v>1929</v>
      </c>
      <c r="Z17" s="314">
        <v>1922</v>
      </c>
      <c r="AA17" s="314">
        <v>1</v>
      </c>
      <c r="AB17" s="314">
        <v>0</v>
      </c>
      <c r="AC17" s="314">
        <v>4</v>
      </c>
      <c r="AD17" s="314">
        <v>0</v>
      </c>
      <c r="AE17" s="314">
        <v>0</v>
      </c>
      <c r="AF17" s="314">
        <v>0</v>
      </c>
      <c r="AG17" s="314">
        <v>0</v>
      </c>
      <c r="AH17" s="314">
        <v>2</v>
      </c>
      <c r="AI17" s="314">
        <v>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0</v>
      </c>
      <c r="AT17" s="314">
        <f>'施設資源化量内訳'!D17</f>
        <v>1338</v>
      </c>
      <c r="AU17" s="314">
        <f>'施設資源化量内訳'!E17</f>
        <v>0</v>
      </c>
      <c r="AV17" s="314">
        <f>'施設資源化量内訳'!F17</f>
        <v>0</v>
      </c>
      <c r="AW17" s="314">
        <f>'施設資源化量内訳'!G17</f>
        <v>0</v>
      </c>
      <c r="AX17" s="314">
        <f>'施設資源化量内訳'!H17</f>
        <v>713</v>
      </c>
      <c r="AY17" s="314">
        <f>'施設資源化量内訳'!I17</f>
        <v>481</v>
      </c>
      <c r="AZ17" s="314">
        <f>'施設資源化量内訳'!J17</f>
        <v>144</v>
      </c>
      <c r="BA17" s="314">
        <f>'施設資源化量内訳'!K17</f>
        <v>0</v>
      </c>
      <c r="BB17" s="314">
        <f>'施設資源化量内訳'!L17</f>
        <v>0</v>
      </c>
      <c r="BC17" s="314">
        <f>'施設資源化量内訳'!M17</f>
        <v>0</v>
      </c>
      <c r="BD17" s="314">
        <f>'施設資源化量内訳'!N17</f>
        <v>0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0</v>
      </c>
      <c r="BH17" s="314">
        <f>'施設資源化量内訳'!R17</f>
        <v>0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0</v>
      </c>
      <c r="BN17" s="314">
        <f>'施設資源化量内訳'!X17</f>
        <v>0</v>
      </c>
      <c r="BO17" s="314">
        <f t="shared" si="10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565</v>
      </c>
    </row>
    <row r="18" spans="1:88" s="300" customFormat="1" ht="12" customHeight="1">
      <c r="A18" s="294" t="s">
        <v>568</v>
      </c>
      <c r="B18" s="295" t="s">
        <v>589</v>
      </c>
      <c r="C18" s="294" t="s">
        <v>590</v>
      </c>
      <c r="D18" s="314">
        <f t="shared" si="3"/>
        <v>1696</v>
      </c>
      <c r="E18" s="314">
        <f t="shared" si="3"/>
        <v>919</v>
      </c>
      <c r="F18" s="314">
        <f t="shared" si="3"/>
        <v>13</v>
      </c>
      <c r="G18" s="314">
        <f t="shared" si="3"/>
        <v>0</v>
      </c>
      <c r="H18" s="314">
        <f t="shared" si="3"/>
        <v>328</v>
      </c>
      <c r="I18" s="314">
        <f t="shared" si="3"/>
        <v>314</v>
      </c>
      <c r="J18" s="314">
        <f t="shared" si="3"/>
        <v>65</v>
      </c>
      <c r="K18" s="314">
        <f t="shared" si="3"/>
        <v>5</v>
      </c>
      <c r="L18" s="314">
        <f t="shared" si="3"/>
        <v>52</v>
      </c>
      <c r="M18" s="314">
        <f t="shared" si="3"/>
        <v>0</v>
      </c>
      <c r="N18" s="314">
        <f t="shared" si="3"/>
        <v>0</v>
      </c>
      <c r="O18" s="314">
        <f t="shared" si="3"/>
        <v>0</v>
      </c>
      <c r="P18" s="314">
        <f t="shared" si="3"/>
        <v>0</v>
      </c>
      <c r="Q18" s="314">
        <f t="shared" si="3"/>
        <v>0</v>
      </c>
      <c r="R18" s="314">
        <f t="shared" si="3"/>
        <v>0</v>
      </c>
      <c r="S18" s="314">
        <f t="shared" si="3"/>
        <v>0</v>
      </c>
      <c r="T18" s="314">
        <f t="shared" si="4"/>
        <v>0</v>
      </c>
      <c r="U18" s="314">
        <f t="shared" si="5"/>
        <v>0</v>
      </c>
      <c r="V18" s="314">
        <f t="shared" si="6"/>
        <v>0</v>
      </c>
      <c r="W18" s="314">
        <f t="shared" si="7"/>
        <v>0</v>
      </c>
      <c r="X18" s="314">
        <f t="shared" si="8"/>
        <v>0</v>
      </c>
      <c r="Y18" s="314">
        <f t="shared" si="9"/>
        <v>932</v>
      </c>
      <c r="Z18" s="314">
        <v>919</v>
      </c>
      <c r="AA18" s="314">
        <v>13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0</v>
      </c>
      <c r="AS18" s="314">
        <v>0</v>
      </c>
      <c r="AT18" s="314">
        <f>'施設資源化量内訳'!D18</f>
        <v>764</v>
      </c>
      <c r="AU18" s="314">
        <f>'施設資源化量内訳'!E18</f>
        <v>0</v>
      </c>
      <c r="AV18" s="314">
        <f>'施設資源化量内訳'!F18</f>
        <v>0</v>
      </c>
      <c r="AW18" s="314">
        <f>'施設資源化量内訳'!G18</f>
        <v>0</v>
      </c>
      <c r="AX18" s="314">
        <f>'施設資源化量内訳'!H18</f>
        <v>328</v>
      </c>
      <c r="AY18" s="314">
        <f>'施設資源化量内訳'!I18</f>
        <v>314</v>
      </c>
      <c r="AZ18" s="314">
        <f>'施設資源化量内訳'!J18</f>
        <v>65</v>
      </c>
      <c r="BA18" s="314">
        <f>'施設資源化量内訳'!K18</f>
        <v>5</v>
      </c>
      <c r="BB18" s="314">
        <f>'施設資源化量内訳'!L18</f>
        <v>52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0</v>
      </c>
      <c r="BH18" s="314">
        <f>'施設資源化量内訳'!R18</f>
        <v>0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0</v>
      </c>
      <c r="BO18" s="314">
        <f t="shared" si="10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568</v>
      </c>
      <c r="B19" s="295" t="s">
        <v>591</v>
      </c>
      <c r="C19" s="294" t="s">
        <v>592</v>
      </c>
      <c r="D19" s="314">
        <f t="shared" si="3"/>
        <v>1425</v>
      </c>
      <c r="E19" s="314">
        <f t="shared" si="3"/>
        <v>1050</v>
      </c>
      <c r="F19" s="314">
        <f t="shared" si="3"/>
        <v>0</v>
      </c>
      <c r="G19" s="314">
        <f t="shared" si="3"/>
        <v>0</v>
      </c>
      <c r="H19" s="314">
        <f t="shared" si="3"/>
        <v>104</v>
      </c>
      <c r="I19" s="314">
        <f t="shared" si="3"/>
        <v>206</v>
      </c>
      <c r="J19" s="314">
        <f t="shared" si="3"/>
        <v>64</v>
      </c>
      <c r="K19" s="314">
        <f t="shared" si="3"/>
        <v>0</v>
      </c>
      <c r="L19" s="314">
        <f t="shared" si="3"/>
        <v>0</v>
      </c>
      <c r="M19" s="314">
        <f t="shared" si="3"/>
        <v>0</v>
      </c>
      <c r="N19" s="314">
        <f t="shared" si="3"/>
        <v>0</v>
      </c>
      <c r="O19" s="314">
        <f t="shared" si="3"/>
        <v>0</v>
      </c>
      <c r="P19" s="314">
        <f t="shared" si="3"/>
        <v>0</v>
      </c>
      <c r="Q19" s="314">
        <f t="shared" si="3"/>
        <v>0</v>
      </c>
      <c r="R19" s="314">
        <f t="shared" si="3"/>
        <v>0</v>
      </c>
      <c r="S19" s="314">
        <f t="shared" si="3"/>
        <v>0</v>
      </c>
      <c r="T19" s="314">
        <f t="shared" si="4"/>
        <v>0</v>
      </c>
      <c r="U19" s="314">
        <f t="shared" si="5"/>
        <v>0</v>
      </c>
      <c r="V19" s="314">
        <f t="shared" si="6"/>
        <v>0</v>
      </c>
      <c r="W19" s="314">
        <f t="shared" si="7"/>
        <v>1</v>
      </c>
      <c r="X19" s="314">
        <f t="shared" si="8"/>
        <v>0</v>
      </c>
      <c r="Y19" s="314">
        <f t="shared" si="9"/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0</v>
      </c>
      <c r="AS19" s="314">
        <v>0</v>
      </c>
      <c r="AT19" s="314">
        <f>'施設資源化量内訳'!D19</f>
        <v>1424</v>
      </c>
      <c r="AU19" s="314">
        <f>'施設資源化量内訳'!E19</f>
        <v>1050</v>
      </c>
      <c r="AV19" s="314">
        <f>'施設資源化量内訳'!F19</f>
        <v>0</v>
      </c>
      <c r="AW19" s="314">
        <f>'施設資源化量内訳'!G19</f>
        <v>0</v>
      </c>
      <c r="AX19" s="314">
        <f>'施設資源化量内訳'!H19</f>
        <v>104</v>
      </c>
      <c r="AY19" s="314">
        <f>'施設資源化量内訳'!I19</f>
        <v>206</v>
      </c>
      <c r="AZ19" s="314">
        <f>'施設資源化量内訳'!J19</f>
        <v>64</v>
      </c>
      <c r="BA19" s="314">
        <f>'施設資源化量内訳'!K19</f>
        <v>0</v>
      </c>
      <c r="BB19" s="314">
        <f>'施設資源化量内訳'!L19</f>
        <v>0</v>
      </c>
      <c r="BC19" s="314">
        <f>'施設資源化量内訳'!M19</f>
        <v>0</v>
      </c>
      <c r="BD19" s="314">
        <f>'施設資源化量内訳'!N19</f>
        <v>0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0</v>
      </c>
      <c r="BH19" s="314">
        <f>'施設資源化量内訳'!R19</f>
        <v>0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0</v>
      </c>
      <c r="BN19" s="314">
        <f>'施設資源化量内訳'!X19</f>
        <v>0</v>
      </c>
      <c r="BO19" s="314">
        <f t="shared" si="10"/>
        <v>1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1</v>
      </c>
      <c r="CI19" s="314">
        <v>0</v>
      </c>
      <c r="CJ19" s="320" t="s">
        <v>565</v>
      </c>
    </row>
    <row r="20" spans="1:88" s="300" customFormat="1" ht="12" customHeight="1">
      <c r="A20" s="294" t="s">
        <v>568</v>
      </c>
      <c r="B20" s="295" t="s">
        <v>593</v>
      </c>
      <c r="C20" s="294" t="s">
        <v>594</v>
      </c>
      <c r="D20" s="314">
        <f t="shared" si="3"/>
        <v>830</v>
      </c>
      <c r="E20" s="314">
        <f t="shared" si="3"/>
        <v>565</v>
      </c>
      <c r="F20" s="314">
        <f t="shared" si="3"/>
        <v>0</v>
      </c>
      <c r="G20" s="314">
        <f t="shared" si="3"/>
        <v>0</v>
      </c>
      <c r="H20" s="314">
        <f t="shared" si="3"/>
        <v>203</v>
      </c>
      <c r="I20" s="314">
        <f t="shared" si="3"/>
        <v>0</v>
      </c>
      <c r="J20" s="314">
        <f t="shared" si="3"/>
        <v>62</v>
      </c>
      <c r="K20" s="314">
        <f t="shared" si="3"/>
        <v>0</v>
      </c>
      <c r="L20" s="314">
        <f t="shared" si="3"/>
        <v>0</v>
      </c>
      <c r="M20" s="314">
        <f t="shared" si="3"/>
        <v>0</v>
      </c>
      <c r="N20" s="314">
        <f t="shared" si="3"/>
        <v>0</v>
      </c>
      <c r="O20" s="314">
        <f t="shared" si="3"/>
        <v>0</v>
      </c>
      <c r="P20" s="314">
        <f t="shared" si="3"/>
        <v>0</v>
      </c>
      <c r="Q20" s="314">
        <f t="shared" si="3"/>
        <v>0</v>
      </c>
      <c r="R20" s="314">
        <f t="shared" si="3"/>
        <v>0</v>
      </c>
      <c r="S20" s="314">
        <f t="shared" si="3"/>
        <v>0</v>
      </c>
      <c r="T20" s="314">
        <f t="shared" si="4"/>
        <v>0</v>
      </c>
      <c r="U20" s="314">
        <f t="shared" si="5"/>
        <v>0</v>
      </c>
      <c r="V20" s="314">
        <f t="shared" si="6"/>
        <v>0</v>
      </c>
      <c r="W20" s="314">
        <f t="shared" si="7"/>
        <v>0</v>
      </c>
      <c r="X20" s="314">
        <f t="shared" si="8"/>
        <v>0</v>
      </c>
      <c r="Y20" s="314">
        <f t="shared" si="9"/>
        <v>565</v>
      </c>
      <c r="Z20" s="314">
        <v>565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0</v>
      </c>
      <c r="AT20" s="314">
        <f>'施設資源化量内訳'!D20</f>
        <v>265</v>
      </c>
      <c r="AU20" s="314">
        <f>'施設資源化量内訳'!E20</f>
        <v>0</v>
      </c>
      <c r="AV20" s="314">
        <f>'施設資源化量内訳'!F20</f>
        <v>0</v>
      </c>
      <c r="AW20" s="314">
        <f>'施設資源化量内訳'!G20</f>
        <v>0</v>
      </c>
      <c r="AX20" s="314">
        <f>'施設資源化量内訳'!H20</f>
        <v>203</v>
      </c>
      <c r="AY20" s="314">
        <f>'施設資源化量内訳'!I20</f>
        <v>0</v>
      </c>
      <c r="AZ20" s="314">
        <f>'施設資源化量内訳'!J20</f>
        <v>62</v>
      </c>
      <c r="BA20" s="314">
        <f>'施設資源化量内訳'!K20</f>
        <v>0</v>
      </c>
      <c r="BB20" s="314">
        <f>'施設資源化量内訳'!L20</f>
        <v>0</v>
      </c>
      <c r="BC20" s="314">
        <f>'施設資源化量内訳'!M20</f>
        <v>0</v>
      </c>
      <c r="BD20" s="314">
        <f>'施設資源化量内訳'!N20</f>
        <v>0</v>
      </c>
      <c r="BE20" s="314">
        <f>'施設資源化量内訳'!O20</f>
        <v>0</v>
      </c>
      <c r="BF20" s="314">
        <f>'施設資源化量内訳'!P20</f>
        <v>0</v>
      </c>
      <c r="BG20" s="314">
        <f>'施設資源化量内訳'!Q20</f>
        <v>0</v>
      </c>
      <c r="BH20" s="314">
        <f>'施設資源化量内訳'!R20</f>
        <v>0</v>
      </c>
      <c r="BI20" s="314">
        <f>'施設資源化量内訳'!S20</f>
        <v>0</v>
      </c>
      <c r="BJ20" s="314">
        <f>'施設資源化量内訳'!T20</f>
        <v>0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0</v>
      </c>
      <c r="BO20" s="314">
        <f t="shared" si="10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565</v>
      </c>
    </row>
    <row r="21" spans="1:88" s="300" customFormat="1" ht="12" customHeight="1">
      <c r="A21" s="294" t="s">
        <v>568</v>
      </c>
      <c r="B21" s="295" t="s">
        <v>595</v>
      </c>
      <c r="C21" s="294" t="s">
        <v>596</v>
      </c>
      <c r="D21" s="314">
        <f t="shared" si="3"/>
        <v>663</v>
      </c>
      <c r="E21" s="314">
        <f t="shared" si="3"/>
        <v>277</v>
      </c>
      <c r="F21" s="314">
        <f t="shared" si="3"/>
        <v>0</v>
      </c>
      <c r="G21" s="314">
        <f t="shared" si="3"/>
        <v>0</v>
      </c>
      <c r="H21" s="314">
        <f t="shared" si="3"/>
        <v>72</v>
      </c>
      <c r="I21" s="314">
        <f t="shared" si="3"/>
        <v>50</v>
      </c>
      <c r="J21" s="314">
        <f t="shared" si="3"/>
        <v>10</v>
      </c>
      <c r="K21" s="314">
        <f t="shared" si="3"/>
        <v>0</v>
      </c>
      <c r="L21" s="314">
        <f t="shared" si="3"/>
        <v>0</v>
      </c>
      <c r="M21" s="314">
        <f t="shared" si="3"/>
        <v>0</v>
      </c>
      <c r="N21" s="314">
        <f t="shared" si="3"/>
        <v>0</v>
      </c>
      <c r="O21" s="314">
        <f t="shared" si="3"/>
        <v>152</v>
      </c>
      <c r="P21" s="314">
        <f t="shared" si="3"/>
        <v>0</v>
      </c>
      <c r="Q21" s="314">
        <f t="shared" si="3"/>
        <v>43</v>
      </c>
      <c r="R21" s="314">
        <f t="shared" si="3"/>
        <v>0</v>
      </c>
      <c r="S21" s="314">
        <f t="shared" si="3"/>
        <v>0</v>
      </c>
      <c r="T21" s="314">
        <f t="shared" si="4"/>
        <v>0</v>
      </c>
      <c r="U21" s="314">
        <f t="shared" si="5"/>
        <v>0</v>
      </c>
      <c r="V21" s="314">
        <f t="shared" si="6"/>
        <v>0</v>
      </c>
      <c r="W21" s="314">
        <f t="shared" si="7"/>
        <v>4</v>
      </c>
      <c r="X21" s="314">
        <f t="shared" si="8"/>
        <v>55</v>
      </c>
      <c r="Y21" s="314">
        <f t="shared" si="9"/>
        <v>280</v>
      </c>
      <c r="Z21" s="314">
        <v>257</v>
      </c>
      <c r="AA21" s="314">
        <v>0</v>
      </c>
      <c r="AB21" s="314">
        <v>0</v>
      </c>
      <c r="AC21" s="314">
        <v>23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0</v>
      </c>
      <c r="AS21" s="314">
        <v>0</v>
      </c>
      <c r="AT21" s="314">
        <f>'施設資源化量内訳'!D21</f>
        <v>383</v>
      </c>
      <c r="AU21" s="314">
        <f>'施設資源化量内訳'!E21</f>
        <v>20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49</v>
      </c>
      <c r="AY21" s="314">
        <f>'施設資源化量内訳'!I21</f>
        <v>50</v>
      </c>
      <c r="AZ21" s="314">
        <f>'施設資源化量内訳'!J21</f>
        <v>10</v>
      </c>
      <c r="BA21" s="314">
        <f>'施設資源化量内訳'!K21</f>
        <v>0</v>
      </c>
      <c r="BB21" s="314">
        <f>'施設資源化量内訳'!L21</f>
        <v>0</v>
      </c>
      <c r="BC21" s="314">
        <f>'施設資源化量内訳'!M21</f>
        <v>0</v>
      </c>
      <c r="BD21" s="314">
        <f>'施設資源化量内訳'!N21</f>
        <v>0</v>
      </c>
      <c r="BE21" s="314">
        <f>'施設資源化量内訳'!O21</f>
        <v>152</v>
      </c>
      <c r="BF21" s="314">
        <f>'施設資源化量内訳'!P21</f>
        <v>0</v>
      </c>
      <c r="BG21" s="314">
        <f>'施設資源化量内訳'!Q21</f>
        <v>43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0</v>
      </c>
      <c r="BM21" s="314">
        <f>'施設資源化量内訳'!W21</f>
        <v>4</v>
      </c>
      <c r="BN21" s="314">
        <f>'施設資源化量内訳'!X21</f>
        <v>55</v>
      </c>
      <c r="BO21" s="314">
        <f t="shared" si="10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568</v>
      </c>
      <c r="B22" s="295" t="s">
        <v>597</v>
      </c>
      <c r="C22" s="294" t="s">
        <v>598</v>
      </c>
      <c r="D22" s="314">
        <f t="shared" si="3"/>
        <v>114</v>
      </c>
      <c r="E22" s="314">
        <f t="shared" si="3"/>
        <v>56</v>
      </c>
      <c r="F22" s="314">
        <f t="shared" si="3"/>
        <v>1</v>
      </c>
      <c r="G22" s="314">
        <f t="shared" si="3"/>
        <v>18</v>
      </c>
      <c r="H22" s="314">
        <f t="shared" si="3"/>
        <v>6</v>
      </c>
      <c r="I22" s="314">
        <f t="shared" si="3"/>
        <v>22</v>
      </c>
      <c r="J22" s="314">
        <f t="shared" si="3"/>
        <v>3</v>
      </c>
      <c r="K22" s="314">
        <f t="shared" si="3"/>
        <v>1</v>
      </c>
      <c r="L22" s="314">
        <f t="shared" si="3"/>
        <v>5</v>
      </c>
      <c r="M22" s="314">
        <f t="shared" si="3"/>
        <v>0</v>
      </c>
      <c r="N22" s="314">
        <f t="shared" si="3"/>
        <v>0</v>
      </c>
      <c r="O22" s="314">
        <f t="shared" si="3"/>
        <v>0</v>
      </c>
      <c r="P22" s="314">
        <f t="shared" si="3"/>
        <v>0</v>
      </c>
      <c r="Q22" s="314">
        <f t="shared" si="3"/>
        <v>0</v>
      </c>
      <c r="R22" s="314">
        <f t="shared" si="3"/>
        <v>0</v>
      </c>
      <c r="S22" s="314">
        <f t="shared" si="3"/>
        <v>0</v>
      </c>
      <c r="T22" s="314">
        <f t="shared" si="4"/>
        <v>0</v>
      </c>
      <c r="U22" s="314">
        <f t="shared" si="5"/>
        <v>0</v>
      </c>
      <c r="V22" s="314">
        <f t="shared" si="6"/>
        <v>0</v>
      </c>
      <c r="W22" s="314">
        <f t="shared" si="7"/>
        <v>2</v>
      </c>
      <c r="X22" s="314">
        <f t="shared" si="8"/>
        <v>0</v>
      </c>
      <c r="Y22" s="314">
        <f t="shared" si="9"/>
        <v>77</v>
      </c>
      <c r="Z22" s="314">
        <v>56</v>
      </c>
      <c r="AA22" s="314">
        <v>1</v>
      </c>
      <c r="AB22" s="314">
        <v>18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2</v>
      </c>
      <c r="AS22" s="314">
        <v>0</v>
      </c>
      <c r="AT22" s="314">
        <f>'施設資源化量内訳'!D22</f>
        <v>37</v>
      </c>
      <c r="AU22" s="314">
        <f>'施設資源化量内訳'!E22</f>
        <v>0</v>
      </c>
      <c r="AV22" s="314">
        <f>'施設資源化量内訳'!F22</f>
        <v>0</v>
      </c>
      <c r="AW22" s="314">
        <f>'施設資源化量内訳'!G22</f>
        <v>0</v>
      </c>
      <c r="AX22" s="314">
        <f>'施設資源化量内訳'!H22</f>
        <v>6</v>
      </c>
      <c r="AY22" s="314">
        <f>'施設資源化量内訳'!I22</f>
        <v>22</v>
      </c>
      <c r="AZ22" s="314">
        <f>'施設資源化量内訳'!J22</f>
        <v>3</v>
      </c>
      <c r="BA22" s="314">
        <f>'施設資源化量内訳'!K22</f>
        <v>1</v>
      </c>
      <c r="BB22" s="314">
        <f>'施設資源化量内訳'!L22</f>
        <v>5</v>
      </c>
      <c r="BC22" s="314">
        <f>'施設資源化量内訳'!M22</f>
        <v>0</v>
      </c>
      <c r="BD22" s="314">
        <f>'施設資源化量内訳'!N22</f>
        <v>0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0</v>
      </c>
      <c r="BH22" s="314">
        <f>'施設資源化量内訳'!R22</f>
        <v>0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0</v>
      </c>
      <c r="BO22" s="314">
        <f t="shared" si="10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565</v>
      </c>
    </row>
    <row r="23" spans="1:88" s="300" customFormat="1" ht="12" customHeight="1">
      <c r="A23" s="294" t="s">
        <v>568</v>
      </c>
      <c r="B23" s="295" t="s">
        <v>599</v>
      </c>
      <c r="C23" s="294" t="s">
        <v>600</v>
      </c>
      <c r="D23" s="314">
        <f t="shared" si="3"/>
        <v>93</v>
      </c>
      <c r="E23" s="314">
        <f t="shared" si="3"/>
        <v>29</v>
      </c>
      <c r="F23" s="314">
        <f t="shared" si="3"/>
        <v>0</v>
      </c>
      <c r="G23" s="314">
        <f t="shared" si="3"/>
        <v>8</v>
      </c>
      <c r="H23" s="314">
        <f t="shared" si="3"/>
        <v>19</v>
      </c>
      <c r="I23" s="314">
        <f t="shared" si="3"/>
        <v>27</v>
      </c>
      <c r="J23" s="314">
        <f t="shared" si="3"/>
        <v>10</v>
      </c>
      <c r="K23" s="314">
        <f t="shared" si="3"/>
        <v>0</v>
      </c>
      <c r="L23" s="314">
        <f t="shared" si="3"/>
        <v>0</v>
      </c>
      <c r="M23" s="314">
        <f t="shared" si="3"/>
        <v>0</v>
      </c>
      <c r="N23" s="314">
        <f t="shared" si="3"/>
        <v>0</v>
      </c>
      <c r="O23" s="314">
        <f t="shared" si="3"/>
        <v>0</v>
      </c>
      <c r="P23" s="314">
        <f t="shared" si="3"/>
        <v>0</v>
      </c>
      <c r="Q23" s="314">
        <f t="shared" si="3"/>
        <v>0</v>
      </c>
      <c r="R23" s="314">
        <f t="shared" si="3"/>
        <v>0</v>
      </c>
      <c r="S23" s="314">
        <f aca="true" t="shared" si="11" ref="S23:S32">SUM(AN23,BI23,CD23)</f>
        <v>0</v>
      </c>
      <c r="T23" s="314">
        <f t="shared" si="4"/>
        <v>0</v>
      </c>
      <c r="U23" s="314">
        <f t="shared" si="5"/>
        <v>0</v>
      </c>
      <c r="V23" s="314">
        <f t="shared" si="6"/>
        <v>0</v>
      </c>
      <c r="W23" s="314">
        <f t="shared" si="7"/>
        <v>0</v>
      </c>
      <c r="X23" s="314">
        <f t="shared" si="8"/>
        <v>0</v>
      </c>
      <c r="Y23" s="314">
        <f t="shared" si="9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0</v>
      </c>
      <c r="AT23" s="314">
        <f>'施設資源化量内訳'!D23</f>
        <v>93</v>
      </c>
      <c r="AU23" s="314">
        <f>'施設資源化量内訳'!E23</f>
        <v>29</v>
      </c>
      <c r="AV23" s="314">
        <f>'施設資源化量内訳'!F23</f>
        <v>0</v>
      </c>
      <c r="AW23" s="314">
        <f>'施設資源化量内訳'!G23</f>
        <v>8</v>
      </c>
      <c r="AX23" s="314">
        <f>'施設資源化量内訳'!H23</f>
        <v>19</v>
      </c>
      <c r="AY23" s="314">
        <f>'施設資源化量内訳'!I23</f>
        <v>27</v>
      </c>
      <c r="AZ23" s="314">
        <f>'施設資源化量内訳'!J23</f>
        <v>10</v>
      </c>
      <c r="BA23" s="314">
        <f>'施設資源化量内訳'!K23</f>
        <v>0</v>
      </c>
      <c r="BB23" s="314">
        <f>'施設資源化量内訳'!L23</f>
        <v>0</v>
      </c>
      <c r="BC23" s="314">
        <f>'施設資源化量内訳'!M23</f>
        <v>0</v>
      </c>
      <c r="BD23" s="314">
        <f>'施設資源化量内訳'!N23</f>
        <v>0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0</v>
      </c>
      <c r="BH23" s="314">
        <f>'施設資源化量内訳'!R23</f>
        <v>0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0</v>
      </c>
      <c r="BN23" s="314">
        <f>'施設資源化量内訳'!X23</f>
        <v>0</v>
      </c>
      <c r="BO23" s="314">
        <f t="shared" si="10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568</v>
      </c>
      <c r="B24" s="295" t="s">
        <v>601</v>
      </c>
      <c r="C24" s="294" t="s">
        <v>602</v>
      </c>
      <c r="D24" s="314">
        <f aca="true" t="shared" si="12" ref="D24:D32">SUM(Y24,AT24,BO24)</f>
        <v>461</v>
      </c>
      <c r="E24" s="314">
        <f aca="true" t="shared" si="13" ref="E24:E32">SUM(Z24,AU24,BP24)</f>
        <v>254</v>
      </c>
      <c r="F24" s="314">
        <f aca="true" t="shared" si="14" ref="F24:F32">SUM(AA24,AV24,BQ24)</f>
        <v>0</v>
      </c>
      <c r="G24" s="314">
        <f aca="true" t="shared" si="15" ref="G24:G32">SUM(AB24,AW24,BR24)</f>
        <v>33</v>
      </c>
      <c r="H24" s="314">
        <f aca="true" t="shared" si="16" ref="H24:H32">SUM(AC24,AX24,BS24)</f>
        <v>52</v>
      </c>
      <c r="I24" s="314">
        <f aca="true" t="shared" si="17" ref="I24:I32">SUM(AD24,AY24,BT24)</f>
        <v>101</v>
      </c>
      <c r="J24" s="314">
        <f aca="true" t="shared" si="18" ref="J24:J32">SUM(AE24,AZ24,BU24)</f>
        <v>16</v>
      </c>
      <c r="K24" s="314">
        <f aca="true" t="shared" si="19" ref="K24:K32">SUM(AF24,BA24,BV24)</f>
        <v>0</v>
      </c>
      <c r="L24" s="314">
        <f aca="true" t="shared" si="20" ref="L24:L32">SUM(AG24,BB24,BW24)</f>
        <v>0</v>
      </c>
      <c r="M24" s="314">
        <f aca="true" t="shared" si="21" ref="M24:M32">SUM(AH24,BC24,BX24)</f>
        <v>0</v>
      </c>
      <c r="N24" s="314">
        <f aca="true" t="shared" si="22" ref="N24:N32">SUM(AI24,BD24,BY24)</f>
        <v>0</v>
      </c>
      <c r="O24" s="314">
        <f aca="true" t="shared" si="23" ref="O24:O32">SUM(AJ24,BE24,BZ24)</f>
        <v>0</v>
      </c>
      <c r="P24" s="314">
        <f aca="true" t="shared" si="24" ref="P24:P32">SUM(AK24,BF24,CA24)</f>
        <v>0</v>
      </c>
      <c r="Q24" s="314">
        <f aca="true" t="shared" si="25" ref="Q24:Q32">SUM(AL24,BG24,CB24)</f>
        <v>0</v>
      </c>
      <c r="R24" s="314">
        <f aca="true" t="shared" si="26" ref="R24:R32">SUM(AM24,BH24,CC24)</f>
        <v>0</v>
      </c>
      <c r="S24" s="314">
        <f t="shared" si="11"/>
        <v>0</v>
      </c>
      <c r="T24" s="314">
        <f t="shared" si="4"/>
        <v>0</v>
      </c>
      <c r="U24" s="314">
        <f t="shared" si="5"/>
        <v>0</v>
      </c>
      <c r="V24" s="314">
        <f t="shared" si="6"/>
        <v>0</v>
      </c>
      <c r="W24" s="314">
        <f t="shared" si="7"/>
        <v>1</v>
      </c>
      <c r="X24" s="314">
        <f t="shared" si="8"/>
        <v>4</v>
      </c>
      <c r="Y24" s="314">
        <f t="shared" si="9"/>
        <v>451</v>
      </c>
      <c r="Z24" s="314">
        <v>254</v>
      </c>
      <c r="AA24" s="314">
        <v>0</v>
      </c>
      <c r="AB24" s="314">
        <v>33</v>
      </c>
      <c r="AC24" s="314">
        <v>46</v>
      </c>
      <c r="AD24" s="314">
        <v>101</v>
      </c>
      <c r="AE24" s="314">
        <v>16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1</v>
      </c>
      <c r="AS24" s="314">
        <v>0</v>
      </c>
      <c r="AT24" s="314">
        <f>'施設資源化量内訳'!D24</f>
        <v>10</v>
      </c>
      <c r="AU24" s="314">
        <f>'施設資源化量内訳'!E24</f>
        <v>0</v>
      </c>
      <c r="AV24" s="314">
        <f>'施設資源化量内訳'!F24</f>
        <v>0</v>
      </c>
      <c r="AW24" s="314">
        <f>'施設資源化量内訳'!G24</f>
        <v>0</v>
      </c>
      <c r="AX24" s="314">
        <f>'施設資源化量内訳'!H24</f>
        <v>6</v>
      </c>
      <c r="AY24" s="314">
        <f>'施設資源化量内訳'!I24</f>
        <v>0</v>
      </c>
      <c r="AZ24" s="314">
        <f>'施設資源化量内訳'!J24</f>
        <v>0</v>
      </c>
      <c r="BA24" s="314">
        <f>'施設資源化量内訳'!K24</f>
        <v>0</v>
      </c>
      <c r="BB24" s="314">
        <f>'施設資源化量内訳'!L24</f>
        <v>0</v>
      </c>
      <c r="BC24" s="314">
        <f>'施設資源化量内訳'!M24</f>
        <v>0</v>
      </c>
      <c r="BD24" s="314">
        <f>'施設資源化量内訳'!N24</f>
        <v>0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0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4</v>
      </c>
      <c r="BO24" s="314">
        <f t="shared" si="10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568</v>
      </c>
      <c r="B25" s="295" t="s">
        <v>603</v>
      </c>
      <c r="C25" s="294" t="s">
        <v>604</v>
      </c>
      <c r="D25" s="314">
        <f t="shared" si="12"/>
        <v>294</v>
      </c>
      <c r="E25" s="314">
        <f t="shared" si="13"/>
        <v>143</v>
      </c>
      <c r="F25" s="314">
        <f t="shared" si="14"/>
        <v>0</v>
      </c>
      <c r="G25" s="314">
        <f t="shared" si="15"/>
        <v>0</v>
      </c>
      <c r="H25" s="314">
        <f t="shared" si="16"/>
        <v>52</v>
      </c>
      <c r="I25" s="314">
        <f t="shared" si="17"/>
        <v>81</v>
      </c>
      <c r="J25" s="314">
        <f t="shared" si="18"/>
        <v>18</v>
      </c>
      <c r="K25" s="314">
        <f t="shared" si="19"/>
        <v>0</v>
      </c>
      <c r="L25" s="314">
        <f t="shared" si="20"/>
        <v>0</v>
      </c>
      <c r="M25" s="314">
        <f t="shared" si="21"/>
        <v>0</v>
      </c>
      <c r="N25" s="314">
        <f t="shared" si="22"/>
        <v>0</v>
      </c>
      <c r="O25" s="314">
        <f t="shared" si="23"/>
        <v>0</v>
      </c>
      <c r="P25" s="314">
        <f t="shared" si="24"/>
        <v>0</v>
      </c>
      <c r="Q25" s="314">
        <f t="shared" si="25"/>
        <v>0</v>
      </c>
      <c r="R25" s="314">
        <f t="shared" si="26"/>
        <v>0</v>
      </c>
      <c r="S25" s="314">
        <f t="shared" si="11"/>
        <v>0</v>
      </c>
      <c r="T25" s="314">
        <f t="shared" si="4"/>
        <v>0</v>
      </c>
      <c r="U25" s="314">
        <f t="shared" si="5"/>
        <v>0</v>
      </c>
      <c r="V25" s="314">
        <f t="shared" si="6"/>
        <v>0</v>
      </c>
      <c r="W25" s="314">
        <f t="shared" si="7"/>
        <v>0</v>
      </c>
      <c r="X25" s="314">
        <f t="shared" si="8"/>
        <v>0</v>
      </c>
      <c r="Y25" s="314">
        <f t="shared" si="9"/>
        <v>268</v>
      </c>
      <c r="Z25" s="314">
        <v>143</v>
      </c>
      <c r="AA25" s="314">
        <v>0</v>
      </c>
      <c r="AB25" s="314">
        <v>0</v>
      </c>
      <c r="AC25" s="314">
        <v>26</v>
      </c>
      <c r="AD25" s="314">
        <v>81</v>
      </c>
      <c r="AE25" s="314">
        <v>18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0</v>
      </c>
      <c r="AT25" s="314">
        <f>'施設資源化量内訳'!D25</f>
        <v>26</v>
      </c>
      <c r="AU25" s="314">
        <f>'施設資源化量内訳'!E25</f>
        <v>0</v>
      </c>
      <c r="AV25" s="314">
        <f>'施設資源化量内訳'!F25</f>
        <v>0</v>
      </c>
      <c r="AW25" s="314">
        <f>'施設資源化量内訳'!G25</f>
        <v>0</v>
      </c>
      <c r="AX25" s="314">
        <f>'施設資源化量内訳'!H25</f>
        <v>26</v>
      </c>
      <c r="AY25" s="314">
        <f>'施設資源化量内訳'!I25</f>
        <v>0</v>
      </c>
      <c r="AZ25" s="314">
        <f>'施設資源化量内訳'!J25</f>
        <v>0</v>
      </c>
      <c r="BA25" s="314">
        <f>'施設資源化量内訳'!K25</f>
        <v>0</v>
      </c>
      <c r="BB25" s="314">
        <f>'施設資源化量内訳'!L25</f>
        <v>0</v>
      </c>
      <c r="BC25" s="314">
        <f>'施設資源化量内訳'!M25</f>
        <v>0</v>
      </c>
      <c r="BD25" s="314">
        <f>'施設資源化量内訳'!N25</f>
        <v>0</v>
      </c>
      <c r="BE25" s="314">
        <f>'施設資源化量内訳'!O25</f>
        <v>0</v>
      </c>
      <c r="BF25" s="314">
        <f>'施設資源化量内訳'!P25</f>
        <v>0</v>
      </c>
      <c r="BG25" s="314">
        <f>'施設資源化量内訳'!Q25</f>
        <v>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0</v>
      </c>
      <c r="BM25" s="314">
        <f>'施設資源化量内訳'!W25</f>
        <v>0</v>
      </c>
      <c r="BN25" s="314">
        <f>'施設資源化量内訳'!X25</f>
        <v>0</v>
      </c>
      <c r="BO25" s="314">
        <f t="shared" si="10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566</v>
      </c>
    </row>
    <row r="26" spans="1:88" s="300" customFormat="1" ht="12" customHeight="1">
      <c r="A26" s="294" t="s">
        <v>568</v>
      </c>
      <c r="B26" s="295" t="s">
        <v>605</v>
      </c>
      <c r="C26" s="294" t="s">
        <v>606</v>
      </c>
      <c r="D26" s="314">
        <f t="shared" si="12"/>
        <v>122</v>
      </c>
      <c r="E26" s="314">
        <f t="shared" si="13"/>
        <v>14</v>
      </c>
      <c r="F26" s="314">
        <f t="shared" si="14"/>
        <v>0</v>
      </c>
      <c r="G26" s="314">
        <f t="shared" si="15"/>
        <v>0</v>
      </c>
      <c r="H26" s="314">
        <f t="shared" si="16"/>
        <v>29</v>
      </c>
      <c r="I26" s="314">
        <f t="shared" si="17"/>
        <v>69</v>
      </c>
      <c r="J26" s="314">
        <f t="shared" si="18"/>
        <v>10</v>
      </c>
      <c r="K26" s="314">
        <f t="shared" si="19"/>
        <v>0</v>
      </c>
      <c r="L26" s="314">
        <f t="shared" si="20"/>
        <v>0</v>
      </c>
      <c r="M26" s="314">
        <f t="shared" si="21"/>
        <v>0</v>
      </c>
      <c r="N26" s="314">
        <f t="shared" si="22"/>
        <v>0</v>
      </c>
      <c r="O26" s="314">
        <f t="shared" si="23"/>
        <v>0</v>
      </c>
      <c r="P26" s="314">
        <f t="shared" si="24"/>
        <v>0</v>
      </c>
      <c r="Q26" s="314">
        <f t="shared" si="25"/>
        <v>0</v>
      </c>
      <c r="R26" s="314">
        <f t="shared" si="26"/>
        <v>0</v>
      </c>
      <c r="S26" s="314">
        <f t="shared" si="11"/>
        <v>0</v>
      </c>
      <c r="T26" s="314">
        <f t="shared" si="4"/>
        <v>0</v>
      </c>
      <c r="U26" s="314">
        <f t="shared" si="5"/>
        <v>0</v>
      </c>
      <c r="V26" s="314">
        <f t="shared" si="6"/>
        <v>0</v>
      </c>
      <c r="W26" s="314">
        <f t="shared" si="7"/>
        <v>0</v>
      </c>
      <c r="X26" s="314">
        <f t="shared" si="8"/>
        <v>0</v>
      </c>
      <c r="Y26" s="314">
        <f t="shared" si="9"/>
        <v>14</v>
      </c>
      <c r="Z26" s="314">
        <v>14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0</v>
      </c>
      <c r="AT26" s="314">
        <f>'施設資源化量内訳'!D26</f>
        <v>108</v>
      </c>
      <c r="AU26" s="314">
        <f>'施設資源化量内訳'!E26</f>
        <v>0</v>
      </c>
      <c r="AV26" s="314">
        <f>'施設資源化量内訳'!F26</f>
        <v>0</v>
      </c>
      <c r="AW26" s="314">
        <f>'施設資源化量内訳'!G26</f>
        <v>0</v>
      </c>
      <c r="AX26" s="314">
        <f>'施設資源化量内訳'!H26</f>
        <v>29</v>
      </c>
      <c r="AY26" s="314">
        <f>'施設資源化量内訳'!I26</f>
        <v>69</v>
      </c>
      <c r="AZ26" s="314">
        <f>'施設資源化量内訳'!J26</f>
        <v>10</v>
      </c>
      <c r="BA26" s="314">
        <f>'施設資源化量内訳'!K26</f>
        <v>0</v>
      </c>
      <c r="BB26" s="314">
        <f>'施設資源化量内訳'!L26</f>
        <v>0</v>
      </c>
      <c r="BC26" s="314">
        <f>'施設資源化量内訳'!M26</f>
        <v>0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0</v>
      </c>
      <c r="BO26" s="314">
        <f t="shared" si="10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565</v>
      </c>
    </row>
    <row r="27" spans="1:88" s="300" customFormat="1" ht="12" customHeight="1">
      <c r="A27" s="294" t="s">
        <v>568</v>
      </c>
      <c r="B27" s="295" t="s">
        <v>607</v>
      </c>
      <c r="C27" s="294" t="s">
        <v>608</v>
      </c>
      <c r="D27" s="314">
        <f t="shared" si="12"/>
        <v>289</v>
      </c>
      <c r="E27" s="314">
        <f t="shared" si="13"/>
        <v>170</v>
      </c>
      <c r="F27" s="314">
        <f t="shared" si="14"/>
        <v>0</v>
      </c>
      <c r="G27" s="314">
        <f t="shared" si="15"/>
        <v>39</v>
      </c>
      <c r="H27" s="314">
        <f t="shared" si="16"/>
        <v>30</v>
      </c>
      <c r="I27" s="314">
        <f t="shared" si="17"/>
        <v>38</v>
      </c>
      <c r="J27" s="314">
        <f t="shared" si="18"/>
        <v>12</v>
      </c>
      <c r="K27" s="314">
        <f t="shared" si="19"/>
        <v>0</v>
      </c>
      <c r="L27" s="314">
        <f t="shared" si="20"/>
        <v>0</v>
      </c>
      <c r="M27" s="314">
        <f t="shared" si="21"/>
        <v>0</v>
      </c>
      <c r="N27" s="314">
        <f t="shared" si="22"/>
        <v>0</v>
      </c>
      <c r="O27" s="314">
        <f t="shared" si="23"/>
        <v>0</v>
      </c>
      <c r="P27" s="314">
        <f t="shared" si="24"/>
        <v>0</v>
      </c>
      <c r="Q27" s="314">
        <f t="shared" si="25"/>
        <v>0</v>
      </c>
      <c r="R27" s="314">
        <f t="shared" si="26"/>
        <v>0</v>
      </c>
      <c r="S27" s="314">
        <f t="shared" si="11"/>
        <v>0</v>
      </c>
      <c r="T27" s="314">
        <f t="shared" si="4"/>
        <v>0</v>
      </c>
      <c r="U27" s="314">
        <f t="shared" si="5"/>
        <v>0</v>
      </c>
      <c r="V27" s="314">
        <f t="shared" si="6"/>
        <v>0</v>
      </c>
      <c r="W27" s="314">
        <f t="shared" si="7"/>
        <v>0</v>
      </c>
      <c r="X27" s="314">
        <f t="shared" si="8"/>
        <v>0</v>
      </c>
      <c r="Y27" s="314">
        <f t="shared" si="9"/>
        <v>209</v>
      </c>
      <c r="Z27" s="314">
        <v>170</v>
      </c>
      <c r="AA27" s="314">
        <v>0</v>
      </c>
      <c r="AB27" s="314">
        <v>39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 t="s">
        <v>564</v>
      </c>
      <c r="AM27" s="314" t="s">
        <v>564</v>
      </c>
      <c r="AN27" s="314" t="s">
        <v>564</v>
      </c>
      <c r="AO27" s="314" t="s">
        <v>564</v>
      </c>
      <c r="AP27" s="314" t="s">
        <v>564</v>
      </c>
      <c r="AQ27" s="314" t="s">
        <v>564</v>
      </c>
      <c r="AR27" s="314">
        <v>0</v>
      </c>
      <c r="AS27" s="314">
        <v>0</v>
      </c>
      <c r="AT27" s="314">
        <f>'施設資源化量内訳'!D27</f>
        <v>80</v>
      </c>
      <c r="AU27" s="314">
        <f>'施設資源化量内訳'!E27</f>
        <v>0</v>
      </c>
      <c r="AV27" s="314">
        <f>'施設資源化量内訳'!F27</f>
        <v>0</v>
      </c>
      <c r="AW27" s="314">
        <f>'施設資源化量内訳'!G27</f>
        <v>0</v>
      </c>
      <c r="AX27" s="314">
        <f>'施設資源化量内訳'!H27</f>
        <v>30</v>
      </c>
      <c r="AY27" s="314">
        <f>'施設資源化量内訳'!I27</f>
        <v>38</v>
      </c>
      <c r="AZ27" s="314">
        <f>'施設資源化量内訳'!J27</f>
        <v>12</v>
      </c>
      <c r="BA27" s="314">
        <f>'施設資源化量内訳'!K27</f>
        <v>0</v>
      </c>
      <c r="BB27" s="314">
        <f>'施設資源化量内訳'!L27</f>
        <v>0</v>
      </c>
      <c r="BC27" s="314">
        <f>'施設資源化量内訳'!M27</f>
        <v>0</v>
      </c>
      <c r="BD27" s="314">
        <f>'施設資源化量内訳'!N27</f>
        <v>0</v>
      </c>
      <c r="BE27" s="314">
        <f>'施設資源化量内訳'!O27</f>
        <v>0</v>
      </c>
      <c r="BF27" s="314">
        <f>'施設資源化量内訳'!P27</f>
        <v>0</v>
      </c>
      <c r="BG27" s="314">
        <f>'施設資源化量内訳'!Q27</f>
        <v>0</v>
      </c>
      <c r="BH27" s="314">
        <f>'施設資源化量内訳'!R27</f>
        <v>0</v>
      </c>
      <c r="BI27" s="314">
        <f>'施設資源化量内訳'!S27</f>
        <v>0</v>
      </c>
      <c r="BJ27" s="314">
        <f>'施設資源化量内訳'!T27</f>
        <v>0</v>
      </c>
      <c r="BK27" s="314">
        <f>'施設資源化量内訳'!U27</f>
        <v>0</v>
      </c>
      <c r="BL27" s="314">
        <f>'施設資源化量内訳'!V27</f>
        <v>0</v>
      </c>
      <c r="BM27" s="314">
        <f>'施設資源化量内訳'!W27</f>
        <v>0</v>
      </c>
      <c r="BN27" s="314">
        <f>'施設資源化量内訳'!X27</f>
        <v>0</v>
      </c>
      <c r="BO27" s="314">
        <f t="shared" si="10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 t="s">
        <v>564</v>
      </c>
      <c r="CA27" s="314" t="s">
        <v>564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>
        <v>0</v>
      </c>
      <c r="CI27" s="314">
        <v>0</v>
      </c>
      <c r="CJ27" s="320" t="s">
        <v>565</v>
      </c>
    </row>
    <row r="28" spans="1:88" s="300" customFormat="1" ht="12" customHeight="1">
      <c r="A28" s="294" t="s">
        <v>568</v>
      </c>
      <c r="B28" s="295" t="s">
        <v>609</v>
      </c>
      <c r="C28" s="294" t="s">
        <v>610</v>
      </c>
      <c r="D28" s="314">
        <f t="shared" si="12"/>
        <v>76</v>
      </c>
      <c r="E28" s="314">
        <f t="shared" si="13"/>
        <v>0</v>
      </c>
      <c r="F28" s="314">
        <f t="shared" si="14"/>
        <v>0</v>
      </c>
      <c r="G28" s="314">
        <f t="shared" si="15"/>
        <v>0</v>
      </c>
      <c r="H28" s="314">
        <f t="shared" si="16"/>
        <v>29</v>
      </c>
      <c r="I28" s="314">
        <f t="shared" si="17"/>
        <v>37</v>
      </c>
      <c r="J28" s="314">
        <f t="shared" si="18"/>
        <v>10</v>
      </c>
      <c r="K28" s="314">
        <f t="shared" si="19"/>
        <v>0</v>
      </c>
      <c r="L28" s="314">
        <f t="shared" si="20"/>
        <v>0</v>
      </c>
      <c r="M28" s="314">
        <f t="shared" si="21"/>
        <v>0</v>
      </c>
      <c r="N28" s="314">
        <f t="shared" si="22"/>
        <v>0</v>
      </c>
      <c r="O28" s="314">
        <f t="shared" si="23"/>
        <v>0</v>
      </c>
      <c r="P28" s="314">
        <f t="shared" si="24"/>
        <v>0</v>
      </c>
      <c r="Q28" s="314">
        <f t="shared" si="25"/>
        <v>0</v>
      </c>
      <c r="R28" s="314">
        <f t="shared" si="26"/>
        <v>0</v>
      </c>
      <c r="S28" s="314">
        <f t="shared" si="11"/>
        <v>0</v>
      </c>
      <c r="T28" s="314">
        <f t="shared" si="4"/>
        <v>0</v>
      </c>
      <c r="U28" s="314">
        <f t="shared" si="5"/>
        <v>0</v>
      </c>
      <c r="V28" s="314">
        <f t="shared" si="6"/>
        <v>0</v>
      </c>
      <c r="W28" s="314">
        <f t="shared" si="7"/>
        <v>0</v>
      </c>
      <c r="X28" s="314">
        <f t="shared" si="8"/>
        <v>0</v>
      </c>
      <c r="Y28" s="314">
        <f t="shared" si="9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 t="s">
        <v>564</v>
      </c>
      <c r="AM28" s="314" t="s">
        <v>564</v>
      </c>
      <c r="AN28" s="314" t="s">
        <v>564</v>
      </c>
      <c r="AO28" s="314" t="s">
        <v>564</v>
      </c>
      <c r="AP28" s="314" t="s">
        <v>564</v>
      </c>
      <c r="AQ28" s="314" t="s">
        <v>564</v>
      </c>
      <c r="AR28" s="314">
        <v>0</v>
      </c>
      <c r="AS28" s="314">
        <v>0</v>
      </c>
      <c r="AT28" s="314">
        <f>'施設資源化量内訳'!D28</f>
        <v>76</v>
      </c>
      <c r="AU28" s="314">
        <f>'施設資源化量内訳'!E28</f>
        <v>0</v>
      </c>
      <c r="AV28" s="314">
        <f>'施設資源化量内訳'!F28</f>
        <v>0</v>
      </c>
      <c r="AW28" s="314">
        <f>'施設資源化量内訳'!G28</f>
        <v>0</v>
      </c>
      <c r="AX28" s="314">
        <f>'施設資源化量内訳'!H28</f>
        <v>29</v>
      </c>
      <c r="AY28" s="314">
        <f>'施設資源化量内訳'!I28</f>
        <v>37</v>
      </c>
      <c r="AZ28" s="314">
        <f>'施設資源化量内訳'!J28</f>
        <v>10</v>
      </c>
      <c r="BA28" s="314">
        <f>'施設資源化量内訳'!K28</f>
        <v>0</v>
      </c>
      <c r="BB28" s="314">
        <f>'施設資源化量内訳'!L28</f>
        <v>0</v>
      </c>
      <c r="BC28" s="314">
        <f>'施設資源化量内訳'!M28</f>
        <v>0</v>
      </c>
      <c r="BD28" s="314">
        <f>'施設資源化量内訳'!N28</f>
        <v>0</v>
      </c>
      <c r="BE28" s="314">
        <f>'施設資源化量内訳'!O28</f>
        <v>0</v>
      </c>
      <c r="BF28" s="314">
        <f>'施設資源化量内訳'!P28</f>
        <v>0</v>
      </c>
      <c r="BG28" s="314">
        <f>'施設資源化量内訳'!Q28</f>
        <v>0</v>
      </c>
      <c r="BH28" s="314">
        <f>'施設資源化量内訳'!R28</f>
        <v>0</v>
      </c>
      <c r="BI28" s="314">
        <f>'施設資源化量内訳'!S28</f>
        <v>0</v>
      </c>
      <c r="BJ28" s="314">
        <f>'施設資源化量内訳'!T28</f>
        <v>0</v>
      </c>
      <c r="BK28" s="314">
        <f>'施設資源化量内訳'!U28</f>
        <v>0</v>
      </c>
      <c r="BL28" s="314">
        <f>'施設資源化量内訳'!V28</f>
        <v>0</v>
      </c>
      <c r="BM28" s="314">
        <f>'施設資源化量内訳'!W28</f>
        <v>0</v>
      </c>
      <c r="BN28" s="314">
        <f>'施設資源化量内訳'!X28</f>
        <v>0</v>
      </c>
      <c r="BO28" s="314">
        <f t="shared" si="10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 t="s">
        <v>564</v>
      </c>
      <c r="CA28" s="314" t="s">
        <v>564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>
        <v>0</v>
      </c>
      <c r="CI28" s="314">
        <v>0</v>
      </c>
      <c r="CJ28" s="320" t="s">
        <v>565</v>
      </c>
    </row>
    <row r="29" spans="1:88" s="300" customFormat="1" ht="12" customHeight="1">
      <c r="A29" s="294" t="s">
        <v>568</v>
      </c>
      <c r="B29" s="295" t="s">
        <v>611</v>
      </c>
      <c r="C29" s="294" t="s">
        <v>612</v>
      </c>
      <c r="D29" s="314">
        <f t="shared" si="12"/>
        <v>225</v>
      </c>
      <c r="E29" s="314">
        <f t="shared" si="13"/>
        <v>147</v>
      </c>
      <c r="F29" s="314">
        <f t="shared" si="14"/>
        <v>0</v>
      </c>
      <c r="G29" s="314">
        <f t="shared" si="15"/>
        <v>0</v>
      </c>
      <c r="H29" s="314">
        <f t="shared" si="16"/>
        <v>34</v>
      </c>
      <c r="I29" s="314">
        <f t="shared" si="17"/>
        <v>34</v>
      </c>
      <c r="J29" s="314">
        <f t="shared" si="18"/>
        <v>10</v>
      </c>
      <c r="K29" s="314">
        <f t="shared" si="19"/>
        <v>0</v>
      </c>
      <c r="L29" s="314">
        <f t="shared" si="20"/>
        <v>0</v>
      </c>
      <c r="M29" s="314">
        <f t="shared" si="21"/>
        <v>0</v>
      </c>
      <c r="N29" s="314">
        <f t="shared" si="22"/>
        <v>0</v>
      </c>
      <c r="O29" s="314">
        <f t="shared" si="23"/>
        <v>0</v>
      </c>
      <c r="P29" s="314">
        <f t="shared" si="24"/>
        <v>0</v>
      </c>
      <c r="Q29" s="314">
        <f t="shared" si="25"/>
        <v>0</v>
      </c>
      <c r="R29" s="314">
        <f t="shared" si="26"/>
        <v>0</v>
      </c>
      <c r="S29" s="314">
        <f t="shared" si="11"/>
        <v>0</v>
      </c>
      <c r="T29" s="314">
        <f t="shared" si="4"/>
        <v>0</v>
      </c>
      <c r="U29" s="314">
        <f t="shared" si="5"/>
        <v>0</v>
      </c>
      <c r="V29" s="314">
        <f t="shared" si="6"/>
        <v>0</v>
      </c>
      <c r="W29" s="314">
        <f t="shared" si="7"/>
        <v>0</v>
      </c>
      <c r="X29" s="314">
        <f t="shared" si="8"/>
        <v>0</v>
      </c>
      <c r="Y29" s="314">
        <f t="shared" si="9"/>
        <v>154</v>
      </c>
      <c r="Z29" s="314">
        <v>147</v>
      </c>
      <c r="AA29" s="314">
        <v>0</v>
      </c>
      <c r="AB29" s="314">
        <v>0</v>
      </c>
      <c r="AC29" s="314">
        <v>7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 t="s">
        <v>564</v>
      </c>
      <c r="AM29" s="314" t="s">
        <v>564</v>
      </c>
      <c r="AN29" s="314" t="s">
        <v>564</v>
      </c>
      <c r="AO29" s="314" t="s">
        <v>564</v>
      </c>
      <c r="AP29" s="314" t="s">
        <v>564</v>
      </c>
      <c r="AQ29" s="314" t="s">
        <v>564</v>
      </c>
      <c r="AR29" s="314">
        <v>0</v>
      </c>
      <c r="AS29" s="314">
        <v>0</v>
      </c>
      <c r="AT29" s="314">
        <f>'施設資源化量内訳'!D29</f>
        <v>71</v>
      </c>
      <c r="AU29" s="314">
        <f>'施設資源化量内訳'!E29</f>
        <v>0</v>
      </c>
      <c r="AV29" s="314">
        <f>'施設資源化量内訳'!F29</f>
        <v>0</v>
      </c>
      <c r="AW29" s="314">
        <f>'施設資源化量内訳'!G29</f>
        <v>0</v>
      </c>
      <c r="AX29" s="314">
        <f>'施設資源化量内訳'!H29</f>
        <v>27</v>
      </c>
      <c r="AY29" s="314">
        <f>'施設資源化量内訳'!I29</f>
        <v>34</v>
      </c>
      <c r="AZ29" s="314">
        <f>'施設資源化量内訳'!J29</f>
        <v>10</v>
      </c>
      <c r="BA29" s="314">
        <f>'施設資源化量内訳'!K29</f>
        <v>0</v>
      </c>
      <c r="BB29" s="314">
        <f>'施設資源化量内訳'!L29</f>
        <v>0</v>
      </c>
      <c r="BC29" s="314">
        <f>'施設資源化量内訳'!M29</f>
        <v>0</v>
      </c>
      <c r="BD29" s="314">
        <f>'施設資源化量内訳'!N29</f>
        <v>0</v>
      </c>
      <c r="BE29" s="314">
        <f>'施設資源化量内訳'!O29</f>
        <v>0</v>
      </c>
      <c r="BF29" s="314">
        <f>'施設資源化量内訳'!P29</f>
        <v>0</v>
      </c>
      <c r="BG29" s="314">
        <f>'施設資源化量内訳'!Q29</f>
        <v>0</v>
      </c>
      <c r="BH29" s="314">
        <f>'施設資源化量内訳'!R29</f>
        <v>0</v>
      </c>
      <c r="BI29" s="314">
        <f>'施設資源化量内訳'!S29</f>
        <v>0</v>
      </c>
      <c r="BJ29" s="314">
        <f>'施設資源化量内訳'!T29</f>
        <v>0</v>
      </c>
      <c r="BK29" s="314">
        <f>'施設資源化量内訳'!U29</f>
        <v>0</v>
      </c>
      <c r="BL29" s="314">
        <f>'施設資源化量内訳'!V29</f>
        <v>0</v>
      </c>
      <c r="BM29" s="314">
        <f>'施設資源化量内訳'!W29</f>
        <v>0</v>
      </c>
      <c r="BN29" s="314">
        <f>'施設資源化量内訳'!X29</f>
        <v>0</v>
      </c>
      <c r="BO29" s="314">
        <f t="shared" si="10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 t="s">
        <v>564</v>
      </c>
      <c r="CA29" s="314" t="s">
        <v>564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>
        <v>0</v>
      </c>
      <c r="CI29" s="314">
        <v>0</v>
      </c>
      <c r="CJ29" s="320" t="s">
        <v>565</v>
      </c>
    </row>
    <row r="30" spans="1:88" s="300" customFormat="1" ht="12" customHeight="1">
      <c r="A30" s="294" t="s">
        <v>568</v>
      </c>
      <c r="B30" s="295" t="s">
        <v>613</v>
      </c>
      <c r="C30" s="294" t="s">
        <v>567</v>
      </c>
      <c r="D30" s="314">
        <f t="shared" si="12"/>
        <v>665</v>
      </c>
      <c r="E30" s="314">
        <f t="shared" si="13"/>
        <v>351</v>
      </c>
      <c r="F30" s="314">
        <f t="shared" si="14"/>
        <v>0</v>
      </c>
      <c r="G30" s="314">
        <f t="shared" si="15"/>
        <v>0</v>
      </c>
      <c r="H30" s="314">
        <f t="shared" si="16"/>
        <v>177</v>
      </c>
      <c r="I30" s="314">
        <f t="shared" si="17"/>
        <v>106</v>
      </c>
      <c r="J30" s="314">
        <f t="shared" si="18"/>
        <v>31</v>
      </c>
      <c r="K30" s="314">
        <f t="shared" si="19"/>
        <v>0</v>
      </c>
      <c r="L30" s="314">
        <f t="shared" si="20"/>
        <v>0</v>
      </c>
      <c r="M30" s="314">
        <f t="shared" si="21"/>
        <v>0</v>
      </c>
      <c r="N30" s="314">
        <f t="shared" si="22"/>
        <v>0</v>
      </c>
      <c r="O30" s="314">
        <f t="shared" si="23"/>
        <v>0</v>
      </c>
      <c r="P30" s="314">
        <f t="shared" si="24"/>
        <v>0</v>
      </c>
      <c r="Q30" s="314">
        <f t="shared" si="25"/>
        <v>0</v>
      </c>
      <c r="R30" s="314">
        <f t="shared" si="26"/>
        <v>0</v>
      </c>
      <c r="S30" s="314">
        <f t="shared" si="11"/>
        <v>0</v>
      </c>
      <c r="T30" s="314">
        <f t="shared" si="4"/>
        <v>0</v>
      </c>
      <c r="U30" s="314">
        <f t="shared" si="5"/>
        <v>0</v>
      </c>
      <c r="V30" s="314">
        <f t="shared" si="6"/>
        <v>0</v>
      </c>
      <c r="W30" s="314">
        <f t="shared" si="7"/>
        <v>0</v>
      </c>
      <c r="X30" s="314">
        <f t="shared" si="8"/>
        <v>0</v>
      </c>
      <c r="Y30" s="314">
        <f t="shared" si="9"/>
        <v>351</v>
      </c>
      <c r="Z30" s="314">
        <v>351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 t="s">
        <v>564</v>
      </c>
      <c r="AM30" s="314" t="s">
        <v>564</v>
      </c>
      <c r="AN30" s="314" t="s">
        <v>564</v>
      </c>
      <c r="AO30" s="314" t="s">
        <v>564</v>
      </c>
      <c r="AP30" s="314" t="s">
        <v>564</v>
      </c>
      <c r="AQ30" s="314" t="s">
        <v>564</v>
      </c>
      <c r="AR30" s="314">
        <v>0</v>
      </c>
      <c r="AS30" s="314">
        <v>0</v>
      </c>
      <c r="AT30" s="314">
        <f>'施設資源化量内訳'!D30</f>
        <v>314</v>
      </c>
      <c r="AU30" s="314">
        <f>'施設資源化量内訳'!E30</f>
        <v>0</v>
      </c>
      <c r="AV30" s="314">
        <f>'施設資源化量内訳'!F30</f>
        <v>0</v>
      </c>
      <c r="AW30" s="314">
        <f>'施設資源化量内訳'!G30</f>
        <v>0</v>
      </c>
      <c r="AX30" s="314">
        <f>'施設資源化量内訳'!H30</f>
        <v>177</v>
      </c>
      <c r="AY30" s="314">
        <f>'施設資源化量内訳'!I30</f>
        <v>106</v>
      </c>
      <c r="AZ30" s="314">
        <f>'施設資源化量内訳'!J30</f>
        <v>31</v>
      </c>
      <c r="BA30" s="314">
        <f>'施設資源化量内訳'!K30</f>
        <v>0</v>
      </c>
      <c r="BB30" s="314">
        <f>'施設資源化量内訳'!L30</f>
        <v>0</v>
      </c>
      <c r="BC30" s="314">
        <f>'施設資源化量内訳'!M30</f>
        <v>0</v>
      </c>
      <c r="BD30" s="314">
        <f>'施設資源化量内訳'!N30</f>
        <v>0</v>
      </c>
      <c r="BE30" s="314">
        <f>'施設資源化量内訳'!O30</f>
        <v>0</v>
      </c>
      <c r="BF30" s="314">
        <f>'施設資源化量内訳'!P30</f>
        <v>0</v>
      </c>
      <c r="BG30" s="314">
        <f>'施設資源化量内訳'!Q30</f>
        <v>0</v>
      </c>
      <c r="BH30" s="314">
        <f>'施設資源化量内訳'!R30</f>
        <v>0</v>
      </c>
      <c r="BI30" s="314">
        <f>'施設資源化量内訳'!S30</f>
        <v>0</v>
      </c>
      <c r="BJ30" s="314">
        <f>'施設資源化量内訳'!T30</f>
        <v>0</v>
      </c>
      <c r="BK30" s="314">
        <f>'施設資源化量内訳'!U30</f>
        <v>0</v>
      </c>
      <c r="BL30" s="314">
        <f>'施設資源化量内訳'!V30</f>
        <v>0</v>
      </c>
      <c r="BM30" s="314">
        <f>'施設資源化量内訳'!W30</f>
        <v>0</v>
      </c>
      <c r="BN30" s="314">
        <f>'施設資源化量内訳'!X30</f>
        <v>0</v>
      </c>
      <c r="BO30" s="314">
        <f t="shared" si="10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 t="s">
        <v>564</v>
      </c>
      <c r="CA30" s="314" t="s">
        <v>564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>
        <v>0</v>
      </c>
      <c r="CI30" s="314">
        <v>0</v>
      </c>
      <c r="CJ30" s="320" t="s">
        <v>565</v>
      </c>
    </row>
    <row r="31" spans="1:88" s="300" customFormat="1" ht="12" customHeight="1">
      <c r="A31" s="294" t="s">
        <v>568</v>
      </c>
      <c r="B31" s="295" t="s">
        <v>614</v>
      </c>
      <c r="C31" s="294" t="s">
        <v>615</v>
      </c>
      <c r="D31" s="314">
        <f t="shared" si="12"/>
        <v>860</v>
      </c>
      <c r="E31" s="314">
        <f t="shared" si="13"/>
        <v>412</v>
      </c>
      <c r="F31" s="314">
        <f t="shared" si="14"/>
        <v>0</v>
      </c>
      <c r="G31" s="314">
        <f t="shared" si="15"/>
        <v>0</v>
      </c>
      <c r="H31" s="314">
        <f t="shared" si="16"/>
        <v>162</v>
      </c>
      <c r="I31" s="314">
        <f t="shared" si="17"/>
        <v>238</v>
      </c>
      <c r="J31" s="314">
        <f t="shared" si="18"/>
        <v>21</v>
      </c>
      <c r="K31" s="314">
        <f t="shared" si="19"/>
        <v>0</v>
      </c>
      <c r="L31" s="314">
        <f t="shared" si="20"/>
        <v>26</v>
      </c>
      <c r="M31" s="314">
        <f t="shared" si="21"/>
        <v>0</v>
      </c>
      <c r="N31" s="314">
        <f t="shared" si="22"/>
        <v>0</v>
      </c>
      <c r="O31" s="314">
        <f t="shared" si="23"/>
        <v>0</v>
      </c>
      <c r="P31" s="314">
        <f t="shared" si="24"/>
        <v>0</v>
      </c>
      <c r="Q31" s="314">
        <f t="shared" si="25"/>
        <v>0</v>
      </c>
      <c r="R31" s="314">
        <f t="shared" si="26"/>
        <v>0</v>
      </c>
      <c r="S31" s="314">
        <f t="shared" si="11"/>
        <v>0</v>
      </c>
      <c r="T31" s="314">
        <f t="shared" si="4"/>
        <v>0</v>
      </c>
      <c r="U31" s="314">
        <f t="shared" si="5"/>
        <v>0</v>
      </c>
      <c r="V31" s="314">
        <f t="shared" si="6"/>
        <v>0</v>
      </c>
      <c r="W31" s="314">
        <f t="shared" si="7"/>
        <v>1</v>
      </c>
      <c r="X31" s="314">
        <f t="shared" si="8"/>
        <v>0</v>
      </c>
      <c r="Y31" s="314">
        <f t="shared" si="9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 t="s">
        <v>564</v>
      </c>
      <c r="AM31" s="314" t="s">
        <v>564</v>
      </c>
      <c r="AN31" s="314" t="s">
        <v>564</v>
      </c>
      <c r="AO31" s="314" t="s">
        <v>564</v>
      </c>
      <c r="AP31" s="314" t="s">
        <v>564</v>
      </c>
      <c r="AQ31" s="314" t="s">
        <v>564</v>
      </c>
      <c r="AR31" s="314">
        <v>0</v>
      </c>
      <c r="AS31" s="314">
        <v>0</v>
      </c>
      <c r="AT31" s="314">
        <f>'施設資源化量内訳'!D31</f>
        <v>705</v>
      </c>
      <c r="AU31" s="314">
        <f>'施設資源化量内訳'!E31</f>
        <v>335</v>
      </c>
      <c r="AV31" s="314">
        <f>'施設資源化量内訳'!F31</f>
        <v>0</v>
      </c>
      <c r="AW31" s="314">
        <f>'施設資源化量内訳'!G31</f>
        <v>0</v>
      </c>
      <c r="AX31" s="314">
        <f>'施設資源化量内訳'!H31</f>
        <v>160</v>
      </c>
      <c r="AY31" s="314">
        <f>'施設資源化量内訳'!I31</f>
        <v>163</v>
      </c>
      <c r="AZ31" s="314">
        <f>'施設資源化量内訳'!J31</f>
        <v>21</v>
      </c>
      <c r="BA31" s="314">
        <f>'施設資源化量内訳'!K31</f>
        <v>0</v>
      </c>
      <c r="BB31" s="314">
        <f>'施設資源化量内訳'!L31</f>
        <v>26</v>
      </c>
      <c r="BC31" s="314">
        <f>'施設資源化量内訳'!M31</f>
        <v>0</v>
      </c>
      <c r="BD31" s="314">
        <f>'施設資源化量内訳'!N31</f>
        <v>0</v>
      </c>
      <c r="BE31" s="314">
        <f>'施設資源化量内訳'!O31</f>
        <v>0</v>
      </c>
      <c r="BF31" s="314">
        <f>'施設資源化量内訳'!P31</f>
        <v>0</v>
      </c>
      <c r="BG31" s="314">
        <f>'施設資源化量内訳'!Q31</f>
        <v>0</v>
      </c>
      <c r="BH31" s="314">
        <f>'施設資源化量内訳'!R31</f>
        <v>0</v>
      </c>
      <c r="BI31" s="314">
        <f>'施設資源化量内訳'!S31</f>
        <v>0</v>
      </c>
      <c r="BJ31" s="314">
        <f>'施設資源化量内訳'!T31</f>
        <v>0</v>
      </c>
      <c r="BK31" s="314">
        <f>'施設資源化量内訳'!U31</f>
        <v>0</v>
      </c>
      <c r="BL31" s="314">
        <f>'施設資源化量内訳'!V31</f>
        <v>0</v>
      </c>
      <c r="BM31" s="314">
        <f>'施設資源化量内訳'!W31</f>
        <v>0</v>
      </c>
      <c r="BN31" s="314">
        <f>'施設資源化量内訳'!X31</f>
        <v>0</v>
      </c>
      <c r="BO31" s="314">
        <f t="shared" si="10"/>
        <v>155</v>
      </c>
      <c r="BP31" s="314">
        <v>77</v>
      </c>
      <c r="BQ31" s="314">
        <v>0</v>
      </c>
      <c r="BR31" s="314">
        <v>0</v>
      </c>
      <c r="BS31" s="314">
        <v>2</v>
      </c>
      <c r="BT31" s="314">
        <v>75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 t="s">
        <v>564</v>
      </c>
      <c r="CA31" s="314" t="s">
        <v>564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>
        <v>1</v>
      </c>
      <c r="CI31" s="314">
        <v>0</v>
      </c>
      <c r="CJ31" s="320" t="s">
        <v>565</v>
      </c>
    </row>
    <row r="32" spans="1:88" s="300" customFormat="1" ht="12" customHeight="1">
      <c r="A32" s="294" t="s">
        <v>568</v>
      </c>
      <c r="B32" s="295" t="s">
        <v>616</v>
      </c>
      <c r="C32" s="294" t="s">
        <v>617</v>
      </c>
      <c r="D32" s="314">
        <f t="shared" si="12"/>
        <v>127</v>
      </c>
      <c r="E32" s="314">
        <f t="shared" si="13"/>
        <v>63</v>
      </c>
      <c r="F32" s="314">
        <f t="shared" si="14"/>
        <v>0</v>
      </c>
      <c r="G32" s="314">
        <f t="shared" si="15"/>
        <v>0</v>
      </c>
      <c r="H32" s="314">
        <f t="shared" si="16"/>
        <v>13</v>
      </c>
      <c r="I32" s="314">
        <f t="shared" si="17"/>
        <v>35</v>
      </c>
      <c r="J32" s="314">
        <f t="shared" si="18"/>
        <v>9</v>
      </c>
      <c r="K32" s="314">
        <f t="shared" si="19"/>
        <v>7</v>
      </c>
      <c r="L32" s="314">
        <f t="shared" si="20"/>
        <v>0</v>
      </c>
      <c r="M32" s="314">
        <f t="shared" si="21"/>
        <v>0</v>
      </c>
      <c r="N32" s="314">
        <f t="shared" si="22"/>
        <v>0</v>
      </c>
      <c r="O32" s="314">
        <f t="shared" si="23"/>
        <v>0</v>
      </c>
      <c r="P32" s="314">
        <f t="shared" si="24"/>
        <v>0</v>
      </c>
      <c r="Q32" s="314">
        <f t="shared" si="25"/>
        <v>0</v>
      </c>
      <c r="R32" s="314">
        <f t="shared" si="26"/>
        <v>0</v>
      </c>
      <c r="S32" s="314">
        <f t="shared" si="11"/>
        <v>0</v>
      </c>
      <c r="T32" s="314">
        <f t="shared" si="4"/>
        <v>0</v>
      </c>
      <c r="U32" s="314">
        <f t="shared" si="5"/>
        <v>0</v>
      </c>
      <c r="V32" s="314">
        <f t="shared" si="6"/>
        <v>0</v>
      </c>
      <c r="W32" s="314">
        <f t="shared" si="7"/>
        <v>0</v>
      </c>
      <c r="X32" s="314">
        <f t="shared" si="8"/>
        <v>0</v>
      </c>
      <c r="Y32" s="314">
        <f t="shared" si="9"/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 t="s">
        <v>564</v>
      </c>
      <c r="AM32" s="314" t="s">
        <v>564</v>
      </c>
      <c r="AN32" s="314" t="s">
        <v>564</v>
      </c>
      <c r="AO32" s="314" t="s">
        <v>564</v>
      </c>
      <c r="AP32" s="314" t="s">
        <v>564</v>
      </c>
      <c r="AQ32" s="314" t="s">
        <v>564</v>
      </c>
      <c r="AR32" s="314">
        <v>0</v>
      </c>
      <c r="AS32" s="314">
        <v>0</v>
      </c>
      <c r="AT32" s="314">
        <f>'施設資源化量内訳'!D32</f>
        <v>127</v>
      </c>
      <c r="AU32" s="314">
        <f>'施設資源化量内訳'!E32</f>
        <v>63</v>
      </c>
      <c r="AV32" s="314">
        <f>'施設資源化量内訳'!F32</f>
        <v>0</v>
      </c>
      <c r="AW32" s="314">
        <f>'施設資源化量内訳'!G32</f>
        <v>0</v>
      </c>
      <c r="AX32" s="314">
        <f>'施設資源化量内訳'!H32</f>
        <v>13</v>
      </c>
      <c r="AY32" s="314">
        <f>'施設資源化量内訳'!I32</f>
        <v>35</v>
      </c>
      <c r="AZ32" s="314">
        <f>'施設資源化量内訳'!J32</f>
        <v>9</v>
      </c>
      <c r="BA32" s="314">
        <f>'施設資源化量内訳'!K32</f>
        <v>7</v>
      </c>
      <c r="BB32" s="314">
        <f>'施設資源化量内訳'!L32</f>
        <v>0</v>
      </c>
      <c r="BC32" s="314">
        <f>'施設資源化量内訳'!M32</f>
        <v>0</v>
      </c>
      <c r="BD32" s="314">
        <f>'施設資源化量内訳'!N32</f>
        <v>0</v>
      </c>
      <c r="BE32" s="314">
        <f>'施設資源化量内訳'!O32</f>
        <v>0</v>
      </c>
      <c r="BF32" s="314">
        <f>'施設資源化量内訳'!P32</f>
        <v>0</v>
      </c>
      <c r="BG32" s="314">
        <f>'施設資源化量内訳'!Q32</f>
        <v>0</v>
      </c>
      <c r="BH32" s="314">
        <f>'施設資源化量内訳'!R32</f>
        <v>0</v>
      </c>
      <c r="BI32" s="314">
        <f>'施設資源化量内訳'!S32</f>
        <v>0</v>
      </c>
      <c r="BJ32" s="314">
        <f>'施設資源化量内訳'!T32</f>
        <v>0</v>
      </c>
      <c r="BK32" s="314">
        <f>'施設資源化量内訳'!U32</f>
        <v>0</v>
      </c>
      <c r="BL32" s="314">
        <f>'施設資源化量内訳'!V32</f>
        <v>0</v>
      </c>
      <c r="BM32" s="314">
        <f>'施設資源化量内訳'!W32</f>
        <v>0</v>
      </c>
      <c r="BN32" s="314">
        <f>'施設資源化量内訳'!X32</f>
        <v>0</v>
      </c>
      <c r="BO32" s="314">
        <f t="shared" si="10"/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 t="s">
        <v>564</v>
      </c>
      <c r="CA32" s="314" t="s">
        <v>564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>
        <v>0</v>
      </c>
      <c r="CI32" s="314">
        <v>0</v>
      </c>
      <c r="CJ32" s="320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3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568</v>
      </c>
      <c r="B7" s="289" t="s">
        <v>618</v>
      </c>
      <c r="C7" s="290" t="s">
        <v>545</v>
      </c>
      <c r="D7" s="291">
        <f aca="true" t="shared" si="0" ref="D7:AI7">SUM(D8:D32)</f>
        <v>40271</v>
      </c>
      <c r="E7" s="291">
        <f t="shared" si="0"/>
        <v>6766</v>
      </c>
      <c r="F7" s="291">
        <f t="shared" si="0"/>
        <v>0</v>
      </c>
      <c r="G7" s="291">
        <f t="shared" si="0"/>
        <v>8</v>
      </c>
      <c r="H7" s="291">
        <f t="shared" si="0"/>
        <v>7209</v>
      </c>
      <c r="I7" s="291">
        <f t="shared" si="0"/>
        <v>7241</v>
      </c>
      <c r="J7" s="291">
        <f t="shared" si="0"/>
        <v>2127</v>
      </c>
      <c r="K7" s="291">
        <f t="shared" si="0"/>
        <v>142</v>
      </c>
      <c r="L7" s="291">
        <f t="shared" si="0"/>
        <v>329</v>
      </c>
      <c r="M7" s="291">
        <f t="shared" si="0"/>
        <v>0</v>
      </c>
      <c r="N7" s="291">
        <f t="shared" si="0"/>
        <v>50</v>
      </c>
      <c r="O7" s="291">
        <f t="shared" si="0"/>
        <v>1170</v>
      </c>
      <c r="P7" s="291">
        <f t="shared" si="0"/>
        <v>0</v>
      </c>
      <c r="Q7" s="291">
        <f t="shared" si="0"/>
        <v>14223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4</v>
      </c>
      <c r="X7" s="291">
        <f t="shared" si="0"/>
        <v>1002</v>
      </c>
      <c r="Y7" s="291">
        <f t="shared" si="0"/>
        <v>14501</v>
      </c>
      <c r="Z7" s="291">
        <f t="shared" si="0"/>
        <v>206</v>
      </c>
      <c r="AA7" s="291">
        <f t="shared" si="0"/>
        <v>0</v>
      </c>
      <c r="AB7" s="291">
        <f t="shared" si="0"/>
        <v>0</v>
      </c>
      <c r="AC7" s="291">
        <f t="shared" si="0"/>
        <v>52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20</v>
      </c>
      <c r="AJ7" s="291">
        <f aca="true" t="shared" si="1" ref="AJ7:BO7">SUM(AJ8:AJ32)</f>
        <v>0</v>
      </c>
      <c r="AK7" s="291">
        <f t="shared" si="1"/>
        <v>0</v>
      </c>
      <c r="AL7" s="291">
        <f t="shared" si="1"/>
        <v>14223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3710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3512</v>
      </c>
      <c r="AY7" s="291">
        <f t="shared" si="1"/>
        <v>0</v>
      </c>
      <c r="AZ7" s="291">
        <f t="shared" si="1"/>
        <v>83</v>
      </c>
      <c r="BA7" s="291">
        <f t="shared" si="1"/>
        <v>7</v>
      </c>
      <c r="BB7" s="291">
        <f t="shared" si="1"/>
        <v>26</v>
      </c>
      <c r="BC7" s="291">
        <f t="shared" si="1"/>
        <v>0</v>
      </c>
      <c r="BD7" s="291">
        <f t="shared" si="1"/>
        <v>30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52</v>
      </c>
      <c r="BO7" s="291">
        <f t="shared" si="1"/>
        <v>1705</v>
      </c>
      <c r="BP7" s="291">
        <f aca="true" t="shared" si="2" ref="BP7:CU7">SUM(BP8:BP32)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1170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535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SUM(CV8:CV32)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4</v>
      </c>
      <c r="EA7" s="291">
        <f t="shared" si="3"/>
        <v>0</v>
      </c>
      <c r="EB7" s="291">
        <f aca="true" t="shared" si="4" ref="EB7:FG7">SUM(EB8:EB32)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0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4</v>
      </c>
      <c r="ET7" s="291">
        <f t="shared" si="4"/>
        <v>0</v>
      </c>
      <c r="EU7" s="291">
        <f t="shared" si="4"/>
        <v>20351</v>
      </c>
      <c r="EV7" s="291">
        <f t="shared" si="4"/>
        <v>6560</v>
      </c>
      <c r="EW7" s="291">
        <f t="shared" si="4"/>
        <v>0</v>
      </c>
      <c r="EX7" s="291">
        <f t="shared" si="4"/>
        <v>8</v>
      </c>
      <c r="EY7" s="291">
        <f t="shared" si="4"/>
        <v>3645</v>
      </c>
      <c r="EZ7" s="291">
        <f t="shared" si="4"/>
        <v>7241</v>
      </c>
      <c r="FA7" s="291">
        <f t="shared" si="4"/>
        <v>2044</v>
      </c>
      <c r="FB7" s="291">
        <f t="shared" si="4"/>
        <v>135</v>
      </c>
      <c r="FC7" s="291">
        <f t="shared" si="4"/>
        <v>303</v>
      </c>
      <c r="FD7" s="291">
        <f t="shared" si="4"/>
        <v>0</v>
      </c>
      <c r="FE7" s="291">
        <f t="shared" si="4"/>
        <v>0</v>
      </c>
      <c r="FF7" s="291">
        <f t="shared" si="4"/>
        <v>0</v>
      </c>
      <c r="FG7" s="291">
        <f t="shared" si="4"/>
        <v>0</v>
      </c>
      <c r="FH7" s="291">
        <f aca="true" t="shared" si="5" ref="FH7:FO7">SUM(FH8:FH32)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0</v>
      </c>
      <c r="FO7" s="291">
        <f t="shared" si="5"/>
        <v>415</v>
      </c>
    </row>
    <row r="8" spans="1:171" s="300" customFormat="1" ht="12" customHeight="1">
      <c r="A8" s="294" t="s">
        <v>568</v>
      </c>
      <c r="B8" s="295" t="s">
        <v>569</v>
      </c>
      <c r="C8" s="294" t="s">
        <v>570</v>
      </c>
      <c r="D8" s="296">
        <f aca="true" t="shared" si="6" ref="D8:D32">SUM(Y8,AT8,BO8,CJ8,DE8,DZ8,EU8)</f>
        <v>18632</v>
      </c>
      <c r="E8" s="296">
        <f aca="true" t="shared" si="7" ref="E8:E32">SUM(Z8,AU8,BP8,CK8,DF8,EA8,EV8)</f>
        <v>0</v>
      </c>
      <c r="F8" s="296">
        <f aca="true" t="shared" si="8" ref="F8:F32">SUM(AA8,AV8,BQ8,CL8,DG8,EB8,EW8)</f>
        <v>0</v>
      </c>
      <c r="G8" s="296">
        <f aca="true" t="shared" si="9" ref="G8:G32">SUM(AB8,AW8,BR8,CM8,DH8,EC8,EX8)</f>
        <v>0</v>
      </c>
      <c r="H8" s="296">
        <f aca="true" t="shared" si="10" ref="H8:H32">SUM(AC8,AX8,BS8,CN8,DI8,ED8,EY8)</f>
        <v>1953</v>
      </c>
      <c r="I8" s="296">
        <f aca="true" t="shared" si="11" ref="I8:I32">SUM(AD8,AY8,BT8,CO8,DJ8,EE8,EZ8)</f>
        <v>2699</v>
      </c>
      <c r="J8" s="296">
        <f aca="true" t="shared" si="12" ref="J8:J32">SUM(AE8,AZ8,BU8,CP8,DK8,EF8,FA8)</f>
        <v>833</v>
      </c>
      <c r="K8" s="296">
        <f aca="true" t="shared" si="13" ref="K8:K32">SUM(AF8,BA8,BV8,CQ8,DL8,EG8,FB8)</f>
        <v>0</v>
      </c>
      <c r="L8" s="296">
        <f aca="true" t="shared" si="14" ref="L8:L32">SUM(AG8,BB8,BW8,CR8,DM8,EH8,FC8)</f>
        <v>0</v>
      </c>
      <c r="M8" s="296">
        <f aca="true" t="shared" si="15" ref="M8:M32">SUM(AH8,BC8,BX8,CS8,DN8,EI8,FD8)</f>
        <v>0</v>
      </c>
      <c r="N8" s="296">
        <f aca="true" t="shared" si="16" ref="N8:N32">SUM(AI8,BD8,BY8,CT8,DO8,EJ8,FE8)</f>
        <v>0</v>
      </c>
      <c r="O8" s="296">
        <f aca="true" t="shared" si="17" ref="O8:O32">SUM(AJ8,BE8,BZ8,CU8,DP8,EK8,FF8)</f>
        <v>0</v>
      </c>
      <c r="P8" s="296">
        <f aca="true" t="shared" si="18" ref="P8:P32">SUM(AK8,BF8,CA8,CV8,DQ8,EL8,FG8)</f>
        <v>0</v>
      </c>
      <c r="Q8" s="296">
        <f aca="true" t="shared" si="19" ref="Q8:Q32">SUM(AL8,BG8,CB8,CW8,DR8,EM8,FH8)</f>
        <v>13106</v>
      </c>
      <c r="R8" s="296">
        <f aca="true" t="shared" si="20" ref="R8:R32">SUM(AM8,BH8,CC8,CX8,DS8,EN8,FI8)</f>
        <v>0</v>
      </c>
      <c r="S8" s="296">
        <f aca="true" t="shared" si="21" ref="S8:S32">SUM(AN8,BI8,CD8,CY8,DT8,EO8,FJ8)</f>
        <v>0</v>
      </c>
      <c r="T8" s="296">
        <f aca="true" t="shared" si="22" ref="T8:T32">SUM(AO8,BJ8,CE8,CZ8,DU8,EP8,FK8)</f>
        <v>0</v>
      </c>
      <c r="U8" s="296">
        <f aca="true" t="shared" si="23" ref="U8:U32">SUM(AP8,BK8,CF8,DA8,DV8,EQ8,FL8)</f>
        <v>0</v>
      </c>
      <c r="V8" s="296">
        <f aca="true" t="shared" si="24" ref="V8:V32">SUM(AQ8,BL8,CG8,DB8,DW8,ER8,FM8)</f>
        <v>0</v>
      </c>
      <c r="W8" s="296">
        <f aca="true" t="shared" si="25" ref="W8:W32">SUM(AR8,BM8,CH8,DC8,DX8,ES8,FN8)</f>
        <v>0</v>
      </c>
      <c r="X8" s="296">
        <f aca="true" t="shared" si="26" ref="X8:X32">SUM(AS8,BN8,CI8,DD8,DY8,ET8,FO8)</f>
        <v>41</v>
      </c>
      <c r="Y8" s="296">
        <f aca="true" t="shared" si="27" ref="Y8:Y32">SUM(Z8:AS8)</f>
        <v>13106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13106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32">SUM(AU8:BN8)</f>
        <v>900</v>
      </c>
      <c r="AU8" s="296">
        <v>0</v>
      </c>
      <c r="AV8" s="296">
        <v>0</v>
      </c>
      <c r="AW8" s="296">
        <v>0</v>
      </c>
      <c r="AX8" s="296">
        <v>880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20</v>
      </c>
      <c r="BO8" s="296">
        <f aca="true" t="shared" si="29" ref="BO8:BO32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32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32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32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32">SUM(EV8:FO8)</f>
        <v>4626</v>
      </c>
      <c r="EV8" s="296">
        <v>0</v>
      </c>
      <c r="EW8" s="296">
        <v>0</v>
      </c>
      <c r="EX8" s="296">
        <v>0</v>
      </c>
      <c r="EY8" s="296">
        <v>1073</v>
      </c>
      <c r="EZ8" s="296">
        <v>2699</v>
      </c>
      <c r="FA8" s="296">
        <v>833</v>
      </c>
      <c r="FB8" s="296">
        <v>0</v>
      </c>
      <c r="FC8" s="296">
        <v>0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21</v>
      </c>
    </row>
    <row r="9" spans="1:171" s="300" customFormat="1" ht="12" customHeight="1">
      <c r="A9" s="294" t="s">
        <v>568</v>
      </c>
      <c r="B9" s="306" t="s">
        <v>571</v>
      </c>
      <c r="C9" s="294" t="s">
        <v>572</v>
      </c>
      <c r="D9" s="296">
        <f t="shared" si="6"/>
        <v>927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198</v>
      </c>
      <c r="I9" s="296">
        <f t="shared" si="11"/>
        <v>462</v>
      </c>
      <c r="J9" s="296">
        <f t="shared" si="12"/>
        <v>106</v>
      </c>
      <c r="K9" s="296">
        <f t="shared" si="13"/>
        <v>0</v>
      </c>
      <c r="L9" s="296">
        <f t="shared" si="14"/>
        <v>145</v>
      </c>
      <c r="M9" s="296">
        <f t="shared" si="15"/>
        <v>0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0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16</v>
      </c>
      <c r="Y9" s="296">
        <f t="shared" si="27"/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0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198</v>
      </c>
      <c r="AU9" s="296">
        <v>0</v>
      </c>
      <c r="AV9" s="296">
        <v>0</v>
      </c>
      <c r="AW9" s="296">
        <v>0</v>
      </c>
      <c r="AX9" s="296">
        <v>198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729</v>
      </c>
      <c r="EV9" s="296">
        <v>0</v>
      </c>
      <c r="EW9" s="296">
        <v>0</v>
      </c>
      <c r="EX9" s="296">
        <v>0</v>
      </c>
      <c r="EY9" s="296">
        <v>0</v>
      </c>
      <c r="EZ9" s="296">
        <v>462</v>
      </c>
      <c r="FA9" s="296">
        <v>106</v>
      </c>
      <c r="FB9" s="296">
        <v>0</v>
      </c>
      <c r="FC9" s="296">
        <v>145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16</v>
      </c>
    </row>
    <row r="10" spans="1:171" s="300" customFormat="1" ht="12" customHeight="1">
      <c r="A10" s="294" t="s">
        <v>568</v>
      </c>
      <c r="B10" s="306" t="s">
        <v>573</v>
      </c>
      <c r="C10" s="294" t="s">
        <v>574</v>
      </c>
      <c r="D10" s="296">
        <f t="shared" si="6"/>
        <v>2424</v>
      </c>
      <c r="E10" s="296">
        <f t="shared" si="7"/>
        <v>206</v>
      </c>
      <c r="F10" s="296">
        <f t="shared" si="8"/>
        <v>0</v>
      </c>
      <c r="G10" s="296">
        <f t="shared" si="9"/>
        <v>0</v>
      </c>
      <c r="H10" s="296">
        <f t="shared" si="10"/>
        <v>991</v>
      </c>
      <c r="I10" s="296">
        <f t="shared" si="11"/>
        <v>331</v>
      </c>
      <c r="J10" s="296">
        <f t="shared" si="12"/>
        <v>182</v>
      </c>
      <c r="K10" s="296">
        <f t="shared" si="13"/>
        <v>129</v>
      </c>
      <c r="L10" s="296">
        <f t="shared" si="14"/>
        <v>0</v>
      </c>
      <c r="M10" s="296">
        <f t="shared" si="15"/>
        <v>0</v>
      </c>
      <c r="N10" s="296">
        <f t="shared" si="16"/>
        <v>50</v>
      </c>
      <c r="O10" s="296">
        <f t="shared" si="17"/>
        <v>0</v>
      </c>
      <c r="P10" s="296">
        <f t="shared" si="18"/>
        <v>0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535</v>
      </c>
      <c r="Y10" s="296">
        <f t="shared" si="27"/>
        <v>226</v>
      </c>
      <c r="Z10" s="296">
        <v>206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20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594</v>
      </c>
      <c r="AU10" s="296">
        <v>0</v>
      </c>
      <c r="AV10" s="296">
        <v>0</v>
      </c>
      <c r="AW10" s="296">
        <v>0</v>
      </c>
      <c r="AX10" s="296">
        <v>564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30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535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535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1069</v>
      </c>
      <c r="EV10" s="296">
        <v>0</v>
      </c>
      <c r="EW10" s="296">
        <v>0</v>
      </c>
      <c r="EX10" s="296">
        <v>0</v>
      </c>
      <c r="EY10" s="296">
        <v>427</v>
      </c>
      <c r="EZ10" s="296">
        <v>331</v>
      </c>
      <c r="FA10" s="296">
        <v>182</v>
      </c>
      <c r="FB10" s="296">
        <v>129</v>
      </c>
      <c r="FC10" s="296">
        <v>0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0</v>
      </c>
    </row>
    <row r="11" spans="1:171" s="300" customFormat="1" ht="12" customHeight="1">
      <c r="A11" s="294" t="s">
        <v>568</v>
      </c>
      <c r="B11" s="306" t="s">
        <v>575</v>
      </c>
      <c r="C11" s="294" t="s">
        <v>576</v>
      </c>
      <c r="D11" s="296">
        <f t="shared" si="6"/>
        <v>5261</v>
      </c>
      <c r="E11" s="296">
        <f t="shared" si="7"/>
        <v>1939</v>
      </c>
      <c r="F11" s="296">
        <f t="shared" si="8"/>
        <v>0</v>
      </c>
      <c r="G11" s="296">
        <f t="shared" si="9"/>
        <v>0</v>
      </c>
      <c r="H11" s="296">
        <f t="shared" si="10"/>
        <v>612</v>
      </c>
      <c r="I11" s="296">
        <f t="shared" si="11"/>
        <v>627</v>
      </c>
      <c r="J11" s="296">
        <f t="shared" si="12"/>
        <v>234</v>
      </c>
      <c r="K11" s="296">
        <f t="shared" si="13"/>
        <v>0</v>
      </c>
      <c r="L11" s="296">
        <f t="shared" si="14"/>
        <v>0</v>
      </c>
      <c r="M11" s="296">
        <f t="shared" si="15"/>
        <v>0</v>
      </c>
      <c r="N11" s="296">
        <f t="shared" si="16"/>
        <v>0</v>
      </c>
      <c r="O11" s="296">
        <f t="shared" si="17"/>
        <v>1018</v>
      </c>
      <c r="P11" s="296">
        <f t="shared" si="18"/>
        <v>0</v>
      </c>
      <c r="Q11" s="296">
        <f t="shared" si="19"/>
        <v>819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12</v>
      </c>
      <c r="Y11" s="296">
        <f t="shared" si="27"/>
        <v>819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819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244</v>
      </c>
      <c r="AU11" s="296">
        <v>0</v>
      </c>
      <c r="AV11" s="296">
        <v>0</v>
      </c>
      <c r="AW11" s="296">
        <v>0</v>
      </c>
      <c r="AX11" s="296">
        <v>232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12</v>
      </c>
      <c r="BO11" s="296">
        <f t="shared" si="29"/>
        <v>1018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1018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3180</v>
      </c>
      <c r="EV11" s="296">
        <v>1939</v>
      </c>
      <c r="EW11" s="296">
        <v>0</v>
      </c>
      <c r="EX11" s="296">
        <v>0</v>
      </c>
      <c r="EY11" s="296">
        <v>380</v>
      </c>
      <c r="EZ11" s="296">
        <v>627</v>
      </c>
      <c r="FA11" s="296">
        <v>234</v>
      </c>
      <c r="FB11" s="296">
        <v>0</v>
      </c>
      <c r="FC11" s="296">
        <v>0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0</v>
      </c>
    </row>
    <row r="12" spans="1:171" s="300" customFormat="1" ht="12" customHeight="1">
      <c r="A12" s="294" t="s">
        <v>568</v>
      </c>
      <c r="B12" s="295" t="s">
        <v>577</v>
      </c>
      <c r="C12" s="294" t="s">
        <v>578</v>
      </c>
      <c r="D12" s="314">
        <f t="shared" si="6"/>
        <v>527</v>
      </c>
      <c r="E12" s="314">
        <f t="shared" si="7"/>
        <v>0</v>
      </c>
      <c r="F12" s="314">
        <f t="shared" si="8"/>
        <v>0</v>
      </c>
      <c r="G12" s="314">
        <f t="shared" si="9"/>
        <v>0</v>
      </c>
      <c r="H12" s="314">
        <f t="shared" si="10"/>
        <v>228</v>
      </c>
      <c r="I12" s="314">
        <f t="shared" si="11"/>
        <v>249</v>
      </c>
      <c r="J12" s="314">
        <f t="shared" si="12"/>
        <v>50</v>
      </c>
      <c r="K12" s="314">
        <f t="shared" si="13"/>
        <v>0</v>
      </c>
      <c r="L12" s="314">
        <f t="shared" si="14"/>
        <v>0</v>
      </c>
      <c r="M12" s="314">
        <f t="shared" si="15"/>
        <v>0</v>
      </c>
      <c r="N12" s="314">
        <f t="shared" si="16"/>
        <v>0</v>
      </c>
      <c r="O12" s="314">
        <f t="shared" si="17"/>
        <v>0</v>
      </c>
      <c r="P12" s="314">
        <f t="shared" si="18"/>
        <v>0</v>
      </c>
      <c r="Q12" s="314">
        <f t="shared" si="19"/>
        <v>0</v>
      </c>
      <c r="R12" s="314">
        <f t="shared" si="20"/>
        <v>0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0</v>
      </c>
      <c r="X12" s="314">
        <f t="shared" si="26"/>
        <v>0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100</v>
      </c>
      <c r="AU12" s="314">
        <v>0</v>
      </c>
      <c r="AV12" s="314">
        <v>0</v>
      </c>
      <c r="AW12" s="314">
        <v>0</v>
      </c>
      <c r="AX12" s="314">
        <v>100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0</v>
      </c>
      <c r="BO12" s="314">
        <f t="shared" si="29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0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0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0</v>
      </c>
      <c r="ET12" s="314">
        <v>0</v>
      </c>
      <c r="EU12" s="314">
        <f t="shared" si="33"/>
        <v>427</v>
      </c>
      <c r="EV12" s="314">
        <v>0</v>
      </c>
      <c r="EW12" s="314">
        <v>0</v>
      </c>
      <c r="EX12" s="314">
        <v>0</v>
      </c>
      <c r="EY12" s="314">
        <v>128</v>
      </c>
      <c r="EZ12" s="314">
        <v>249</v>
      </c>
      <c r="FA12" s="314">
        <v>50</v>
      </c>
      <c r="FB12" s="314">
        <v>0</v>
      </c>
      <c r="FC12" s="314">
        <v>0</v>
      </c>
      <c r="FD12" s="314">
        <v>0</v>
      </c>
      <c r="FE12" s="314">
        <v>0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0</v>
      </c>
    </row>
    <row r="13" spans="1:171" s="300" customFormat="1" ht="12" customHeight="1">
      <c r="A13" s="294" t="s">
        <v>568</v>
      </c>
      <c r="B13" s="295" t="s">
        <v>579</v>
      </c>
      <c r="C13" s="294" t="s">
        <v>580</v>
      </c>
      <c r="D13" s="314">
        <f t="shared" si="6"/>
        <v>1968</v>
      </c>
      <c r="E13" s="314">
        <f t="shared" si="7"/>
        <v>912</v>
      </c>
      <c r="F13" s="314">
        <f t="shared" si="8"/>
        <v>0</v>
      </c>
      <c r="G13" s="314">
        <f t="shared" si="9"/>
        <v>0</v>
      </c>
      <c r="H13" s="314">
        <f t="shared" si="10"/>
        <v>472</v>
      </c>
      <c r="I13" s="314">
        <f t="shared" si="11"/>
        <v>432</v>
      </c>
      <c r="J13" s="314">
        <f t="shared" si="12"/>
        <v>51</v>
      </c>
      <c r="K13" s="314">
        <f t="shared" si="13"/>
        <v>0</v>
      </c>
      <c r="L13" s="314">
        <f t="shared" si="14"/>
        <v>101</v>
      </c>
      <c r="M13" s="314">
        <f t="shared" si="15"/>
        <v>0</v>
      </c>
      <c r="N13" s="314">
        <f t="shared" si="16"/>
        <v>0</v>
      </c>
      <c r="O13" s="314">
        <f t="shared" si="17"/>
        <v>0</v>
      </c>
      <c r="P13" s="314">
        <f t="shared" si="18"/>
        <v>0</v>
      </c>
      <c r="Q13" s="314">
        <f t="shared" si="19"/>
        <v>0</v>
      </c>
      <c r="R13" s="314">
        <f t="shared" si="20"/>
        <v>0</v>
      </c>
      <c r="S13" s="314">
        <f t="shared" si="21"/>
        <v>0</v>
      </c>
      <c r="T13" s="314">
        <f t="shared" si="22"/>
        <v>0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0</v>
      </c>
      <c r="Y13" s="314">
        <f t="shared" si="27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0</v>
      </c>
      <c r="AM13" s="314" t="s">
        <v>564</v>
      </c>
      <c r="AN13" s="314" t="s">
        <v>564</v>
      </c>
      <c r="AO13" s="314">
        <v>0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296</v>
      </c>
      <c r="AU13" s="314">
        <v>0</v>
      </c>
      <c r="AV13" s="314">
        <v>0</v>
      </c>
      <c r="AW13" s="314">
        <v>0</v>
      </c>
      <c r="AX13" s="314">
        <v>296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0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0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0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1672</v>
      </c>
      <c r="EV13" s="314">
        <v>912</v>
      </c>
      <c r="EW13" s="314">
        <v>0</v>
      </c>
      <c r="EX13" s="314">
        <v>0</v>
      </c>
      <c r="EY13" s="314">
        <v>176</v>
      </c>
      <c r="EZ13" s="314">
        <v>432</v>
      </c>
      <c r="FA13" s="314">
        <v>51</v>
      </c>
      <c r="FB13" s="314">
        <v>0</v>
      </c>
      <c r="FC13" s="314">
        <v>101</v>
      </c>
      <c r="FD13" s="314">
        <v>0</v>
      </c>
      <c r="FE13" s="314">
        <v>0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0</v>
      </c>
    </row>
    <row r="14" spans="1:171" s="300" customFormat="1" ht="12" customHeight="1">
      <c r="A14" s="294" t="s">
        <v>568</v>
      </c>
      <c r="B14" s="295" t="s">
        <v>581</v>
      </c>
      <c r="C14" s="294" t="s">
        <v>582</v>
      </c>
      <c r="D14" s="314">
        <f t="shared" si="6"/>
        <v>1362</v>
      </c>
      <c r="E14" s="314">
        <f t="shared" si="7"/>
        <v>122</v>
      </c>
      <c r="F14" s="314">
        <f t="shared" si="8"/>
        <v>0</v>
      </c>
      <c r="G14" s="314">
        <f t="shared" si="9"/>
        <v>0</v>
      </c>
      <c r="H14" s="314">
        <f t="shared" si="10"/>
        <v>294</v>
      </c>
      <c r="I14" s="314">
        <f t="shared" si="11"/>
        <v>306</v>
      </c>
      <c r="J14" s="314">
        <f t="shared" si="12"/>
        <v>66</v>
      </c>
      <c r="K14" s="314">
        <f t="shared" si="13"/>
        <v>0</v>
      </c>
      <c r="L14" s="314">
        <f t="shared" si="14"/>
        <v>0</v>
      </c>
      <c r="M14" s="314">
        <f t="shared" si="15"/>
        <v>0</v>
      </c>
      <c r="N14" s="314">
        <f t="shared" si="16"/>
        <v>0</v>
      </c>
      <c r="O14" s="314">
        <f t="shared" si="17"/>
        <v>0</v>
      </c>
      <c r="P14" s="314">
        <f t="shared" si="18"/>
        <v>0</v>
      </c>
      <c r="Q14" s="314">
        <f t="shared" si="19"/>
        <v>255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319</v>
      </c>
      <c r="Y14" s="314">
        <f t="shared" si="27"/>
        <v>300</v>
      </c>
      <c r="Z14" s="314">
        <v>0</v>
      </c>
      <c r="AA14" s="314">
        <v>0</v>
      </c>
      <c r="AB14" s="314">
        <v>0</v>
      </c>
      <c r="AC14" s="314">
        <v>45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255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41</v>
      </c>
      <c r="AU14" s="314">
        <v>0</v>
      </c>
      <c r="AV14" s="314">
        <v>0</v>
      </c>
      <c r="AW14" s="314">
        <v>0</v>
      </c>
      <c r="AX14" s="314">
        <v>41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0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1021</v>
      </c>
      <c r="EV14" s="314">
        <v>122</v>
      </c>
      <c r="EW14" s="314">
        <v>0</v>
      </c>
      <c r="EX14" s="314">
        <v>0</v>
      </c>
      <c r="EY14" s="314">
        <v>208</v>
      </c>
      <c r="EZ14" s="314">
        <v>306</v>
      </c>
      <c r="FA14" s="314">
        <v>66</v>
      </c>
      <c r="FB14" s="314">
        <v>0</v>
      </c>
      <c r="FC14" s="314">
        <v>0</v>
      </c>
      <c r="FD14" s="314">
        <v>0</v>
      </c>
      <c r="FE14" s="314">
        <v>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319</v>
      </c>
    </row>
    <row r="15" spans="1:171" s="300" customFormat="1" ht="12" customHeight="1">
      <c r="A15" s="294" t="s">
        <v>568</v>
      </c>
      <c r="B15" s="295" t="s">
        <v>583</v>
      </c>
      <c r="C15" s="294" t="s">
        <v>584</v>
      </c>
      <c r="D15" s="314">
        <f t="shared" si="6"/>
        <v>3349</v>
      </c>
      <c r="E15" s="314">
        <f t="shared" si="7"/>
        <v>2090</v>
      </c>
      <c r="F15" s="314">
        <f t="shared" si="8"/>
        <v>0</v>
      </c>
      <c r="G15" s="314">
        <f t="shared" si="9"/>
        <v>0</v>
      </c>
      <c r="H15" s="314">
        <f t="shared" si="10"/>
        <v>542</v>
      </c>
      <c r="I15" s="314">
        <f t="shared" si="11"/>
        <v>553</v>
      </c>
      <c r="J15" s="314">
        <f t="shared" si="12"/>
        <v>144</v>
      </c>
      <c r="K15" s="314">
        <f t="shared" si="13"/>
        <v>0</v>
      </c>
      <c r="L15" s="314">
        <f t="shared" si="14"/>
        <v>0</v>
      </c>
      <c r="M15" s="314">
        <f t="shared" si="15"/>
        <v>0</v>
      </c>
      <c r="N15" s="314">
        <f t="shared" si="16"/>
        <v>0</v>
      </c>
      <c r="O15" s="314">
        <f t="shared" si="17"/>
        <v>0</v>
      </c>
      <c r="P15" s="314">
        <f t="shared" si="18"/>
        <v>0</v>
      </c>
      <c r="Q15" s="314">
        <f t="shared" si="19"/>
        <v>0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20</v>
      </c>
      <c r="Y15" s="314">
        <f t="shared" si="27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519</v>
      </c>
      <c r="AU15" s="314">
        <v>0</v>
      </c>
      <c r="AV15" s="314">
        <v>0</v>
      </c>
      <c r="AW15" s="314">
        <v>0</v>
      </c>
      <c r="AX15" s="314">
        <v>499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20</v>
      </c>
      <c r="BO15" s="314">
        <f t="shared" si="29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2830</v>
      </c>
      <c r="EV15" s="314">
        <v>2090</v>
      </c>
      <c r="EW15" s="314">
        <v>0</v>
      </c>
      <c r="EX15" s="314">
        <v>0</v>
      </c>
      <c r="EY15" s="314">
        <v>43</v>
      </c>
      <c r="EZ15" s="314">
        <v>553</v>
      </c>
      <c r="FA15" s="314">
        <v>144</v>
      </c>
      <c r="FB15" s="314">
        <v>0</v>
      </c>
      <c r="FC15" s="314">
        <v>0</v>
      </c>
      <c r="FD15" s="314">
        <v>0</v>
      </c>
      <c r="FE15" s="314">
        <v>0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0</v>
      </c>
    </row>
    <row r="16" spans="1:171" s="300" customFormat="1" ht="12" customHeight="1">
      <c r="A16" s="294" t="s">
        <v>568</v>
      </c>
      <c r="B16" s="295" t="s">
        <v>585</v>
      </c>
      <c r="C16" s="294" t="s">
        <v>586</v>
      </c>
      <c r="D16" s="314">
        <f t="shared" si="6"/>
        <v>0</v>
      </c>
      <c r="E16" s="314">
        <f t="shared" si="7"/>
        <v>0</v>
      </c>
      <c r="F16" s="314">
        <f t="shared" si="8"/>
        <v>0</v>
      </c>
      <c r="G16" s="314">
        <f t="shared" si="9"/>
        <v>0</v>
      </c>
      <c r="H16" s="314">
        <f t="shared" si="10"/>
        <v>0</v>
      </c>
      <c r="I16" s="314">
        <f t="shared" si="11"/>
        <v>0</v>
      </c>
      <c r="J16" s="314">
        <f t="shared" si="12"/>
        <v>0</v>
      </c>
      <c r="K16" s="314">
        <f t="shared" si="13"/>
        <v>0</v>
      </c>
      <c r="L16" s="314">
        <f t="shared" si="14"/>
        <v>0</v>
      </c>
      <c r="M16" s="314">
        <f t="shared" si="15"/>
        <v>0</v>
      </c>
      <c r="N16" s="314">
        <f t="shared" si="16"/>
        <v>0</v>
      </c>
      <c r="O16" s="314">
        <f t="shared" si="17"/>
        <v>0</v>
      </c>
      <c r="P16" s="314">
        <f t="shared" si="18"/>
        <v>0</v>
      </c>
      <c r="Q16" s="314">
        <f t="shared" si="19"/>
        <v>0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0</v>
      </c>
      <c r="W16" s="314">
        <f t="shared" si="25"/>
        <v>0</v>
      </c>
      <c r="X16" s="314">
        <f t="shared" si="26"/>
        <v>0</v>
      </c>
      <c r="Y16" s="314">
        <f t="shared" si="27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0</v>
      </c>
      <c r="AU16" s="314">
        <v>0</v>
      </c>
      <c r="AV16" s="314">
        <v>0</v>
      </c>
      <c r="AW16" s="314">
        <v>0</v>
      </c>
      <c r="AX16" s="314">
        <v>0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0</v>
      </c>
      <c r="BO16" s="314">
        <f t="shared" si="29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0</v>
      </c>
      <c r="EV16" s="314">
        <v>0</v>
      </c>
      <c r="EW16" s="314">
        <v>0</v>
      </c>
      <c r="EX16" s="314">
        <v>0</v>
      </c>
      <c r="EY16" s="314">
        <v>0</v>
      </c>
      <c r="EZ16" s="314">
        <v>0</v>
      </c>
      <c r="FA16" s="314">
        <v>0</v>
      </c>
      <c r="FB16" s="314">
        <v>0</v>
      </c>
      <c r="FC16" s="314">
        <v>0</v>
      </c>
      <c r="FD16" s="314">
        <v>0</v>
      </c>
      <c r="FE16" s="314">
        <v>0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0</v>
      </c>
    </row>
    <row r="17" spans="1:171" s="300" customFormat="1" ht="12" customHeight="1">
      <c r="A17" s="294" t="s">
        <v>568</v>
      </c>
      <c r="B17" s="295" t="s">
        <v>587</v>
      </c>
      <c r="C17" s="294" t="s">
        <v>588</v>
      </c>
      <c r="D17" s="314">
        <f t="shared" si="6"/>
        <v>1338</v>
      </c>
      <c r="E17" s="314">
        <f t="shared" si="7"/>
        <v>0</v>
      </c>
      <c r="F17" s="314">
        <f t="shared" si="8"/>
        <v>0</v>
      </c>
      <c r="G17" s="314">
        <f t="shared" si="9"/>
        <v>0</v>
      </c>
      <c r="H17" s="314">
        <f t="shared" si="10"/>
        <v>713</v>
      </c>
      <c r="I17" s="314">
        <f t="shared" si="11"/>
        <v>481</v>
      </c>
      <c r="J17" s="314">
        <f t="shared" si="12"/>
        <v>144</v>
      </c>
      <c r="K17" s="314">
        <f t="shared" si="13"/>
        <v>0</v>
      </c>
      <c r="L17" s="314">
        <f t="shared" si="14"/>
        <v>0</v>
      </c>
      <c r="M17" s="314">
        <f t="shared" si="15"/>
        <v>0</v>
      </c>
      <c r="N17" s="314">
        <f t="shared" si="16"/>
        <v>0</v>
      </c>
      <c r="O17" s="314">
        <f t="shared" si="17"/>
        <v>0</v>
      </c>
      <c r="P17" s="314">
        <f t="shared" si="18"/>
        <v>0</v>
      </c>
      <c r="Q17" s="314">
        <f t="shared" si="19"/>
        <v>0</v>
      </c>
      <c r="R17" s="314">
        <f t="shared" si="20"/>
        <v>0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0</v>
      </c>
      <c r="X17" s="314">
        <f t="shared" si="26"/>
        <v>0</v>
      </c>
      <c r="Y17" s="314">
        <f t="shared" si="27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0</v>
      </c>
      <c r="AU17" s="314">
        <v>0</v>
      </c>
      <c r="AV17" s="314">
        <v>0</v>
      </c>
      <c r="AW17" s="314">
        <v>0</v>
      </c>
      <c r="AX17" s="314">
        <v>0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1338</v>
      </c>
      <c r="EV17" s="314">
        <v>0</v>
      </c>
      <c r="EW17" s="314">
        <v>0</v>
      </c>
      <c r="EX17" s="314">
        <v>0</v>
      </c>
      <c r="EY17" s="314">
        <v>713</v>
      </c>
      <c r="EZ17" s="314">
        <v>481</v>
      </c>
      <c r="FA17" s="314">
        <v>144</v>
      </c>
      <c r="FB17" s="314">
        <v>0</v>
      </c>
      <c r="FC17" s="314">
        <v>0</v>
      </c>
      <c r="FD17" s="314">
        <v>0</v>
      </c>
      <c r="FE17" s="314">
        <v>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568</v>
      </c>
      <c r="B18" s="295" t="s">
        <v>589</v>
      </c>
      <c r="C18" s="294" t="s">
        <v>590</v>
      </c>
      <c r="D18" s="314">
        <f t="shared" si="6"/>
        <v>764</v>
      </c>
      <c r="E18" s="314">
        <f t="shared" si="7"/>
        <v>0</v>
      </c>
      <c r="F18" s="314">
        <f t="shared" si="8"/>
        <v>0</v>
      </c>
      <c r="G18" s="314">
        <f t="shared" si="9"/>
        <v>0</v>
      </c>
      <c r="H18" s="314">
        <f t="shared" si="10"/>
        <v>328</v>
      </c>
      <c r="I18" s="314">
        <f t="shared" si="11"/>
        <v>314</v>
      </c>
      <c r="J18" s="314">
        <f t="shared" si="12"/>
        <v>65</v>
      </c>
      <c r="K18" s="314">
        <f t="shared" si="13"/>
        <v>5</v>
      </c>
      <c r="L18" s="314">
        <f t="shared" si="14"/>
        <v>52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0</v>
      </c>
      <c r="R18" s="314">
        <f t="shared" si="20"/>
        <v>0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0</v>
      </c>
      <c r="Y18" s="314">
        <f t="shared" si="27"/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0</v>
      </c>
      <c r="AT18" s="314">
        <f t="shared" si="28"/>
        <v>328</v>
      </c>
      <c r="AU18" s="314">
        <v>0</v>
      </c>
      <c r="AV18" s="314">
        <v>0</v>
      </c>
      <c r="AW18" s="314">
        <v>0</v>
      </c>
      <c r="AX18" s="314">
        <v>328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0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0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436</v>
      </c>
      <c r="EV18" s="314">
        <v>0</v>
      </c>
      <c r="EW18" s="314">
        <v>0</v>
      </c>
      <c r="EX18" s="314">
        <v>0</v>
      </c>
      <c r="EY18" s="314">
        <v>0</v>
      </c>
      <c r="EZ18" s="314">
        <v>314</v>
      </c>
      <c r="FA18" s="314">
        <v>65</v>
      </c>
      <c r="FB18" s="314">
        <v>5</v>
      </c>
      <c r="FC18" s="314">
        <v>52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0</v>
      </c>
    </row>
    <row r="19" spans="1:171" s="300" customFormat="1" ht="12" customHeight="1">
      <c r="A19" s="294" t="s">
        <v>568</v>
      </c>
      <c r="B19" s="295" t="s">
        <v>591</v>
      </c>
      <c r="C19" s="294" t="s">
        <v>592</v>
      </c>
      <c r="D19" s="314">
        <f t="shared" si="6"/>
        <v>1424</v>
      </c>
      <c r="E19" s="314">
        <f t="shared" si="7"/>
        <v>1050</v>
      </c>
      <c r="F19" s="314">
        <f t="shared" si="8"/>
        <v>0</v>
      </c>
      <c r="G19" s="314">
        <f t="shared" si="9"/>
        <v>0</v>
      </c>
      <c r="H19" s="314">
        <f t="shared" si="10"/>
        <v>104</v>
      </c>
      <c r="I19" s="314">
        <f t="shared" si="11"/>
        <v>206</v>
      </c>
      <c r="J19" s="314">
        <f t="shared" si="12"/>
        <v>64</v>
      </c>
      <c r="K19" s="314">
        <f t="shared" si="13"/>
        <v>0</v>
      </c>
      <c r="L19" s="314">
        <f t="shared" si="14"/>
        <v>0</v>
      </c>
      <c r="M19" s="314">
        <f t="shared" si="15"/>
        <v>0</v>
      </c>
      <c r="N19" s="314">
        <f t="shared" si="16"/>
        <v>0</v>
      </c>
      <c r="O19" s="314">
        <f t="shared" si="17"/>
        <v>0</v>
      </c>
      <c r="P19" s="314">
        <f t="shared" si="18"/>
        <v>0</v>
      </c>
      <c r="Q19" s="314">
        <f t="shared" si="19"/>
        <v>0</v>
      </c>
      <c r="R19" s="314">
        <f t="shared" si="20"/>
        <v>0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0</v>
      </c>
      <c r="X19" s="314">
        <f t="shared" si="26"/>
        <v>0</v>
      </c>
      <c r="Y19" s="314">
        <f t="shared" si="27"/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0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0</v>
      </c>
      <c r="AT19" s="314">
        <f t="shared" si="28"/>
        <v>0</v>
      </c>
      <c r="AU19" s="314">
        <v>0</v>
      </c>
      <c r="AV19" s="314">
        <v>0</v>
      </c>
      <c r="AW19" s="314">
        <v>0</v>
      </c>
      <c r="AX19" s="314">
        <v>0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0</v>
      </c>
      <c r="BO19" s="314">
        <f t="shared" si="29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0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1424</v>
      </c>
      <c r="EV19" s="314">
        <v>1050</v>
      </c>
      <c r="EW19" s="314">
        <v>0</v>
      </c>
      <c r="EX19" s="314">
        <v>0</v>
      </c>
      <c r="EY19" s="314">
        <v>104</v>
      </c>
      <c r="EZ19" s="314">
        <v>206</v>
      </c>
      <c r="FA19" s="314">
        <v>64</v>
      </c>
      <c r="FB19" s="314">
        <v>0</v>
      </c>
      <c r="FC19" s="314">
        <v>0</v>
      </c>
      <c r="FD19" s="314">
        <v>0</v>
      </c>
      <c r="FE19" s="314">
        <v>0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0</v>
      </c>
    </row>
    <row r="20" spans="1:171" s="300" customFormat="1" ht="12" customHeight="1">
      <c r="A20" s="294" t="s">
        <v>568</v>
      </c>
      <c r="B20" s="295" t="s">
        <v>593</v>
      </c>
      <c r="C20" s="294" t="s">
        <v>594</v>
      </c>
      <c r="D20" s="314">
        <f t="shared" si="6"/>
        <v>265</v>
      </c>
      <c r="E20" s="314">
        <f t="shared" si="7"/>
        <v>0</v>
      </c>
      <c r="F20" s="314">
        <f t="shared" si="8"/>
        <v>0</v>
      </c>
      <c r="G20" s="314">
        <f t="shared" si="9"/>
        <v>0</v>
      </c>
      <c r="H20" s="314">
        <f t="shared" si="10"/>
        <v>203</v>
      </c>
      <c r="I20" s="314">
        <f t="shared" si="11"/>
        <v>0</v>
      </c>
      <c r="J20" s="314">
        <f t="shared" si="12"/>
        <v>62</v>
      </c>
      <c r="K20" s="314">
        <f t="shared" si="13"/>
        <v>0</v>
      </c>
      <c r="L20" s="314">
        <f t="shared" si="14"/>
        <v>0</v>
      </c>
      <c r="M20" s="314">
        <f t="shared" si="15"/>
        <v>0</v>
      </c>
      <c r="N20" s="314">
        <f t="shared" si="16"/>
        <v>0</v>
      </c>
      <c r="O20" s="314">
        <f t="shared" si="17"/>
        <v>0</v>
      </c>
      <c r="P20" s="314">
        <f t="shared" si="18"/>
        <v>0</v>
      </c>
      <c r="Q20" s="314">
        <f t="shared" si="19"/>
        <v>0</v>
      </c>
      <c r="R20" s="314">
        <f t="shared" si="20"/>
        <v>0</v>
      </c>
      <c r="S20" s="314">
        <f t="shared" si="21"/>
        <v>0</v>
      </c>
      <c r="T20" s="314">
        <f t="shared" si="22"/>
        <v>0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0</v>
      </c>
      <c r="Y20" s="314">
        <f t="shared" si="27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0</v>
      </c>
      <c r="AM20" s="314" t="s">
        <v>564</v>
      </c>
      <c r="AN20" s="314" t="s">
        <v>564</v>
      </c>
      <c r="AO20" s="314">
        <v>0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265</v>
      </c>
      <c r="AU20" s="314">
        <v>0</v>
      </c>
      <c r="AV20" s="314">
        <v>0</v>
      </c>
      <c r="AW20" s="314">
        <v>0</v>
      </c>
      <c r="AX20" s="314">
        <v>203</v>
      </c>
      <c r="AY20" s="314">
        <v>0</v>
      </c>
      <c r="AZ20" s="314">
        <v>62</v>
      </c>
      <c r="BA20" s="314">
        <v>0</v>
      </c>
      <c r="BB20" s="314">
        <v>0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0</v>
      </c>
      <c r="BO20" s="314">
        <f t="shared" si="29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0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0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0</v>
      </c>
      <c r="EV20" s="314">
        <v>0</v>
      </c>
      <c r="EW20" s="314">
        <v>0</v>
      </c>
      <c r="EX20" s="314">
        <v>0</v>
      </c>
      <c r="EY20" s="314">
        <v>0</v>
      </c>
      <c r="EZ20" s="314">
        <v>0</v>
      </c>
      <c r="FA20" s="314">
        <v>0</v>
      </c>
      <c r="FB20" s="314">
        <v>0</v>
      </c>
      <c r="FC20" s="314">
        <v>0</v>
      </c>
      <c r="FD20" s="314">
        <v>0</v>
      </c>
      <c r="FE20" s="314">
        <v>0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</row>
    <row r="21" spans="1:171" s="300" customFormat="1" ht="12" customHeight="1">
      <c r="A21" s="294" t="s">
        <v>568</v>
      </c>
      <c r="B21" s="295" t="s">
        <v>595</v>
      </c>
      <c r="C21" s="294" t="s">
        <v>596</v>
      </c>
      <c r="D21" s="314">
        <f t="shared" si="6"/>
        <v>383</v>
      </c>
      <c r="E21" s="314">
        <f t="shared" si="7"/>
        <v>20</v>
      </c>
      <c r="F21" s="314">
        <f t="shared" si="8"/>
        <v>0</v>
      </c>
      <c r="G21" s="314">
        <f t="shared" si="9"/>
        <v>0</v>
      </c>
      <c r="H21" s="314">
        <f t="shared" si="10"/>
        <v>49</v>
      </c>
      <c r="I21" s="314">
        <f t="shared" si="11"/>
        <v>50</v>
      </c>
      <c r="J21" s="314">
        <f t="shared" si="12"/>
        <v>10</v>
      </c>
      <c r="K21" s="314">
        <f t="shared" si="13"/>
        <v>0</v>
      </c>
      <c r="L21" s="314">
        <f t="shared" si="14"/>
        <v>0</v>
      </c>
      <c r="M21" s="314">
        <f t="shared" si="15"/>
        <v>0</v>
      </c>
      <c r="N21" s="314">
        <f t="shared" si="16"/>
        <v>0</v>
      </c>
      <c r="O21" s="314">
        <f t="shared" si="17"/>
        <v>152</v>
      </c>
      <c r="P21" s="314">
        <f t="shared" si="18"/>
        <v>0</v>
      </c>
      <c r="Q21" s="314">
        <f t="shared" si="19"/>
        <v>43</v>
      </c>
      <c r="R21" s="314">
        <f t="shared" si="20"/>
        <v>0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0</v>
      </c>
      <c r="W21" s="314">
        <f t="shared" si="25"/>
        <v>4</v>
      </c>
      <c r="X21" s="314">
        <f t="shared" si="26"/>
        <v>55</v>
      </c>
      <c r="Y21" s="314">
        <f t="shared" si="27"/>
        <v>50</v>
      </c>
      <c r="Z21" s="314">
        <v>0</v>
      </c>
      <c r="AA21" s="314">
        <v>0</v>
      </c>
      <c r="AB21" s="314">
        <v>0</v>
      </c>
      <c r="AC21" s="314">
        <v>7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43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0</v>
      </c>
      <c r="AR21" s="314" t="s">
        <v>564</v>
      </c>
      <c r="AS21" s="314">
        <v>0</v>
      </c>
      <c r="AT21" s="314">
        <f t="shared" si="28"/>
        <v>8</v>
      </c>
      <c r="AU21" s="314">
        <v>0</v>
      </c>
      <c r="AV21" s="314">
        <v>0</v>
      </c>
      <c r="AW21" s="314">
        <v>0</v>
      </c>
      <c r="AX21" s="314">
        <v>8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0</v>
      </c>
      <c r="BO21" s="314">
        <f t="shared" si="29"/>
        <v>152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152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4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4</v>
      </c>
      <c r="ET21" s="314">
        <v>0</v>
      </c>
      <c r="EU21" s="314">
        <f t="shared" si="33"/>
        <v>169</v>
      </c>
      <c r="EV21" s="314">
        <v>20</v>
      </c>
      <c r="EW21" s="314">
        <v>0</v>
      </c>
      <c r="EX21" s="314">
        <v>0</v>
      </c>
      <c r="EY21" s="314">
        <v>34</v>
      </c>
      <c r="EZ21" s="314">
        <v>50</v>
      </c>
      <c r="FA21" s="314">
        <v>10</v>
      </c>
      <c r="FB21" s="314">
        <v>0</v>
      </c>
      <c r="FC21" s="314">
        <v>0</v>
      </c>
      <c r="FD21" s="314">
        <v>0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0</v>
      </c>
      <c r="FO21" s="314">
        <v>55</v>
      </c>
    </row>
    <row r="22" spans="1:171" s="300" customFormat="1" ht="12" customHeight="1">
      <c r="A22" s="294" t="s">
        <v>568</v>
      </c>
      <c r="B22" s="295" t="s">
        <v>597</v>
      </c>
      <c r="C22" s="294" t="s">
        <v>598</v>
      </c>
      <c r="D22" s="314">
        <f t="shared" si="6"/>
        <v>37</v>
      </c>
      <c r="E22" s="314">
        <f t="shared" si="7"/>
        <v>0</v>
      </c>
      <c r="F22" s="314">
        <f t="shared" si="8"/>
        <v>0</v>
      </c>
      <c r="G22" s="314">
        <f t="shared" si="9"/>
        <v>0</v>
      </c>
      <c r="H22" s="314">
        <f t="shared" si="10"/>
        <v>6</v>
      </c>
      <c r="I22" s="314">
        <f t="shared" si="11"/>
        <v>22</v>
      </c>
      <c r="J22" s="314">
        <f t="shared" si="12"/>
        <v>3</v>
      </c>
      <c r="K22" s="314">
        <f t="shared" si="13"/>
        <v>1</v>
      </c>
      <c r="L22" s="314">
        <f t="shared" si="14"/>
        <v>5</v>
      </c>
      <c r="M22" s="314">
        <f t="shared" si="15"/>
        <v>0</v>
      </c>
      <c r="N22" s="314">
        <f t="shared" si="16"/>
        <v>0</v>
      </c>
      <c r="O22" s="314">
        <f t="shared" si="17"/>
        <v>0</v>
      </c>
      <c r="P22" s="314">
        <f t="shared" si="18"/>
        <v>0</v>
      </c>
      <c r="Q22" s="314">
        <f t="shared" si="19"/>
        <v>0</v>
      </c>
      <c r="R22" s="314">
        <f t="shared" si="20"/>
        <v>0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0</v>
      </c>
      <c r="Y22" s="314">
        <f t="shared" si="27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0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0</v>
      </c>
      <c r="AT22" s="314">
        <f t="shared" si="28"/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0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37</v>
      </c>
      <c r="EV22" s="314">
        <v>0</v>
      </c>
      <c r="EW22" s="314">
        <v>0</v>
      </c>
      <c r="EX22" s="314">
        <v>0</v>
      </c>
      <c r="EY22" s="314">
        <v>6</v>
      </c>
      <c r="EZ22" s="314">
        <v>22</v>
      </c>
      <c r="FA22" s="314">
        <v>3</v>
      </c>
      <c r="FB22" s="314">
        <v>1</v>
      </c>
      <c r="FC22" s="314">
        <v>5</v>
      </c>
      <c r="FD22" s="314">
        <v>0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0</v>
      </c>
    </row>
    <row r="23" spans="1:171" s="300" customFormat="1" ht="12" customHeight="1">
      <c r="A23" s="294" t="s">
        <v>568</v>
      </c>
      <c r="B23" s="295" t="s">
        <v>599</v>
      </c>
      <c r="C23" s="294" t="s">
        <v>600</v>
      </c>
      <c r="D23" s="314">
        <f t="shared" si="6"/>
        <v>93</v>
      </c>
      <c r="E23" s="314">
        <f t="shared" si="7"/>
        <v>29</v>
      </c>
      <c r="F23" s="314">
        <f t="shared" si="8"/>
        <v>0</v>
      </c>
      <c r="G23" s="314">
        <f t="shared" si="9"/>
        <v>8</v>
      </c>
      <c r="H23" s="314">
        <f t="shared" si="10"/>
        <v>19</v>
      </c>
      <c r="I23" s="314">
        <f t="shared" si="11"/>
        <v>27</v>
      </c>
      <c r="J23" s="314">
        <f t="shared" si="12"/>
        <v>10</v>
      </c>
      <c r="K23" s="314">
        <f t="shared" si="13"/>
        <v>0</v>
      </c>
      <c r="L23" s="314">
        <f t="shared" si="14"/>
        <v>0</v>
      </c>
      <c r="M23" s="314">
        <f t="shared" si="15"/>
        <v>0</v>
      </c>
      <c r="N23" s="314">
        <f t="shared" si="16"/>
        <v>0</v>
      </c>
      <c r="O23" s="314">
        <f t="shared" si="17"/>
        <v>0</v>
      </c>
      <c r="P23" s="314">
        <f t="shared" si="18"/>
        <v>0</v>
      </c>
      <c r="Q23" s="314">
        <f t="shared" si="19"/>
        <v>0</v>
      </c>
      <c r="R23" s="314">
        <f t="shared" si="20"/>
        <v>0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0</v>
      </c>
      <c r="X23" s="314">
        <f t="shared" si="26"/>
        <v>0</v>
      </c>
      <c r="Y23" s="314">
        <f t="shared" si="27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0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0</v>
      </c>
      <c r="AU23" s="314">
        <v>0</v>
      </c>
      <c r="AV23" s="314">
        <v>0</v>
      </c>
      <c r="AW23" s="314">
        <v>0</v>
      </c>
      <c r="AX23" s="314">
        <v>0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0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0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0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93</v>
      </c>
      <c r="EV23" s="314">
        <v>29</v>
      </c>
      <c r="EW23" s="314">
        <v>0</v>
      </c>
      <c r="EX23" s="314">
        <v>8</v>
      </c>
      <c r="EY23" s="314">
        <v>19</v>
      </c>
      <c r="EZ23" s="314">
        <v>27</v>
      </c>
      <c r="FA23" s="314">
        <v>10</v>
      </c>
      <c r="FB23" s="314">
        <v>0</v>
      </c>
      <c r="FC23" s="314">
        <v>0</v>
      </c>
      <c r="FD23" s="314">
        <v>0</v>
      </c>
      <c r="FE23" s="314">
        <v>0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0</v>
      </c>
    </row>
    <row r="24" spans="1:171" s="300" customFormat="1" ht="12" customHeight="1">
      <c r="A24" s="294" t="s">
        <v>568</v>
      </c>
      <c r="B24" s="295" t="s">
        <v>601</v>
      </c>
      <c r="C24" s="294" t="s">
        <v>602</v>
      </c>
      <c r="D24" s="314">
        <f t="shared" si="6"/>
        <v>10</v>
      </c>
      <c r="E24" s="314">
        <f t="shared" si="7"/>
        <v>0</v>
      </c>
      <c r="F24" s="314">
        <f t="shared" si="8"/>
        <v>0</v>
      </c>
      <c r="G24" s="314">
        <f t="shared" si="9"/>
        <v>0</v>
      </c>
      <c r="H24" s="314">
        <f t="shared" si="10"/>
        <v>6</v>
      </c>
      <c r="I24" s="314">
        <f t="shared" si="11"/>
        <v>0</v>
      </c>
      <c r="J24" s="314">
        <f t="shared" si="12"/>
        <v>0</v>
      </c>
      <c r="K24" s="314">
        <f t="shared" si="13"/>
        <v>0</v>
      </c>
      <c r="L24" s="314">
        <f t="shared" si="14"/>
        <v>0</v>
      </c>
      <c r="M24" s="314">
        <f t="shared" si="15"/>
        <v>0</v>
      </c>
      <c r="N24" s="314">
        <f t="shared" si="16"/>
        <v>0</v>
      </c>
      <c r="O24" s="314">
        <f t="shared" si="17"/>
        <v>0</v>
      </c>
      <c r="P24" s="314">
        <f t="shared" si="18"/>
        <v>0</v>
      </c>
      <c r="Q24" s="314">
        <f t="shared" si="19"/>
        <v>0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4</v>
      </c>
      <c r="Y24" s="314">
        <f t="shared" si="27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0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0</v>
      </c>
      <c r="AT24" s="314">
        <f t="shared" si="28"/>
        <v>6</v>
      </c>
      <c r="AU24" s="314">
        <v>0</v>
      </c>
      <c r="AV24" s="314">
        <v>0</v>
      </c>
      <c r="AW24" s="314">
        <v>0</v>
      </c>
      <c r="AX24" s="314">
        <v>6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4</v>
      </c>
      <c r="EV24" s="314">
        <v>0</v>
      </c>
      <c r="EW24" s="314">
        <v>0</v>
      </c>
      <c r="EX24" s="314">
        <v>0</v>
      </c>
      <c r="EY24" s="314">
        <v>0</v>
      </c>
      <c r="EZ24" s="314">
        <v>0</v>
      </c>
      <c r="FA24" s="314">
        <v>0</v>
      </c>
      <c r="FB24" s="314">
        <v>0</v>
      </c>
      <c r="FC24" s="314">
        <v>0</v>
      </c>
      <c r="FD24" s="314">
        <v>0</v>
      </c>
      <c r="FE24" s="314">
        <v>0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4</v>
      </c>
    </row>
    <row r="25" spans="1:171" s="300" customFormat="1" ht="12" customHeight="1">
      <c r="A25" s="294" t="s">
        <v>568</v>
      </c>
      <c r="B25" s="295" t="s">
        <v>603</v>
      </c>
      <c r="C25" s="294" t="s">
        <v>604</v>
      </c>
      <c r="D25" s="314">
        <f t="shared" si="6"/>
        <v>26</v>
      </c>
      <c r="E25" s="314">
        <f t="shared" si="7"/>
        <v>0</v>
      </c>
      <c r="F25" s="314">
        <f t="shared" si="8"/>
        <v>0</v>
      </c>
      <c r="G25" s="314">
        <f t="shared" si="9"/>
        <v>0</v>
      </c>
      <c r="H25" s="314">
        <f t="shared" si="10"/>
        <v>26</v>
      </c>
      <c r="I25" s="314">
        <f t="shared" si="11"/>
        <v>0</v>
      </c>
      <c r="J25" s="314">
        <f t="shared" si="12"/>
        <v>0</v>
      </c>
      <c r="K25" s="314">
        <f t="shared" si="13"/>
        <v>0</v>
      </c>
      <c r="L25" s="314">
        <f t="shared" si="14"/>
        <v>0</v>
      </c>
      <c r="M25" s="314">
        <f t="shared" si="15"/>
        <v>0</v>
      </c>
      <c r="N25" s="314">
        <f t="shared" si="16"/>
        <v>0</v>
      </c>
      <c r="O25" s="314">
        <f t="shared" si="17"/>
        <v>0</v>
      </c>
      <c r="P25" s="314">
        <f t="shared" si="18"/>
        <v>0</v>
      </c>
      <c r="Q25" s="314">
        <f t="shared" si="19"/>
        <v>0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0</v>
      </c>
      <c r="W25" s="314">
        <f t="shared" si="25"/>
        <v>0</v>
      </c>
      <c r="X25" s="314">
        <f t="shared" si="26"/>
        <v>0</v>
      </c>
      <c r="Y25" s="314">
        <f t="shared" si="27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0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0</v>
      </c>
      <c r="AR25" s="314" t="s">
        <v>564</v>
      </c>
      <c r="AS25" s="314">
        <v>0</v>
      </c>
      <c r="AT25" s="314">
        <f t="shared" si="28"/>
        <v>26</v>
      </c>
      <c r="AU25" s="314">
        <v>0</v>
      </c>
      <c r="AV25" s="314">
        <v>0</v>
      </c>
      <c r="AW25" s="314">
        <v>0</v>
      </c>
      <c r="AX25" s="314">
        <v>26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0</v>
      </c>
      <c r="EV25" s="314">
        <v>0</v>
      </c>
      <c r="EW25" s="314">
        <v>0</v>
      </c>
      <c r="EX25" s="314">
        <v>0</v>
      </c>
      <c r="EY25" s="314">
        <v>0</v>
      </c>
      <c r="EZ25" s="314">
        <v>0</v>
      </c>
      <c r="FA25" s="314">
        <v>0</v>
      </c>
      <c r="FB25" s="314">
        <v>0</v>
      </c>
      <c r="FC25" s="314">
        <v>0</v>
      </c>
      <c r="FD25" s="314">
        <v>0</v>
      </c>
      <c r="FE25" s="314">
        <v>0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0</v>
      </c>
    </row>
    <row r="26" spans="1:171" s="300" customFormat="1" ht="12" customHeight="1">
      <c r="A26" s="294" t="s">
        <v>568</v>
      </c>
      <c r="B26" s="295" t="s">
        <v>605</v>
      </c>
      <c r="C26" s="294" t="s">
        <v>606</v>
      </c>
      <c r="D26" s="314">
        <f t="shared" si="6"/>
        <v>108</v>
      </c>
      <c r="E26" s="314">
        <f t="shared" si="7"/>
        <v>0</v>
      </c>
      <c r="F26" s="314">
        <f t="shared" si="8"/>
        <v>0</v>
      </c>
      <c r="G26" s="314">
        <f t="shared" si="9"/>
        <v>0</v>
      </c>
      <c r="H26" s="314">
        <f t="shared" si="10"/>
        <v>29</v>
      </c>
      <c r="I26" s="314">
        <f t="shared" si="11"/>
        <v>69</v>
      </c>
      <c r="J26" s="314">
        <f t="shared" si="12"/>
        <v>10</v>
      </c>
      <c r="K26" s="314">
        <f t="shared" si="13"/>
        <v>0</v>
      </c>
      <c r="L26" s="314">
        <f t="shared" si="14"/>
        <v>0</v>
      </c>
      <c r="M26" s="314">
        <f t="shared" si="15"/>
        <v>0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0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0</v>
      </c>
      <c r="Y26" s="314">
        <f t="shared" si="27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15</v>
      </c>
      <c r="AU26" s="314">
        <v>0</v>
      </c>
      <c r="AV26" s="314">
        <v>0</v>
      </c>
      <c r="AW26" s="314">
        <v>0</v>
      </c>
      <c r="AX26" s="314">
        <v>15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93</v>
      </c>
      <c r="EV26" s="314">
        <v>0</v>
      </c>
      <c r="EW26" s="314">
        <v>0</v>
      </c>
      <c r="EX26" s="314">
        <v>0</v>
      </c>
      <c r="EY26" s="314">
        <v>14</v>
      </c>
      <c r="EZ26" s="314">
        <v>69</v>
      </c>
      <c r="FA26" s="314">
        <v>10</v>
      </c>
      <c r="FB26" s="314">
        <v>0</v>
      </c>
      <c r="FC26" s="314">
        <v>0</v>
      </c>
      <c r="FD26" s="314">
        <v>0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0</v>
      </c>
    </row>
    <row r="27" spans="1:171" s="300" customFormat="1" ht="12" customHeight="1">
      <c r="A27" s="294" t="s">
        <v>568</v>
      </c>
      <c r="B27" s="295" t="s">
        <v>607</v>
      </c>
      <c r="C27" s="294" t="s">
        <v>608</v>
      </c>
      <c r="D27" s="314">
        <f t="shared" si="6"/>
        <v>80</v>
      </c>
      <c r="E27" s="314">
        <f t="shared" si="7"/>
        <v>0</v>
      </c>
      <c r="F27" s="314">
        <f t="shared" si="8"/>
        <v>0</v>
      </c>
      <c r="G27" s="314">
        <f t="shared" si="9"/>
        <v>0</v>
      </c>
      <c r="H27" s="314">
        <f t="shared" si="10"/>
        <v>30</v>
      </c>
      <c r="I27" s="314">
        <f t="shared" si="11"/>
        <v>38</v>
      </c>
      <c r="J27" s="314">
        <f t="shared" si="12"/>
        <v>12</v>
      </c>
      <c r="K27" s="314">
        <f t="shared" si="13"/>
        <v>0</v>
      </c>
      <c r="L27" s="314">
        <f t="shared" si="14"/>
        <v>0</v>
      </c>
      <c r="M27" s="314">
        <f t="shared" si="15"/>
        <v>0</v>
      </c>
      <c r="N27" s="314">
        <f t="shared" si="16"/>
        <v>0</v>
      </c>
      <c r="O27" s="314">
        <f t="shared" si="17"/>
        <v>0</v>
      </c>
      <c r="P27" s="314">
        <f t="shared" si="18"/>
        <v>0</v>
      </c>
      <c r="Q27" s="314">
        <f t="shared" si="19"/>
        <v>0</v>
      </c>
      <c r="R27" s="314">
        <f t="shared" si="20"/>
        <v>0</v>
      </c>
      <c r="S27" s="314">
        <f t="shared" si="21"/>
        <v>0</v>
      </c>
      <c r="T27" s="314">
        <f t="shared" si="22"/>
        <v>0</v>
      </c>
      <c r="U27" s="314">
        <f t="shared" si="23"/>
        <v>0</v>
      </c>
      <c r="V27" s="314">
        <f t="shared" si="24"/>
        <v>0</v>
      </c>
      <c r="W27" s="314">
        <f t="shared" si="25"/>
        <v>0</v>
      </c>
      <c r="X27" s="314">
        <f t="shared" si="26"/>
        <v>0</v>
      </c>
      <c r="Y27" s="314">
        <f t="shared" si="27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>
        <v>0</v>
      </c>
      <c r="AM27" s="314" t="s">
        <v>564</v>
      </c>
      <c r="AN27" s="314" t="s">
        <v>564</v>
      </c>
      <c r="AO27" s="314">
        <v>0</v>
      </c>
      <c r="AP27" s="314" t="s">
        <v>564</v>
      </c>
      <c r="AQ27" s="314">
        <v>0</v>
      </c>
      <c r="AR27" s="314" t="s">
        <v>564</v>
      </c>
      <c r="AS27" s="314">
        <v>0</v>
      </c>
      <c r="AT27" s="314">
        <f t="shared" si="28"/>
        <v>13</v>
      </c>
      <c r="AU27" s="314">
        <v>0</v>
      </c>
      <c r="AV27" s="314">
        <v>0</v>
      </c>
      <c r="AW27" s="314">
        <v>0</v>
      </c>
      <c r="AX27" s="314">
        <v>13</v>
      </c>
      <c r="AY27" s="314"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v>0</v>
      </c>
      <c r="BE27" s="314" t="s">
        <v>564</v>
      </c>
      <c r="BF27" s="314" t="s">
        <v>564</v>
      </c>
      <c r="BG27" s="314" t="s">
        <v>564</v>
      </c>
      <c r="BH27" s="314" t="s">
        <v>564</v>
      </c>
      <c r="BI27" s="314" t="s">
        <v>564</v>
      </c>
      <c r="BJ27" s="314" t="s">
        <v>564</v>
      </c>
      <c r="BK27" s="314" t="s">
        <v>564</v>
      </c>
      <c r="BL27" s="314" t="s">
        <v>564</v>
      </c>
      <c r="BM27" s="314" t="s">
        <v>564</v>
      </c>
      <c r="BN27" s="314">
        <v>0</v>
      </c>
      <c r="BO27" s="314">
        <f t="shared" si="29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 t="s">
        <v>564</v>
      </c>
      <c r="CI27" s="314">
        <v>0</v>
      </c>
      <c r="CJ27" s="314">
        <f t="shared" si="30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4">
        <v>0</v>
      </c>
      <c r="CU27" s="314">
        <v>0</v>
      </c>
      <c r="CV27" s="314">
        <v>0</v>
      </c>
      <c r="CW27" s="314" t="s">
        <v>564</v>
      </c>
      <c r="CX27" s="314" t="s">
        <v>564</v>
      </c>
      <c r="CY27" s="314" t="s">
        <v>564</v>
      </c>
      <c r="CZ27" s="314" t="s">
        <v>564</v>
      </c>
      <c r="DA27" s="314" t="s">
        <v>564</v>
      </c>
      <c r="DB27" s="314" t="s">
        <v>564</v>
      </c>
      <c r="DC27" s="314" t="s">
        <v>564</v>
      </c>
      <c r="DD27" s="314">
        <v>0</v>
      </c>
      <c r="DE27" s="314">
        <f t="shared" si="31"/>
        <v>0</v>
      </c>
      <c r="DF27" s="314">
        <v>0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v>0</v>
      </c>
      <c r="DO27" s="314">
        <v>0</v>
      </c>
      <c r="DP27" s="314">
        <v>0</v>
      </c>
      <c r="DQ27" s="314">
        <v>0</v>
      </c>
      <c r="DR27" s="314" t="s">
        <v>564</v>
      </c>
      <c r="DS27" s="314" t="s">
        <v>564</v>
      </c>
      <c r="DT27" s="314">
        <v>0</v>
      </c>
      <c r="DU27" s="314" t="s">
        <v>564</v>
      </c>
      <c r="DV27" s="314" t="s">
        <v>564</v>
      </c>
      <c r="DW27" s="314" t="s">
        <v>564</v>
      </c>
      <c r="DX27" s="314" t="s">
        <v>564</v>
      </c>
      <c r="DY27" s="314">
        <v>0</v>
      </c>
      <c r="DZ27" s="314">
        <f t="shared" si="32"/>
        <v>0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0</v>
      </c>
      <c r="EK27" s="314" t="s">
        <v>564</v>
      </c>
      <c r="EL27" s="314" t="s">
        <v>564</v>
      </c>
      <c r="EM27" s="314" t="s">
        <v>564</v>
      </c>
      <c r="EN27" s="314">
        <v>0</v>
      </c>
      <c r="EO27" s="314">
        <v>0</v>
      </c>
      <c r="EP27" s="314" t="s">
        <v>564</v>
      </c>
      <c r="EQ27" s="314" t="s">
        <v>564</v>
      </c>
      <c r="ER27" s="314" t="s">
        <v>564</v>
      </c>
      <c r="ES27" s="314">
        <v>0</v>
      </c>
      <c r="ET27" s="314">
        <v>0</v>
      </c>
      <c r="EU27" s="314">
        <f t="shared" si="33"/>
        <v>67</v>
      </c>
      <c r="EV27" s="314">
        <v>0</v>
      </c>
      <c r="EW27" s="314">
        <v>0</v>
      </c>
      <c r="EX27" s="314">
        <v>0</v>
      </c>
      <c r="EY27" s="314">
        <v>17</v>
      </c>
      <c r="EZ27" s="314">
        <v>38</v>
      </c>
      <c r="FA27" s="314">
        <v>12</v>
      </c>
      <c r="FB27" s="314">
        <v>0</v>
      </c>
      <c r="FC27" s="314">
        <v>0</v>
      </c>
      <c r="FD27" s="314">
        <v>0</v>
      </c>
      <c r="FE27" s="314">
        <v>0</v>
      </c>
      <c r="FF27" s="314">
        <v>0</v>
      </c>
      <c r="FG27" s="314">
        <v>0</v>
      </c>
      <c r="FH27" s="314" t="s">
        <v>564</v>
      </c>
      <c r="FI27" s="314" t="s">
        <v>564</v>
      </c>
      <c r="FJ27" s="314" t="s">
        <v>564</v>
      </c>
      <c r="FK27" s="314">
        <v>0</v>
      </c>
      <c r="FL27" s="314">
        <v>0</v>
      </c>
      <c r="FM27" s="314">
        <v>0</v>
      </c>
      <c r="FN27" s="314">
        <v>0</v>
      </c>
      <c r="FO27" s="314">
        <v>0</v>
      </c>
    </row>
    <row r="28" spans="1:171" s="300" customFormat="1" ht="12" customHeight="1">
      <c r="A28" s="294" t="s">
        <v>568</v>
      </c>
      <c r="B28" s="295" t="s">
        <v>609</v>
      </c>
      <c r="C28" s="294" t="s">
        <v>610</v>
      </c>
      <c r="D28" s="314">
        <f t="shared" si="6"/>
        <v>76</v>
      </c>
      <c r="E28" s="314">
        <f t="shared" si="7"/>
        <v>0</v>
      </c>
      <c r="F28" s="314">
        <f t="shared" si="8"/>
        <v>0</v>
      </c>
      <c r="G28" s="314">
        <f t="shared" si="9"/>
        <v>0</v>
      </c>
      <c r="H28" s="314">
        <f t="shared" si="10"/>
        <v>29</v>
      </c>
      <c r="I28" s="314">
        <f t="shared" si="11"/>
        <v>37</v>
      </c>
      <c r="J28" s="314">
        <f t="shared" si="12"/>
        <v>10</v>
      </c>
      <c r="K28" s="314">
        <f t="shared" si="13"/>
        <v>0</v>
      </c>
      <c r="L28" s="314">
        <f t="shared" si="14"/>
        <v>0</v>
      </c>
      <c r="M28" s="314">
        <f t="shared" si="15"/>
        <v>0</v>
      </c>
      <c r="N28" s="314">
        <f t="shared" si="16"/>
        <v>0</v>
      </c>
      <c r="O28" s="314">
        <f t="shared" si="17"/>
        <v>0</v>
      </c>
      <c r="P28" s="314">
        <f t="shared" si="18"/>
        <v>0</v>
      </c>
      <c r="Q28" s="314">
        <f t="shared" si="19"/>
        <v>0</v>
      </c>
      <c r="R28" s="314">
        <f t="shared" si="20"/>
        <v>0</v>
      </c>
      <c r="S28" s="314">
        <f t="shared" si="21"/>
        <v>0</v>
      </c>
      <c r="T28" s="314">
        <f t="shared" si="22"/>
        <v>0</v>
      </c>
      <c r="U28" s="314">
        <f t="shared" si="23"/>
        <v>0</v>
      </c>
      <c r="V28" s="314">
        <f t="shared" si="24"/>
        <v>0</v>
      </c>
      <c r="W28" s="314">
        <f t="shared" si="25"/>
        <v>0</v>
      </c>
      <c r="X28" s="314">
        <f t="shared" si="26"/>
        <v>0</v>
      </c>
      <c r="Y28" s="314">
        <f t="shared" si="27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>
        <v>0</v>
      </c>
      <c r="AM28" s="314" t="s">
        <v>564</v>
      </c>
      <c r="AN28" s="314" t="s">
        <v>564</v>
      </c>
      <c r="AO28" s="314">
        <v>0</v>
      </c>
      <c r="AP28" s="314" t="s">
        <v>564</v>
      </c>
      <c r="AQ28" s="314">
        <v>0</v>
      </c>
      <c r="AR28" s="314" t="s">
        <v>564</v>
      </c>
      <c r="AS28" s="314">
        <v>0</v>
      </c>
      <c r="AT28" s="314">
        <f t="shared" si="28"/>
        <v>13</v>
      </c>
      <c r="AU28" s="314">
        <v>0</v>
      </c>
      <c r="AV28" s="314">
        <v>0</v>
      </c>
      <c r="AW28" s="314">
        <v>0</v>
      </c>
      <c r="AX28" s="314">
        <v>13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 t="s">
        <v>564</v>
      </c>
      <c r="BF28" s="314" t="s">
        <v>564</v>
      </c>
      <c r="BG28" s="314" t="s">
        <v>564</v>
      </c>
      <c r="BH28" s="314" t="s">
        <v>564</v>
      </c>
      <c r="BI28" s="314" t="s">
        <v>564</v>
      </c>
      <c r="BJ28" s="314" t="s">
        <v>564</v>
      </c>
      <c r="BK28" s="314" t="s">
        <v>564</v>
      </c>
      <c r="BL28" s="314" t="s">
        <v>564</v>
      </c>
      <c r="BM28" s="314" t="s">
        <v>564</v>
      </c>
      <c r="BN28" s="314">
        <v>0</v>
      </c>
      <c r="BO28" s="314">
        <f t="shared" si="29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 t="s">
        <v>564</v>
      </c>
      <c r="CI28" s="314">
        <v>0</v>
      </c>
      <c r="CJ28" s="314">
        <f t="shared" si="30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4">
        <v>0</v>
      </c>
      <c r="CU28" s="314">
        <v>0</v>
      </c>
      <c r="CV28" s="314">
        <v>0</v>
      </c>
      <c r="CW28" s="314" t="s">
        <v>564</v>
      </c>
      <c r="CX28" s="314" t="s">
        <v>564</v>
      </c>
      <c r="CY28" s="314" t="s">
        <v>564</v>
      </c>
      <c r="CZ28" s="314" t="s">
        <v>564</v>
      </c>
      <c r="DA28" s="314" t="s">
        <v>564</v>
      </c>
      <c r="DB28" s="314" t="s">
        <v>564</v>
      </c>
      <c r="DC28" s="314" t="s">
        <v>564</v>
      </c>
      <c r="DD28" s="314">
        <v>0</v>
      </c>
      <c r="DE28" s="314">
        <f t="shared" si="31"/>
        <v>0</v>
      </c>
      <c r="DF28" s="314">
        <v>0</v>
      </c>
      <c r="DG28" s="314"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v>0</v>
      </c>
      <c r="DO28" s="314">
        <v>0</v>
      </c>
      <c r="DP28" s="314">
        <v>0</v>
      </c>
      <c r="DQ28" s="314">
        <v>0</v>
      </c>
      <c r="DR28" s="314" t="s">
        <v>564</v>
      </c>
      <c r="DS28" s="314" t="s">
        <v>564</v>
      </c>
      <c r="DT28" s="314">
        <v>0</v>
      </c>
      <c r="DU28" s="314" t="s">
        <v>564</v>
      </c>
      <c r="DV28" s="314" t="s">
        <v>564</v>
      </c>
      <c r="DW28" s="314" t="s">
        <v>564</v>
      </c>
      <c r="DX28" s="314" t="s">
        <v>564</v>
      </c>
      <c r="DY28" s="314">
        <v>0</v>
      </c>
      <c r="DZ28" s="314">
        <f t="shared" si="32"/>
        <v>0</v>
      </c>
      <c r="EA28" s="314"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v>0</v>
      </c>
      <c r="EI28" s="314">
        <v>0</v>
      </c>
      <c r="EJ28" s="314">
        <v>0</v>
      </c>
      <c r="EK28" s="314" t="s">
        <v>564</v>
      </c>
      <c r="EL28" s="314" t="s">
        <v>564</v>
      </c>
      <c r="EM28" s="314" t="s">
        <v>564</v>
      </c>
      <c r="EN28" s="314">
        <v>0</v>
      </c>
      <c r="EO28" s="314">
        <v>0</v>
      </c>
      <c r="EP28" s="314" t="s">
        <v>564</v>
      </c>
      <c r="EQ28" s="314" t="s">
        <v>564</v>
      </c>
      <c r="ER28" s="314" t="s">
        <v>564</v>
      </c>
      <c r="ES28" s="314">
        <v>0</v>
      </c>
      <c r="ET28" s="314">
        <v>0</v>
      </c>
      <c r="EU28" s="314">
        <f t="shared" si="33"/>
        <v>63</v>
      </c>
      <c r="EV28" s="314">
        <v>0</v>
      </c>
      <c r="EW28" s="314">
        <v>0</v>
      </c>
      <c r="EX28" s="314">
        <v>0</v>
      </c>
      <c r="EY28" s="314">
        <v>16</v>
      </c>
      <c r="EZ28" s="314">
        <v>37</v>
      </c>
      <c r="FA28" s="314">
        <v>10</v>
      </c>
      <c r="FB28" s="314">
        <v>0</v>
      </c>
      <c r="FC28" s="314">
        <v>0</v>
      </c>
      <c r="FD28" s="314">
        <v>0</v>
      </c>
      <c r="FE28" s="314">
        <v>0</v>
      </c>
      <c r="FF28" s="314">
        <v>0</v>
      </c>
      <c r="FG28" s="314">
        <v>0</v>
      </c>
      <c r="FH28" s="314" t="s">
        <v>564</v>
      </c>
      <c r="FI28" s="314" t="s">
        <v>564</v>
      </c>
      <c r="FJ28" s="314" t="s">
        <v>564</v>
      </c>
      <c r="FK28" s="314">
        <v>0</v>
      </c>
      <c r="FL28" s="314">
        <v>0</v>
      </c>
      <c r="FM28" s="314">
        <v>0</v>
      </c>
      <c r="FN28" s="314">
        <v>0</v>
      </c>
      <c r="FO28" s="314">
        <v>0</v>
      </c>
    </row>
    <row r="29" spans="1:171" s="300" customFormat="1" ht="12" customHeight="1">
      <c r="A29" s="294" t="s">
        <v>568</v>
      </c>
      <c r="B29" s="295" t="s">
        <v>611</v>
      </c>
      <c r="C29" s="294" t="s">
        <v>612</v>
      </c>
      <c r="D29" s="314">
        <f t="shared" si="6"/>
        <v>71</v>
      </c>
      <c r="E29" s="314">
        <f t="shared" si="7"/>
        <v>0</v>
      </c>
      <c r="F29" s="314">
        <f t="shared" si="8"/>
        <v>0</v>
      </c>
      <c r="G29" s="314">
        <f t="shared" si="9"/>
        <v>0</v>
      </c>
      <c r="H29" s="314">
        <f t="shared" si="10"/>
        <v>27</v>
      </c>
      <c r="I29" s="314">
        <f t="shared" si="11"/>
        <v>34</v>
      </c>
      <c r="J29" s="314">
        <f t="shared" si="12"/>
        <v>10</v>
      </c>
      <c r="K29" s="314">
        <f t="shared" si="13"/>
        <v>0</v>
      </c>
      <c r="L29" s="314">
        <f t="shared" si="14"/>
        <v>0</v>
      </c>
      <c r="M29" s="314">
        <f t="shared" si="15"/>
        <v>0</v>
      </c>
      <c r="N29" s="314">
        <f t="shared" si="16"/>
        <v>0</v>
      </c>
      <c r="O29" s="314">
        <f t="shared" si="17"/>
        <v>0</v>
      </c>
      <c r="P29" s="314">
        <f t="shared" si="18"/>
        <v>0</v>
      </c>
      <c r="Q29" s="314">
        <f t="shared" si="19"/>
        <v>0</v>
      </c>
      <c r="R29" s="314">
        <f t="shared" si="20"/>
        <v>0</v>
      </c>
      <c r="S29" s="314">
        <f t="shared" si="21"/>
        <v>0</v>
      </c>
      <c r="T29" s="314">
        <f t="shared" si="22"/>
        <v>0</v>
      </c>
      <c r="U29" s="314">
        <f t="shared" si="23"/>
        <v>0</v>
      </c>
      <c r="V29" s="314">
        <f t="shared" si="24"/>
        <v>0</v>
      </c>
      <c r="W29" s="314">
        <f t="shared" si="25"/>
        <v>0</v>
      </c>
      <c r="X29" s="314">
        <f t="shared" si="26"/>
        <v>0</v>
      </c>
      <c r="Y29" s="314">
        <f t="shared" si="27"/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>
        <v>0</v>
      </c>
      <c r="AM29" s="314" t="s">
        <v>564</v>
      </c>
      <c r="AN29" s="314" t="s">
        <v>564</v>
      </c>
      <c r="AO29" s="314">
        <v>0</v>
      </c>
      <c r="AP29" s="314" t="s">
        <v>564</v>
      </c>
      <c r="AQ29" s="314">
        <v>0</v>
      </c>
      <c r="AR29" s="314" t="s">
        <v>564</v>
      </c>
      <c r="AS29" s="314">
        <v>0</v>
      </c>
      <c r="AT29" s="314">
        <f t="shared" si="28"/>
        <v>11</v>
      </c>
      <c r="AU29" s="314">
        <v>0</v>
      </c>
      <c r="AV29" s="314">
        <v>0</v>
      </c>
      <c r="AW29" s="314">
        <v>0</v>
      </c>
      <c r="AX29" s="314">
        <v>11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 t="s">
        <v>564</v>
      </c>
      <c r="BF29" s="314" t="s">
        <v>564</v>
      </c>
      <c r="BG29" s="314" t="s">
        <v>564</v>
      </c>
      <c r="BH29" s="314" t="s">
        <v>564</v>
      </c>
      <c r="BI29" s="314" t="s">
        <v>564</v>
      </c>
      <c r="BJ29" s="314" t="s">
        <v>564</v>
      </c>
      <c r="BK29" s="314" t="s">
        <v>564</v>
      </c>
      <c r="BL29" s="314" t="s">
        <v>564</v>
      </c>
      <c r="BM29" s="314" t="s">
        <v>564</v>
      </c>
      <c r="BN29" s="314">
        <v>0</v>
      </c>
      <c r="BO29" s="314">
        <f t="shared" si="29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 t="s">
        <v>564</v>
      </c>
      <c r="CI29" s="314">
        <v>0</v>
      </c>
      <c r="CJ29" s="314">
        <f t="shared" si="30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v>0</v>
      </c>
      <c r="CS29" s="314">
        <v>0</v>
      </c>
      <c r="CT29" s="314">
        <v>0</v>
      </c>
      <c r="CU29" s="314">
        <v>0</v>
      </c>
      <c r="CV29" s="314">
        <v>0</v>
      </c>
      <c r="CW29" s="314" t="s">
        <v>564</v>
      </c>
      <c r="CX29" s="314" t="s">
        <v>564</v>
      </c>
      <c r="CY29" s="314" t="s">
        <v>564</v>
      </c>
      <c r="CZ29" s="314" t="s">
        <v>564</v>
      </c>
      <c r="DA29" s="314" t="s">
        <v>564</v>
      </c>
      <c r="DB29" s="314" t="s">
        <v>564</v>
      </c>
      <c r="DC29" s="314" t="s">
        <v>564</v>
      </c>
      <c r="DD29" s="314">
        <v>0</v>
      </c>
      <c r="DE29" s="314">
        <f t="shared" si="31"/>
        <v>0</v>
      </c>
      <c r="DF29" s="314">
        <v>0</v>
      </c>
      <c r="DG29" s="314"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v>0</v>
      </c>
      <c r="DO29" s="314">
        <v>0</v>
      </c>
      <c r="DP29" s="314">
        <v>0</v>
      </c>
      <c r="DQ29" s="314">
        <v>0</v>
      </c>
      <c r="DR29" s="314" t="s">
        <v>564</v>
      </c>
      <c r="DS29" s="314" t="s">
        <v>564</v>
      </c>
      <c r="DT29" s="314">
        <v>0</v>
      </c>
      <c r="DU29" s="314" t="s">
        <v>564</v>
      </c>
      <c r="DV29" s="314" t="s">
        <v>564</v>
      </c>
      <c r="DW29" s="314" t="s">
        <v>564</v>
      </c>
      <c r="DX29" s="314" t="s">
        <v>564</v>
      </c>
      <c r="DY29" s="314">
        <v>0</v>
      </c>
      <c r="DZ29" s="314">
        <f t="shared" si="32"/>
        <v>0</v>
      </c>
      <c r="EA29" s="314"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v>0</v>
      </c>
      <c r="EI29" s="314">
        <v>0</v>
      </c>
      <c r="EJ29" s="314">
        <v>0</v>
      </c>
      <c r="EK29" s="314" t="s">
        <v>564</v>
      </c>
      <c r="EL29" s="314" t="s">
        <v>564</v>
      </c>
      <c r="EM29" s="314" t="s">
        <v>564</v>
      </c>
      <c r="EN29" s="314">
        <v>0</v>
      </c>
      <c r="EO29" s="314">
        <v>0</v>
      </c>
      <c r="EP29" s="314" t="s">
        <v>564</v>
      </c>
      <c r="EQ29" s="314" t="s">
        <v>564</v>
      </c>
      <c r="ER29" s="314" t="s">
        <v>564</v>
      </c>
      <c r="ES29" s="314">
        <v>0</v>
      </c>
      <c r="ET29" s="314">
        <v>0</v>
      </c>
      <c r="EU29" s="314">
        <f t="shared" si="33"/>
        <v>60</v>
      </c>
      <c r="EV29" s="314">
        <v>0</v>
      </c>
      <c r="EW29" s="314">
        <v>0</v>
      </c>
      <c r="EX29" s="314">
        <v>0</v>
      </c>
      <c r="EY29" s="314">
        <v>16</v>
      </c>
      <c r="EZ29" s="314">
        <v>34</v>
      </c>
      <c r="FA29" s="314">
        <v>10</v>
      </c>
      <c r="FB29" s="314">
        <v>0</v>
      </c>
      <c r="FC29" s="314">
        <v>0</v>
      </c>
      <c r="FD29" s="314">
        <v>0</v>
      </c>
      <c r="FE29" s="314">
        <v>0</v>
      </c>
      <c r="FF29" s="314">
        <v>0</v>
      </c>
      <c r="FG29" s="314">
        <v>0</v>
      </c>
      <c r="FH29" s="314" t="s">
        <v>564</v>
      </c>
      <c r="FI29" s="314" t="s">
        <v>564</v>
      </c>
      <c r="FJ29" s="314" t="s">
        <v>564</v>
      </c>
      <c r="FK29" s="314">
        <v>0</v>
      </c>
      <c r="FL29" s="314">
        <v>0</v>
      </c>
      <c r="FM29" s="314">
        <v>0</v>
      </c>
      <c r="FN29" s="314">
        <v>0</v>
      </c>
      <c r="FO29" s="314">
        <v>0</v>
      </c>
    </row>
    <row r="30" spans="1:171" s="300" customFormat="1" ht="12" customHeight="1">
      <c r="A30" s="294" t="s">
        <v>568</v>
      </c>
      <c r="B30" s="295" t="s">
        <v>613</v>
      </c>
      <c r="C30" s="294" t="s">
        <v>567</v>
      </c>
      <c r="D30" s="314">
        <f t="shared" si="6"/>
        <v>314</v>
      </c>
      <c r="E30" s="314">
        <f t="shared" si="7"/>
        <v>0</v>
      </c>
      <c r="F30" s="314">
        <f t="shared" si="8"/>
        <v>0</v>
      </c>
      <c r="G30" s="314">
        <f t="shared" si="9"/>
        <v>0</v>
      </c>
      <c r="H30" s="314">
        <f t="shared" si="10"/>
        <v>177</v>
      </c>
      <c r="I30" s="314">
        <f t="shared" si="11"/>
        <v>106</v>
      </c>
      <c r="J30" s="314">
        <f t="shared" si="12"/>
        <v>31</v>
      </c>
      <c r="K30" s="314">
        <f t="shared" si="13"/>
        <v>0</v>
      </c>
      <c r="L30" s="314">
        <f t="shared" si="14"/>
        <v>0</v>
      </c>
      <c r="M30" s="314">
        <f t="shared" si="15"/>
        <v>0</v>
      </c>
      <c r="N30" s="314">
        <f t="shared" si="16"/>
        <v>0</v>
      </c>
      <c r="O30" s="314">
        <f t="shared" si="17"/>
        <v>0</v>
      </c>
      <c r="P30" s="314">
        <f t="shared" si="18"/>
        <v>0</v>
      </c>
      <c r="Q30" s="314">
        <f t="shared" si="19"/>
        <v>0</v>
      </c>
      <c r="R30" s="314">
        <f t="shared" si="20"/>
        <v>0</v>
      </c>
      <c r="S30" s="314">
        <f t="shared" si="21"/>
        <v>0</v>
      </c>
      <c r="T30" s="314">
        <f t="shared" si="22"/>
        <v>0</v>
      </c>
      <c r="U30" s="314">
        <f t="shared" si="23"/>
        <v>0</v>
      </c>
      <c r="V30" s="314">
        <f t="shared" si="24"/>
        <v>0</v>
      </c>
      <c r="W30" s="314">
        <f t="shared" si="25"/>
        <v>0</v>
      </c>
      <c r="X30" s="314">
        <f t="shared" si="26"/>
        <v>0</v>
      </c>
      <c r="Y30" s="314">
        <f t="shared" si="27"/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>
        <v>0</v>
      </c>
      <c r="AM30" s="314" t="s">
        <v>564</v>
      </c>
      <c r="AN30" s="314" t="s">
        <v>564</v>
      </c>
      <c r="AO30" s="314">
        <v>0</v>
      </c>
      <c r="AP30" s="314" t="s">
        <v>564</v>
      </c>
      <c r="AQ30" s="314">
        <v>0</v>
      </c>
      <c r="AR30" s="314" t="s">
        <v>564</v>
      </c>
      <c r="AS30" s="314">
        <v>0</v>
      </c>
      <c r="AT30" s="314">
        <f t="shared" si="28"/>
        <v>0</v>
      </c>
      <c r="AU30" s="314">
        <v>0</v>
      </c>
      <c r="AV30" s="314">
        <v>0</v>
      </c>
      <c r="AW30" s="314">
        <v>0</v>
      </c>
      <c r="AX30" s="314">
        <v>0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 t="s">
        <v>564</v>
      </c>
      <c r="BF30" s="314" t="s">
        <v>564</v>
      </c>
      <c r="BG30" s="314" t="s">
        <v>564</v>
      </c>
      <c r="BH30" s="314" t="s">
        <v>564</v>
      </c>
      <c r="BI30" s="314" t="s">
        <v>564</v>
      </c>
      <c r="BJ30" s="314" t="s">
        <v>564</v>
      </c>
      <c r="BK30" s="314" t="s">
        <v>564</v>
      </c>
      <c r="BL30" s="314" t="s">
        <v>564</v>
      </c>
      <c r="BM30" s="314" t="s">
        <v>564</v>
      </c>
      <c r="BN30" s="314">
        <v>0</v>
      </c>
      <c r="BO30" s="314">
        <f t="shared" si="29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 t="s">
        <v>564</v>
      </c>
      <c r="CI30" s="314">
        <v>0</v>
      </c>
      <c r="CJ30" s="314">
        <f t="shared" si="30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4">
        <v>0</v>
      </c>
      <c r="CU30" s="314">
        <v>0</v>
      </c>
      <c r="CV30" s="314">
        <v>0</v>
      </c>
      <c r="CW30" s="314" t="s">
        <v>564</v>
      </c>
      <c r="CX30" s="314" t="s">
        <v>564</v>
      </c>
      <c r="CY30" s="314" t="s">
        <v>564</v>
      </c>
      <c r="CZ30" s="314" t="s">
        <v>564</v>
      </c>
      <c r="DA30" s="314" t="s">
        <v>564</v>
      </c>
      <c r="DB30" s="314" t="s">
        <v>564</v>
      </c>
      <c r="DC30" s="314" t="s">
        <v>564</v>
      </c>
      <c r="DD30" s="314">
        <v>0</v>
      </c>
      <c r="DE30" s="314">
        <f t="shared" si="31"/>
        <v>0</v>
      </c>
      <c r="DF30" s="314">
        <v>0</v>
      </c>
      <c r="DG30" s="314"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v>0</v>
      </c>
      <c r="DO30" s="314">
        <v>0</v>
      </c>
      <c r="DP30" s="314">
        <v>0</v>
      </c>
      <c r="DQ30" s="314">
        <v>0</v>
      </c>
      <c r="DR30" s="314" t="s">
        <v>564</v>
      </c>
      <c r="DS30" s="314" t="s">
        <v>564</v>
      </c>
      <c r="DT30" s="314">
        <v>0</v>
      </c>
      <c r="DU30" s="314" t="s">
        <v>564</v>
      </c>
      <c r="DV30" s="314" t="s">
        <v>564</v>
      </c>
      <c r="DW30" s="314" t="s">
        <v>564</v>
      </c>
      <c r="DX30" s="314" t="s">
        <v>564</v>
      </c>
      <c r="DY30" s="314">
        <v>0</v>
      </c>
      <c r="DZ30" s="314">
        <f t="shared" si="32"/>
        <v>0</v>
      </c>
      <c r="EA30" s="314"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v>0</v>
      </c>
      <c r="EI30" s="314">
        <v>0</v>
      </c>
      <c r="EJ30" s="314">
        <v>0</v>
      </c>
      <c r="EK30" s="314" t="s">
        <v>564</v>
      </c>
      <c r="EL30" s="314" t="s">
        <v>564</v>
      </c>
      <c r="EM30" s="314" t="s">
        <v>564</v>
      </c>
      <c r="EN30" s="314">
        <v>0</v>
      </c>
      <c r="EO30" s="314">
        <v>0</v>
      </c>
      <c r="EP30" s="314" t="s">
        <v>564</v>
      </c>
      <c r="EQ30" s="314" t="s">
        <v>564</v>
      </c>
      <c r="ER30" s="314" t="s">
        <v>564</v>
      </c>
      <c r="ES30" s="314">
        <v>0</v>
      </c>
      <c r="ET30" s="314">
        <v>0</v>
      </c>
      <c r="EU30" s="314">
        <f t="shared" si="33"/>
        <v>314</v>
      </c>
      <c r="EV30" s="314">
        <v>0</v>
      </c>
      <c r="EW30" s="314">
        <v>0</v>
      </c>
      <c r="EX30" s="314">
        <v>0</v>
      </c>
      <c r="EY30" s="314">
        <v>177</v>
      </c>
      <c r="EZ30" s="314">
        <v>106</v>
      </c>
      <c r="FA30" s="314">
        <v>31</v>
      </c>
      <c r="FB30" s="314">
        <v>0</v>
      </c>
      <c r="FC30" s="314">
        <v>0</v>
      </c>
      <c r="FD30" s="314">
        <v>0</v>
      </c>
      <c r="FE30" s="314">
        <v>0</v>
      </c>
      <c r="FF30" s="314">
        <v>0</v>
      </c>
      <c r="FG30" s="314">
        <v>0</v>
      </c>
      <c r="FH30" s="314" t="s">
        <v>564</v>
      </c>
      <c r="FI30" s="314" t="s">
        <v>564</v>
      </c>
      <c r="FJ30" s="314" t="s">
        <v>564</v>
      </c>
      <c r="FK30" s="314">
        <v>0</v>
      </c>
      <c r="FL30" s="314">
        <v>0</v>
      </c>
      <c r="FM30" s="314">
        <v>0</v>
      </c>
      <c r="FN30" s="314">
        <v>0</v>
      </c>
      <c r="FO30" s="314">
        <v>0</v>
      </c>
    </row>
    <row r="31" spans="1:171" s="300" customFormat="1" ht="12" customHeight="1">
      <c r="A31" s="294" t="s">
        <v>568</v>
      </c>
      <c r="B31" s="295" t="s">
        <v>614</v>
      </c>
      <c r="C31" s="294" t="s">
        <v>615</v>
      </c>
      <c r="D31" s="314">
        <f t="shared" si="6"/>
        <v>705</v>
      </c>
      <c r="E31" s="314">
        <f t="shared" si="7"/>
        <v>335</v>
      </c>
      <c r="F31" s="314">
        <f t="shared" si="8"/>
        <v>0</v>
      </c>
      <c r="G31" s="314">
        <f t="shared" si="9"/>
        <v>0</v>
      </c>
      <c r="H31" s="314">
        <f t="shared" si="10"/>
        <v>160</v>
      </c>
      <c r="I31" s="314">
        <f t="shared" si="11"/>
        <v>163</v>
      </c>
      <c r="J31" s="314">
        <f t="shared" si="12"/>
        <v>21</v>
      </c>
      <c r="K31" s="314">
        <f t="shared" si="13"/>
        <v>0</v>
      </c>
      <c r="L31" s="314">
        <f t="shared" si="14"/>
        <v>26</v>
      </c>
      <c r="M31" s="314">
        <f t="shared" si="15"/>
        <v>0</v>
      </c>
      <c r="N31" s="314">
        <f t="shared" si="16"/>
        <v>0</v>
      </c>
      <c r="O31" s="314">
        <f t="shared" si="17"/>
        <v>0</v>
      </c>
      <c r="P31" s="314">
        <f t="shared" si="18"/>
        <v>0</v>
      </c>
      <c r="Q31" s="314">
        <f t="shared" si="19"/>
        <v>0</v>
      </c>
      <c r="R31" s="314">
        <f t="shared" si="20"/>
        <v>0</v>
      </c>
      <c r="S31" s="314">
        <f t="shared" si="21"/>
        <v>0</v>
      </c>
      <c r="T31" s="314">
        <f t="shared" si="22"/>
        <v>0</v>
      </c>
      <c r="U31" s="314">
        <f t="shared" si="23"/>
        <v>0</v>
      </c>
      <c r="V31" s="314">
        <f t="shared" si="24"/>
        <v>0</v>
      </c>
      <c r="W31" s="314">
        <f t="shared" si="25"/>
        <v>0</v>
      </c>
      <c r="X31" s="314">
        <f t="shared" si="26"/>
        <v>0</v>
      </c>
      <c r="Y31" s="314">
        <f t="shared" si="27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>
        <v>0</v>
      </c>
      <c r="AM31" s="314" t="s">
        <v>564</v>
      </c>
      <c r="AN31" s="314" t="s">
        <v>564</v>
      </c>
      <c r="AO31" s="314">
        <v>0</v>
      </c>
      <c r="AP31" s="314" t="s">
        <v>564</v>
      </c>
      <c r="AQ31" s="314">
        <v>0</v>
      </c>
      <c r="AR31" s="314" t="s">
        <v>564</v>
      </c>
      <c r="AS31" s="314">
        <v>0</v>
      </c>
      <c r="AT31" s="314">
        <f t="shared" si="28"/>
        <v>126</v>
      </c>
      <c r="AU31" s="314">
        <v>0</v>
      </c>
      <c r="AV31" s="314">
        <v>0</v>
      </c>
      <c r="AW31" s="314">
        <v>0</v>
      </c>
      <c r="AX31" s="314">
        <v>79</v>
      </c>
      <c r="AY31" s="314">
        <v>0</v>
      </c>
      <c r="AZ31" s="314">
        <v>21</v>
      </c>
      <c r="BA31" s="314">
        <v>0</v>
      </c>
      <c r="BB31" s="314">
        <v>26</v>
      </c>
      <c r="BC31" s="314">
        <v>0</v>
      </c>
      <c r="BD31" s="314">
        <v>0</v>
      </c>
      <c r="BE31" s="314" t="s">
        <v>564</v>
      </c>
      <c r="BF31" s="314" t="s">
        <v>564</v>
      </c>
      <c r="BG31" s="314" t="s">
        <v>564</v>
      </c>
      <c r="BH31" s="314" t="s">
        <v>564</v>
      </c>
      <c r="BI31" s="314" t="s">
        <v>564</v>
      </c>
      <c r="BJ31" s="314" t="s">
        <v>564</v>
      </c>
      <c r="BK31" s="314" t="s">
        <v>564</v>
      </c>
      <c r="BL31" s="314" t="s">
        <v>564</v>
      </c>
      <c r="BM31" s="314" t="s">
        <v>564</v>
      </c>
      <c r="BN31" s="314">
        <v>0</v>
      </c>
      <c r="BO31" s="314">
        <f t="shared" si="29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 t="s">
        <v>564</v>
      </c>
      <c r="CI31" s="314">
        <v>0</v>
      </c>
      <c r="CJ31" s="314">
        <f t="shared" si="30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v>0</v>
      </c>
      <c r="CS31" s="314">
        <v>0</v>
      </c>
      <c r="CT31" s="314">
        <v>0</v>
      </c>
      <c r="CU31" s="314">
        <v>0</v>
      </c>
      <c r="CV31" s="314">
        <v>0</v>
      </c>
      <c r="CW31" s="314" t="s">
        <v>564</v>
      </c>
      <c r="CX31" s="314" t="s">
        <v>564</v>
      </c>
      <c r="CY31" s="314" t="s">
        <v>564</v>
      </c>
      <c r="CZ31" s="314" t="s">
        <v>564</v>
      </c>
      <c r="DA31" s="314" t="s">
        <v>564</v>
      </c>
      <c r="DB31" s="314" t="s">
        <v>564</v>
      </c>
      <c r="DC31" s="314" t="s">
        <v>564</v>
      </c>
      <c r="DD31" s="314">
        <v>0</v>
      </c>
      <c r="DE31" s="314">
        <f t="shared" si="31"/>
        <v>0</v>
      </c>
      <c r="DF31" s="314">
        <v>0</v>
      </c>
      <c r="DG31" s="314">
        <v>0</v>
      </c>
      <c r="DH31" s="314">
        <v>0</v>
      </c>
      <c r="DI31" s="314">
        <v>0</v>
      </c>
      <c r="DJ31" s="314">
        <v>0</v>
      </c>
      <c r="DK31" s="314">
        <v>0</v>
      </c>
      <c r="DL31" s="314">
        <v>0</v>
      </c>
      <c r="DM31" s="314">
        <v>0</v>
      </c>
      <c r="DN31" s="314">
        <v>0</v>
      </c>
      <c r="DO31" s="314">
        <v>0</v>
      </c>
      <c r="DP31" s="314">
        <v>0</v>
      </c>
      <c r="DQ31" s="314">
        <v>0</v>
      </c>
      <c r="DR31" s="314" t="s">
        <v>564</v>
      </c>
      <c r="DS31" s="314" t="s">
        <v>564</v>
      </c>
      <c r="DT31" s="314">
        <v>0</v>
      </c>
      <c r="DU31" s="314" t="s">
        <v>564</v>
      </c>
      <c r="DV31" s="314" t="s">
        <v>564</v>
      </c>
      <c r="DW31" s="314" t="s">
        <v>564</v>
      </c>
      <c r="DX31" s="314" t="s">
        <v>564</v>
      </c>
      <c r="DY31" s="314">
        <v>0</v>
      </c>
      <c r="DZ31" s="314">
        <f t="shared" si="32"/>
        <v>0</v>
      </c>
      <c r="EA31" s="314">
        <v>0</v>
      </c>
      <c r="EB31" s="314">
        <v>0</v>
      </c>
      <c r="EC31" s="314">
        <v>0</v>
      </c>
      <c r="ED31" s="314">
        <v>0</v>
      </c>
      <c r="EE31" s="314">
        <v>0</v>
      </c>
      <c r="EF31" s="314">
        <v>0</v>
      </c>
      <c r="EG31" s="314">
        <v>0</v>
      </c>
      <c r="EH31" s="314">
        <v>0</v>
      </c>
      <c r="EI31" s="314">
        <v>0</v>
      </c>
      <c r="EJ31" s="314">
        <v>0</v>
      </c>
      <c r="EK31" s="314" t="s">
        <v>564</v>
      </c>
      <c r="EL31" s="314" t="s">
        <v>564</v>
      </c>
      <c r="EM31" s="314" t="s">
        <v>564</v>
      </c>
      <c r="EN31" s="314">
        <v>0</v>
      </c>
      <c r="EO31" s="314">
        <v>0</v>
      </c>
      <c r="EP31" s="314" t="s">
        <v>564</v>
      </c>
      <c r="EQ31" s="314" t="s">
        <v>564</v>
      </c>
      <c r="ER31" s="314" t="s">
        <v>564</v>
      </c>
      <c r="ES31" s="314">
        <v>0</v>
      </c>
      <c r="ET31" s="314">
        <v>0</v>
      </c>
      <c r="EU31" s="314">
        <f t="shared" si="33"/>
        <v>579</v>
      </c>
      <c r="EV31" s="314">
        <v>335</v>
      </c>
      <c r="EW31" s="314">
        <v>0</v>
      </c>
      <c r="EX31" s="314">
        <v>0</v>
      </c>
      <c r="EY31" s="314">
        <v>81</v>
      </c>
      <c r="EZ31" s="314">
        <v>163</v>
      </c>
      <c r="FA31" s="314">
        <v>0</v>
      </c>
      <c r="FB31" s="314">
        <v>0</v>
      </c>
      <c r="FC31" s="314">
        <v>0</v>
      </c>
      <c r="FD31" s="314">
        <v>0</v>
      </c>
      <c r="FE31" s="314">
        <v>0</v>
      </c>
      <c r="FF31" s="314">
        <v>0</v>
      </c>
      <c r="FG31" s="314">
        <v>0</v>
      </c>
      <c r="FH31" s="314" t="s">
        <v>564</v>
      </c>
      <c r="FI31" s="314" t="s">
        <v>564</v>
      </c>
      <c r="FJ31" s="314" t="s">
        <v>564</v>
      </c>
      <c r="FK31" s="314">
        <v>0</v>
      </c>
      <c r="FL31" s="314">
        <v>0</v>
      </c>
      <c r="FM31" s="314">
        <v>0</v>
      </c>
      <c r="FN31" s="314">
        <v>0</v>
      </c>
      <c r="FO31" s="314">
        <v>0</v>
      </c>
    </row>
    <row r="32" spans="1:171" s="300" customFormat="1" ht="12" customHeight="1">
      <c r="A32" s="294" t="s">
        <v>568</v>
      </c>
      <c r="B32" s="295" t="s">
        <v>616</v>
      </c>
      <c r="C32" s="294" t="s">
        <v>617</v>
      </c>
      <c r="D32" s="314">
        <f t="shared" si="6"/>
        <v>127</v>
      </c>
      <c r="E32" s="314">
        <f t="shared" si="7"/>
        <v>63</v>
      </c>
      <c r="F32" s="314">
        <f t="shared" si="8"/>
        <v>0</v>
      </c>
      <c r="G32" s="314">
        <f t="shared" si="9"/>
        <v>0</v>
      </c>
      <c r="H32" s="314">
        <f t="shared" si="10"/>
        <v>13</v>
      </c>
      <c r="I32" s="314">
        <f t="shared" si="11"/>
        <v>35</v>
      </c>
      <c r="J32" s="314">
        <f t="shared" si="12"/>
        <v>9</v>
      </c>
      <c r="K32" s="314">
        <f t="shared" si="13"/>
        <v>7</v>
      </c>
      <c r="L32" s="314">
        <f t="shared" si="14"/>
        <v>0</v>
      </c>
      <c r="M32" s="314">
        <f t="shared" si="15"/>
        <v>0</v>
      </c>
      <c r="N32" s="314">
        <f t="shared" si="16"/>
        <v>0</v>
      </c>
      <c r="O32" s="314">
        <f t="shared" si="17"/>
        <v>0</v>
      </c>
      <c r="P32" s="314">
        <f t="shared" si="18"/>
        <v>0</v>
      </c>
      <c r="Q32" s="314">
        <f t="shared" si="19"/>
        <v>0</v>
      </c>
      <c r="R32" s="314">
        <f t="shared" si="20"/>
        <v>0</v>
      </c>
      <c r="S32" s="314">
        <f t="shared" si="21"/>
        <v>0</v>
      </c>
      <c r="T32" s="314">
        <f t="shared" si="22"/>
        <v>0</v>
      </c>
      <c r="U32" s="314">
        <f t="shared" si="23"/>
        <v>0</v>
      </c>
      <c r="V32" s="314">
        <f t="shared" si="24"/>
        <v>0</v>
      </c>
      <c r="W32" s="314">
        <f t="shared" si="25"/>
        <v>0</v>
      </c>
      <c r="X32" s="314">
        <f t="shared" si="26"/>
        <v>0</v>
      </c>
      <c r="Y32" s="314">
        <f t="shared" si="27"/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>
        <v>0</v>
      </c>
      <c r="AM32" s="314" t="s">
        <v>564</v>
      </c>
      <c r="AN32" s="314" t="s">
        <v>564</v>
      </c>
      <c r="AO32" s="314">
        <v>0</v>
      </c>
      <c r="AP32" s="314" t="s">
        <v>564</v>
      </c>
      <c r="AQ32" s="314">
        <v>0</v>
      </c>
      <c r="AR32" s="314" t="s">
        <v>564</v>
      </c>
      <c r="AS32" s="314">
        <v>0</v>
      </c>
      <c r="AT32" s="314">
        <f t="shared" si="28"/>
        <v>7</v>
      </c>
      <c r="AU32" s="314">
        <v>0</v>
      </c>
      <c r="AV32" s="314">
        <v>0</v>
      </c>
      <c r="AW32" s="314">
        <v>0</v>
      </c>
      <c r="AX32" s="314">
        <v>0</v>
      </c>
      <c r="AY32" s="314">
        <v>0</v>
      </c>
      <c r="AZ32" s="314">
        <v>0</v>
      </c>
      <c r="BA32" s="314">
        <v>7</v>
      </c>
      <c r="BB32" s="314">
        <v>0</v>
      </c>
      <c r="BC32" s="314">
        <v>0</v>
      </c>
      <c r="BD32" s="314">
        <v>0</v>
      </c>
      <c r="BE32" s="314" t="s">
        <v>564</v>
      </c>
      <c r="BF32" s="314" t="s">
        <v>564</v>
      </c>
      <c r="BG32" s="314" t="s">
        <v>564</v>
      </c>
      <c r="BH32" s="314" t="s">
        <v>564</v>
      </c>
      <c r="BI32" s="314" t="s">
        <v>564</v>
      </c>
      <c r="BJ32" s="314" t="s">
        <v>564</v>
      </c>
      <c r="BK32" s="314" t="s">
        <v>564</v>
      </c>
      <c r="BL32" s="314" t="s">
        <v>564</v>
      </c>
      <c r="BM32" s="314" t="s">
        <v>564</v>
      </c>
      <c r="BN32" s="314">
        <v>0</v>
      </c>
      <c r="BO32" s="314">
        <f t="shared" si="29"/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 t="s">
        <v>564</v>
      </c>
      <c r="CI32" s="314">
        <v>0</v>
      </c>
      <c r="CJ32" s="314">
        <f t="shared" si="30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v>0</v>
      </c>
      <c r="CS32" s="314">
        <v>0</v>
      </c>
      <c r="CT32" s="314">
        <v>0</v>
      </c>
      <c r="CU32" s="314">
        <v>0</v>
      </c>
      <c r="CV32" s="314">
        <v>0</v>
      </c>
      <c r="CW32" s="314" t="s">
        <v>564</v>
      </c>
      <c r="CX32" s="314" t="s">
        <v>564</v>
      </c>
      <c r="CY32" s="314" t="s">
        <v>564</v>
      </c>
      <c r="CZ32" s="314" t="s">
        <v>564</v>
      </c>
      <c r="DA32" s="314" t="s">
        <v>564</v>
      </c>
      <c r="DB32" s="314" t="s">
        <v>564</v>
      </c>
      <c r="DC32" s="314" t="s">
        <v>564</v>
      </c>
      <c r="DD32" s="314">
        <v>0</v>
      </c>
      <c r="DE32" s="314">
        <f t="shared" si="31"/>
        <v>0</v>
      </c>
      <c r="DF32" s="314">
        <v>0</v>
      </c>
      <c r="DG32" s="314">
        <v>0</v>
      </c>
      <c r="DH32" s="314">
        <v>0</v>
      </c>
      <c r="DI32" s="314">
        <v>0</v>
      </c>
      <c r="DJ32" s="314">
        <v>0</v>
      </c>
      <c r="DK32" s="314">
        <v>0</v>
      </c>
      <c r="DL32" s="314">
        <v>0</v>
      </c>
      <c r="DM32" s="314">
        <v>0</v>
      </c>
      <c r="DN32" s="314">
        <v>0</v>
      </c>
      <c r="DO32" s="314">
        <v>0</v>
      </c>
      <c r="DP32" s="314">
        <v>0</v>
      </c>
      <c r="DQ32" s="314">
        <v>0</v>
      </c>
      <c r="DR32" s="314" t="s">
        <v>564</v>
      </c>
      <c r="DS32" s="314" t="s">
        <v>564</v>
      </c>
      <c r="DT32" s="314">
        <v>0</v>
      </c>
      <c r="DU32" s="314" t="s">
        <v>564</v>
      </c>
      <c r="DV32" s="314" t="s">
        <v>564</v>
      </c>
      <c r="DW32" s="314" t="s">
        <v>564</v>
      </c>
      <c r="DX32" s="314" t="s">
        <v>564</v>
      </c>
      <c r="DY32" s="314">
        <v>0</v>
      </c>
      <c r="DZ32" s="314">
        <f t="shared" si="32"/>
        <v>0</v>
      </c>
      <c r="EA32" s="314">
        <v>0</v>
      </c>
      <c r="EB32" s="314">
        <v>0</v>
      </c>
      <c r="EC32" s="314">
        <v>0</v>
      </c>
      <c r="ED32" s="314">
        <v>0</v>
      </c>
      <c r="EE32" s="314">
        <v>0</v>
      </c>
      <c r="EF32" s="314">
        <v>0</v>
      </c>
      <c r="EG32" s="314">
        <v>0</v>
      </c>
      <c r="EH32" s="314">
        <v>0</v>
      </c>
      <c r="EI32" s="314">
        <v>0</v>
      </c>
      <c r="EJ32" s="314">
        <v>0</v>
      </c>
      <c r="EK32" s="314" t="s">
        <v>564</v>
      </c>
      <c r="EL32" s="314" t="s">
        <v>564</v>
      </c>
      <c r="EM32" s="314" t="s">
        <v>564</v>
      </c>
      <c r="EN32" s="314">
        <v>0</v>
      </c>
      <c r="EO32" s="314">
        <v>0</v>
      </c>
      <c r="EP32" s="314" t="s">
        <v>564</v>
      </c>
      <c r="EQ32" s="314" t="s">
        <v>564</v>
      </c>
      <c r="ER32" s="314" t="s">
        <v>564</v>
      </c>
      <c r="ES32" s="314">
        <v>0</v>
      </c>
      <c r="ET32" s="314">
        <v>0</v>
      </c>
      <c r="EU32" s="314">
        <f t="shared" si="33"/>
        <v>120</v>
      </c>
      <c r="EV32" s="314">
        <v>63</v>
      </c>
      <c r="EW32" s="314">
        <v>0</v>
      </c>
      <c r="EX32" s="314">
        <v>0</v>
      </c>
      <c r="EY32" s="314">
        <v>13</v>
      </c>
      <c r="EZ32" s="314">
        <v>35</v>
      </c>
      <c r="FA32" s="314">
        <v>9</v>
      </c>
      <c r="FB32" s="314">
        <v>0</v>
      </c>
      <c r="FC32" s="314">
        <v>0</v>
      </c>
      <c r="FD32" s="314">
        <v>0</v>
      </c>
      <c r="FE32" s="314">
        <v>0</v>
      </c>
      <c r="FF32" s="314">
        <v>0</v>
      </c>
      <c r="FG32" s="314">
        <v>0</v>
      </c>
      <c r="FH32" s="314" t="s">
        <v>564</v>
      </c>
      <c r="FI32" s="314" t="s">
        <v>564</v>
      </c>
      <c r="FJ32" s="314" t="s">
        <v>564</v>
      </c>
      <c r="FK32" s="314">
        <v>0</v>
      </c>
      <c r="FL32" s="314">
        <v>0</v>
      </c>
      <c r="FM32" s="314">
        <v>0</v>
      </c>
      <c r="FN32" s="314">
        <v>0</v>
      </c>
      <c r="FO32" s="314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32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568</v>
      </c>
      <c r="B7" s="289" t="s">
        <v>618</v>
      </c>
      <c r="C7" s="290" t="s">
        <v>545</v>
      </c>
      <c r="D7" s="291">
        <f aca="true" t="shared" si="0" ref="D7:AI7">SUM(D8:D32)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SUM(AJ8:AJ32)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SUM(BP8:BP32)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SUM(CV8:CV32)</f>
        <v>0</v>
      </c>
      <c r="CW7" s="291">
        <f>SUM(CW8:CW32)</f>
        <v>0</v>
      </c>
      <c r="CX7" s="291">
        <f>SUM(CX8:CX32)</f>
        <v>0</v>
      </c>
      <c r="CY7" s="291">
        <f>SUM(CY8:CY32)</f>
        <v>0</v>
      </c>
    </row>
    <row r="8" spans="1:103" s="300" customFormat="1" ht="12" customHeight="1">
      <c r="A8" s="294" t="s">
        <v>568</v>
      </c>
      <c r="B8" s="295" t="s">
        <v>569</v>
      </c>
      <c r="C8" s="294" t="s">
        <v>570</v>
      </c>
      <c r="D8" s="302">
        <f aca="true" t="shared" si="3" ref="D8:D32">SUM(E8,F8,N8,O8)</f>
        <v>0</v>
      </c>
      <c r="E8" s="302">
        <f aca="true" t="shared" si="4" ref="E8:E32">X8</f>
        <v>0</v>
      </c>
      <c r="F8" s="302">
        <f aca="true" t="shared" si="5" ref="F8:F32">SUM(G8:M8)</f>
        <v>0</v>
      </c>
      <c r="G8" s="302">
        <f aca="true" t="shared" si="6" ref="G8:G32">AF8</f>
        <v>0</v>
      </c>
      <c r="H8" s="302">
        <f aca="true" t="shared" si="7" ref="H8:H32">AN8</f>
        <v>0</v>
      </c>
      <c r="I8" s="302">
        <f aca="true" t="shared" si="8" ref="I8:I32">AV8</f>
        <v>0</v>
      </c>
      <c r="J8" s="302">
        <f aca="true" t="shared" si="9" ref="J8:J32">BD8</f>
        <v>0</v>
      </c>
      <c r="K8" s="302">
        <f aca="true" t="shared" si="10" ref="K8:K32">BL8</f>
        <v>0</v>
      </c>
      <c r="L8" s="302">
        <f aca="true" t="shared" si="11" ref="L8:L32">BT8</f>
        <v>0</v>
      </c>
      <c r="M8" s="302">
        <f aca="true" t="shared" si="12" ref="M8:M32">CB8</f>
        <v>0</v>
      </c>
      <c r="N8" s="302">
        <f aca="true" t="shared" si="13" ref="N8:N32">CJ8</f>
        <v>0</v>
      </c>
      <c r="O8" s="302">
        <f aca="true" t="shared" si="14" ref="O8:O32">CR8</f>
        <v>0</v>
      </c>
      <c r="P8" s="302">
        <f aca="true" t="shared" si="15" ref="P8:P32">SUM(Q8:W8)</f>
        <v>0</v>
      </c>
      <c r="Q8" s="302">
        <f aca="true" t="shared" si="16" ref="Q8:Q32">SUM(Y8,AG8,AO8,AW8,BE8,BM8,BU8,CC8,CK8,CS8)</f>
        <v>0</v>
      </c>
      <c r="R8" s="302">
        <f aca="true" t="shared" si="17" ref="R8:R32">SUM(Z8,AH8,AP8,AX8,BF8,BN8,BV8,CD8,CL8,CT8)</f>
        <v>0</v>
      </c>
      <c r="S8" s="302">
        <f aca="true" t="shared" si="18" ref="S8:S32">SUM(AA8,AI8,AQ8,AY8,BG8,BO8,BW8,CE8,CM8,CU8)</f>
        <v>0</v>
      </c>
      <c r="T8" s="302">
        <f aca="true" t="shared" si="19" ref="T8:T32">SUM(AB8,AJ8,AR8,AZ8,BH8,BP8,BX8,CF8,CN8,CV8)</f>
        <v>0</v>
      </c>
      <c r="U8" s="302">
        <f aca="true" t="shared" si="20" ref="U8:U32">SUM(AC8,AK8,AS8,BA8,BI8,BQ8,BY8,CG8,CO8,CW8)</f>
        <v>0</v>
      </c>
      <c r="V8" s="302">
        <f aca="true" t="shared" si="21" ref="V8:V32">SUM(AD8,AL8,AT8,BB8,BJ8,BR8,BZ8,CH8,CP8,CX8)</f>
        <v>0</v>
      </c>
      <c r="W8" s="302">
        <f aca="true" t="shared" si="22" ref="W8:W32">SUM(AE8,AM8,AU8,BC8,BK8,BS8,CA8,CI8,CQ8,CY8)</f>
        <v>0</v>
      </c>
      <c r="X8" s="302">
        <f aca="true" t="shared" si="23" ref="X8:X32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32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32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32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32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32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32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32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32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32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568</v>
      </c>
      <c r="B9" s="306" t="s">
        <v>571</v>
      </c>
      <c r="C9" s="294" t="s">
        <v>572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568</v>
      </c>
      <c r="B10" s="306" t="s">
        <v>573</v>
      </c>
      <c r="C10" s="294" t="s">
        <v>574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568</v>
      </c>
      <c r="B11" s="306" t="s">
        <v>575</v>
      </c>
      <c r="C11" s="294" t="s">
        <v>576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568</v>
      </c>
      <c r="B12" s="295" t="s">
        <v>577</v>
      </c>
      <c r="C12" s="294" t="s">
        <v>578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568</v>
      </c>
      <c r="B13" s="295" t="s">
        <v>579</v>
      </c>
      <c r="C13" s="294" t="s">
        <v>580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568</v>
      </c>
      <c r="B14" s="295" t="s">
        <v>581</v>
      </c>
      <c r="C14" s="294" t="s">
        <v>582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568</v>
      </c>
      <c r="B15" s="295" t="s">
        <v>583</v>
      </c>
      <c r="C15" s="294" t="s">
        <v>584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568</v>
      </c>
      <c r="B16" s="295" t="s">
        <v>585</v>
      </c>
      <c r="C16" s="294" t="s">
        <v>586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568</v>
      </c>
      <c r="B17" s="295" t="s">
        <v>587</v>
      </c>
      <c r="C17" s="294" t="s">
        <v>588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568</v>
      </c>
      <c r="B18" s="295" t="s">
        <v>589</v>
      </c>
      <c r="C18" s="294" t="s">
        <v>590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568</v>
      </c>
      <c r="B19" s="295" t="s">
        <v>591</v>
      </c>
      <c r="C19" s="294" t="s">
        <v>592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568</v>
      </c>
      <c r="B20" s="295" t="s">
        <v>593</v>
      </c>
      <c r="C20" s="294" t="s">
        <v>594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568</v>
      </c>
      <c r="B21" s="295" t="s">
        <v>595</v>
      </c>
      <c r="C21" s="294" t="s">
        <v>596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568</v>
      </c>
      <c r="B22" s="295" t="s">
        <v>597</v>
      </c>
      <c r="C22" s="294" t="s">
        <v>598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568</v>
      </c>
      <c r="B23" s="295" t="s">
        <v>599</v>
      </c>
      <c r="C23" s="294" t="s">
        <v>600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568</v>
      </c>
      <c r="B24" s="295" t="s">
        <v>601</v>
      </c>
      <c r="C24" s="294" t="s">
        <v>602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568</v>
      </c>
      <c r="B25" s="295" t="s">
        <v>603</v>
      </c>
      <c r="C25" s="294" t="s">
        <v>604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568</v>
      </c>
      <c r="B26" s="295" t="s">
        <v>605</v>
      </c>
      <c r="C26" s="294" t="s">
        <v>606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  <row r="27" spans="1:103" s="300" customFormat="1" ht="12" customHeight="1">
      <c r="A27" s="294" t="s">
        <v>568</v>
      </c>
      <c r="B27" s="295" t="s">
        <v>607</v>
      </c>
      <c r="C27" s="294" t="s">
        <v>608</v>
      </c>
      <c r="D27" s="316">
        <f t="shared" si="3"/>
        <v>0</v>
      </c>
      <c r="E27" s="316">
        <f t="shared" si="4"/>
        <v>0</v>
      </c>
      <c r="F27" s="316">
        <f t="shared" si="5"/>
        <v>0</v>
      </c>
      <c r="G27" s="316">
        <f t="shared" si="6"/>
        <v>0</v>
      </c>
      <c r="H27" s="316">
        <f t="shared" si="7"/>
        <v>0</v>
      </c>
      <c r="I27" s="316">
        <f t="shared" si="8"/>
        <v>0</v>
      </c>
      <c r="J27" s="316">
        <f t="shared" si="9"/>
        <v>0</v>
      </c>
      <c r="K27" s="316">
        <f t="shared" si="10"/>
        <v>0</v>
      </c>
      <c r="L27" s="316">
        <f t="shared" si="11"/>
        <v>0</v>
      </c>
      <c r="M27" s="316">
        <f t="shared" si="12"/>
        <v>0</v>
      </c>
      <c r="N27" s="316">
        <f t="shared" si="13"/>
        <v>0</v>
      </c>
      <c r="O27" s="316">
        <f t="shared" si="14"/>
        <v>0</v>
      </c>
      <c r="P27" s="316">
        <f t="shared" si="15"/>
        <v>0</v>
      </c>
      <c r="Q27" s="316">
        <f t="shared" si="16"/>
        <v>0</v>
      </c>
      <c r="R27" s="316">
        <f t="shared" si="17"/>
        <v>0</v>
      </c>
      <c r="S27" s="316">
        <f t="shared" si="18"/>
        <v>0</v>
      </c>
      <c r="T27" s="316">
        <f t="shared" si="19"/>
        <v>0</v>
      </c>
      <c r="U27" s="316">
        <f t="shared" si="20"/>
        <v>0</v>
      </c>
      <c r="V27" s="316">
        <f t="shared" si="21"/>
        <v>0</v>
      </c>
      <c r="W27" s="316">
        <f t="shared" si="22"/>
        <v>0</v>
      </c>
      <c r="X27" s="316">
        <f t="shared" si="23"/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f t="shared" si="24"/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v>0</v>
      </c>
      <c r="AM27" s="316">
        <v>0</v>
      </c>
      <c r="AN27" s="316">
        <f t="shared" si="25"/>
        <v>0</v>
      </c>
      <c r="AO27" s="316">
        <v>0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f t="shared" si="26"/>
        <v>0</v>
      </c>
      <c r="AW27" s="316">
        <v>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t="shared" si="27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f t="shared" si="28"/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f t="shared" si="29"/>
        <v>0</v>
      </c>
      <c r="BU27" s="316"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30"/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31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f t="shared" si="32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v>0</v>
      </c>
    </row>
    <row r="28" spans="1:103" s="300" customFormat="1" ht="12" customHeight="1">
      <c r="A28" s="294" t="s">
        <v>568</v>
      </c>
      <c r="B28" s="295" t="s">
        <v>609</v>
      </c>
      <c r="C28" s="294" t="s">
        <v>610</v>
      </c>
      <c r="D28" s="316">
        <f t="shared" si="3"/>
        <v>0</v>
      </c>
      <c r="E28" s="316">
        <f t="shared" si="4"/>
        <v>0</v>
      </c>
      <c r="F28" s="316">
        <f t="shared" si="5"/>
        <v>0</v>
      </c>
      <c r="G28" s="316">
        <f t="shared" si="6"/>
        <v>0</v>
      </c>
      <c r="H28" s="316">
        <f t="shared" si="7"/>
        <v>0</v>
      </c>
      <c r="I28" s="316">
        <f t="shared" si="8"/>
        <v>0</v>
      </c>
      <c r="J28" s="316">
        <f t="shared" si="9"/>
        <v>0</v>
      </c>
      <c r="K28" s="316">
        <f t="shared" si="10"/>
        <v>0</v>
      </c>
      <c r="L28" s="316">
        <f t="shared" si="11"/>
        <v>0</v>
      </c>
      <c r="M28" s="316">
        <f t="shared" si="12"/>
        <v>0</v>
      </c>
      <c r="N28" s="316">
        <f t="shared" si="13"/>
        <v>0</v>
      </c>
      <c r="O28" s="316">
        <f t="shared" si="14"/>
        <v>0</v>
      </c>
      <c r="P28" s="316">
        <f t="shared" si="15"/>
        <v>0</v>
      </c>
      <c r="Q28" s="316">
        <f t="shared" si="16"/>
        <v>0</v>
      </c>
      <c r="R28" s="316">
        <f t="shared" si="17"/>
        <v>0</v>
      </c>
      <c r="S28" s="316">
        <f t="shared" si="18"/>
        <v>0</v>
      </c>
      <c r="T28" s="316">
        <f t="shared" si="19"/>
        <v>0</v>
      </c>
      <c r="U28" s="316">
        <f t="shared" si="20"/>
        <v>0</v>
      </c>
      <c r="V28" s="316">
        <f t="shared" si="21"/>
        <v>0</v>
      </c>
      <c r="W28" s="316">
        <f t="shared" si="22"/>
        <v>0</v>
      </c>
      <c r="X28" s="316">
        <f t="shared" si="23"/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f t="shared" si="24"/>
        <v>0</v>
      </c>
      <c r="AG28" s="316">
        <v>0</v>
      </c>
      <c r="AH28" s="316">
        <v>0</v>
      </c>
      <c r="AI28" s="316">
        <v>0</v>
      </c>
      <c r="AJ28" s="316">
        <v>0</v>
      </c>
      <c r="AK28" s="316">
        <v>0</v>
      </c>
      <c r="AL28" s="316">
        <v>0</v>
      </c>
      <c r="AM28" s="316">
        <v>0</v>
      </c>
      <c r="AN28" s="316">
        <f t="shared" si="25"/>
        <v>0</v>
      </c>
      <c r="AO28" s="316">
        <v>0</v>
      </c>
      <c r="AP28" s="316">
        <v>0</v>
      </c>
      <c r="AQ28" s="316"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f t="shared" si="26"/>
        <v>0</v>
      </c>
      <c r="AW28" s="316">
        <v>0</v>
      </c>
      <c r="AX28" s="316">
        <v>0</v>
      </c>
      <c r="AY28" s="316"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f t="shared" si="27"/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f t="shared" si="28"/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f t="shared" si="29"/>
        <v>0</v>
      </c>
      <c r="BU28" s="316"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30"/>
        <v>0</v>
      </c>
      <c r="CC28" s="316"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31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v>0</v>
      </c>
      <c r="CR28" s="316">
        <f t="shared" si="32"/>
        <v>0</v>
      </c>
      <c r="CS28" s="316">
        <v>0</v>
      </c>
      <c r="CT28" s="316">
        <v>0</v>
      </c>
      <c r="CU28" s="316">
        <v>0</v>
      </c>
      <c r="CV28" s="316">
        <v>0</v>
      </c>
      <c r="CW28" s="316">
        <v>0</v>
      </c>
      <c r="CX28" s="316">
        <v>0</v>
      </c>
      <c r="CY28" s="316">
        <v>0</v>
      </c>
    </row>
    <row r="29" spans="1:103" s="300" customFormat="1" ht="12" customHeight="1">
      <c r="A29" s="294" t="s">
        <v>568</v>
      </c>
      <c r="B29" s="295" t="s">
        <v>611</v>
      </c>
      <c r="C29" s="294" t="s">
        <v>612</v>
      </c>
      <c r="D29" s="316">
        <f t="shared" si="3"/>
        <v>0</v>
      </c>
      <c r="E29" s="316">
        <f t="shared" si="4"/>
        <v>0</v>
      </c>
      <c r="F29" s="316">
        <f t="shared" si="5"/>
        <v>0</v>
      </c>
      <c r="G29" s="316">
        <f t="shared" si="6"/>
        <v>0</v>
      </c>
      <c r="H29" s="316">
        <f t="shared" si="7"/>
        <v>0</v>
      </c>
      <c r="I29" s="316">
        <f t="shared" si="8"/>
        <v>0</v>
      </c>
      <c r="J29" s="316">
        <f t="shared" si="9"/>
        <v>0</v>
      </c>
      <c r="K29" s="316">
        <f t="shared" si="10"/>
        <v>0</v>
      </c>
      <c r="L29" s="316">
        <f t="shared" si="11"/>
        <v>0</v>
      </c>
      <c r="M29" s="316">
        <f t="shared" si="12"/>
        <v>0</v>
      </c>
      <c r="N29" s="316">
        <f t="shared" si="13"/>
        <v>0</v>
      </c>
      <c r="O29" s="316">
        <f t="shared" si="14"/>
        <v>0</v>
      </c>
      <c r="P29" s="316">
        <f t="shared" si="15"/>
        <v>0</v>
      </c>
      <c r="Q29" s="316">
        <f t="shared" si="16"/>
        <v>0</v>
      </c>
      <c r="R29" s="316">
        <f t="shared" si="17"/>
        <v>0</v>
      </c>
      <c r="S29" s="316">
        <f t="shared" si="18"/>
        <v>0</v>
      </c>
      <c r="T29" s="316">
        <f t="shared" si="19"/>
        <v>0</v>
      </c>
      <c r="U29" s="316">
        <f t="shared" si="20"/>
        <v>0</v>
      </c>
      <c r="V29" s="316">
        <f t="shared" si="21"/>
        <v>0</v>
      </c>
      <c r="W29" s="316">
        <f t="shared" si="22"/>
        <v>0</v>
      </c>
      <c r="X29" s="316">
        <f t="shared" si="23"/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0</v>
      </c>
      <c r="AE29" s="316">
        <v>0</v>
      </c>
      <c r="AF29" s="316">
        <f t="shared" si="24"/>
        <v>0</v>
      </c>
      <c r="AG29" s="316">
        <v>0</v>
      </c>
      <c r="AH29" s="316">
        <v>0</v>
      </c>
      <c r="AI29" s="316">
        <v>0</v>
      </c>
      <c r="AJ29" s="316">
        <v>0</v>
      </c>
      <c r="AK29" s="316">
        <v>0</v>
      </c>
      <c r="AL29" s="316">
        <v>0</v>
      </c>
      <c r="AM29" s="316">
        <v>0</v>
      </c>
      <c r="AN29" s="316">
        <f t="shared" si="25"/>
        <v>0</v>
      </c>
      <c r="AO29" s="316">
        <v>0</v>
      </c>
      <c r="AP29" s="316">
        <v>0</v>
      </c>
      <c r="AQ29" s="316"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f t="shared" si="26"/>
        <v>0</v>
      </c>
      <c r="AW29" s="316">
        <v>0</v>
      </c>
      <c r="AX29" s="316">
        <v>0</v>
      </c>
      <c r="AY29" s="316"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f t="shared" si="27"/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f t="shared" si="28"/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f t="shared" si="29"/>
        <v>0</v>
      </c>
      <c r="BU29" s="316"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30"/>
        <v>0</v>
      </c>
      <c r="CC29" s="316"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31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v>0</v>
      </c>
      <c r="CR29" s="316">
        <f t="shared" si="32"/>
        <v>0</v>
      </c>
      <c r="CS29" s="316">
        <v>0</v>
      </c>
      <c r="CT29" s="316">
        <v>0</v>
      </c>
      <c r="CU29" s="316">
        <v>0</v>
      </c>
      <c r="CV29" s="316">
        <v>0</v>
      </c>
      <c r="CW29" s="316">
        <v>0</v>
      </c>
      <c r="CX29" s="316">
        <v>0</v>
      </c>
      <c r="CY29" s="316">
        <v>0</v>
      </c>
    </row>
    <row r="30" spans="1:103" s="300" customFormat="1" ht="12" customHeight="1">
      <c r="A30" s="294" t="s">
        <v>568</v>
      </c>
      <c r="B30" s="295" t="s">
        <v>613</v>
      </c>
      <c r="C30" s="294" t="s">
        <v>567</v>
      </c>
      <c r="D30" s="316">
        <f t="shared" si="3"/>
        <v>0</v>
      </c>
      <c r="E30" s="316">
        <f t="shared" si="4"/>
        <v>0</v>
      </c>
      <c r="F30" s="316">
        <f t="shared" si="5"/>
        <v>0</v>
      </c>
      <c r="G30" s="316">
        <f t="shared" si="6"/>
        <v>0</v>
      </c>
      <c r="H30" s="316">
        <f t="shared" si="7"/>
        <v>0</v>
      </c>
      <c r="I30" s="316">
        <f t="shared" si="8"/>
        <v>0</v>
      </c>
      <c r="J30" s="316">
        <f t="shared" si="9"/>
        <v>0</v>
      </c>
      <c r="K30" s="316">
        <f t="shared" si="10"/>
        <v>0</v>
      </c>
      <c r="L30" s="316">
        <f t="shared" si="11"/>
        <v>0</v>
      </c>
      <c r="M30" s="316">
        <f t="shared" si="12"/>
        <v>0</v>
      </c>
      <c r="N30" s="316">
        <f t="shared" si="13"/>
        <v>0</v>
      </c>
      <c r="O30" s="316">
        <f t="shared" si="14"/>
        <v>0</v>
      </c>
      <c r="P30" s="316">
        <f t="shared" si="15"/>
        <v>0</v>
      </c>
      <c r="Q30" s="316">
        <f t="shared" si="16"/>
        <v>0</v>
      </c>
      <c r="R30" s="316">
        <f t="shared" si="17"/>
        <v>0</v>
      </c>
      <c r="S30" s="316">
        <f t="shared" si="18"/>
        <v>0</v>
      </c>
      <c r="T30" s="316">
        <f t="shared" si="19"/>
        <v>0</v>
      </c>
      <c r="U30" s="316">
        <f t="shared" si="20"/>
        <v>0</v>
      </c>
      <c r="V30" s="316">
        <f t="shared" si="21"/>
        <v>0</v>
      </c>
      <c r="W30" s="316">
        <f t="shared" si="22"/>
        <v>0</v>
      </c>
      <c r="X30" s="316">
        <f t="shared" si="23"/>
        <v>0</v>
      </c>
      <c r="Y30" s="316">
        <v>0</v>
      </c>
      <c r="Z30" s="316">
        <v>0</v>
      </c>
      <c r="AA30" s="316">
        <v>0</v>
      </c>
      <c r="AB30" s="316">
        <v>0</v>
      </c>
      <c r="AC30" s="316">
        <v>0</v>
      </c>
      <c r="AD30" s="316">
        <v>0</v>
      </c>
      <c r="AE30" s="316">
        <v>0</v>
      </c>
      <c r="AF30" s="316">
        <f t="shared" si="24"/>
        <v>0</v>
      </c>
      <c r="AG30" s="316">
        <v>0</v>
      </c>
      <c r="AH30" s="316">
        <v>0</v>
      </c>
      <c r="AI30" s="316">
        <v>0</v>
      </c>
      <c r="AJ30" s="316">
        <v>0</v>
      </c>
      <c r="AK30" s="316">
        <v>0</v>
      </c>
      <c r="AL30" s="316">
        <v>0</v>
      </c>
      <c r="AM30" s="316">
        <v>0</v>
      </c>
      <c r="AN30" s="316">
        <f t="shared" si="25"/>
        <v>0</v>
      </c>
      <c r="AO30" s="316">
        <v>0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f t="shared" si="26"/>
        <v>0</v>
      </c>
      <c r="AW30" s="316">
        <v>0</v>
      </c>
      <c r="AX30" s="316">
        <v>0</v>
      </c>
      <c r="AY30" s="316"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f t="shared" si="27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f t="shared" si="28"/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f t="shared" si="29"/>
        <v>0</v>
      </c>
      <c r="BU30" s="316"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30"/>
        <v>0</v>
      </c>
      <c r="CC30" s="316"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31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v>0</v>
      </c>
      <c r="CR30" s="316">
        <f t="shared" si="32"/>
        <v>0</v>
      </c>
      <c r="CS30" s="316">
        <v>0</v>
      </c>
      <c r="CT30" s="316">
        <v>0</v>
      </c>
      <c r="CU30" s="316">
        <v>0</v>
      </c>
      <c r="CV30" s="316">
        <v>0</v>
      </c>
      <c r="CW30" s="316">
        <v>0</v>
      </c>
      <c r="CX30" s="316">
        <v>0</v>
      </c>
      <c r="CY30" s="316">
        <v>0</v>
      </c>
    </row>
    <row r="31" spans="1:103" s="300" customFormat="1" ht="12" customHeight="1">
      <c r="A31" s="294" t="s">
        <v>568</v>
      </c>
      <c r="B31" s="295" t="s">
        <v>614</v>
      </c>
      <c r="C31" s="294" t="s">
        <v>615</v>
      </c>
      <c r="D31" s="316">
        <f t="shared" si="3"/>
        <v>0</v>
      </c>
      <c r="E31" s="316">
        <f t="shared" si="4"/>
        <v>0</v>
      </c>
      <c r="F31" s="316">
        <f t="shared" si="5"/>
        <v>0</v>
      </c>
      <c r="G31" s="316">
        <f t="shared" si="6"/>
        <v>0</v>
      </c>
      <c r="H31" s="316">
        <f t="shared" si="7"/>
        <v>0</v>
      </c>
      <c r="I31" s="316">
        <f t="shared" si="8"/>
        <v>0</v>
      </c>
      <c r="J31" s="316">
        <f t="shared" si="9"/>
        <v>0</v>
      </c>
      <c r="K31" s="316">
        <f t="shared" si="10"/>
        <v>0</v>
      </c>
      <c r="L31" s="316">
        <f t="shared" si="11"/>
        <v>0</v>
      </c>
      <c r="M31" s="316">
        <f t="shared" si="12"/>
        <v>0</v>
      </c>
      <c r="N31" s="316">
        <f t="shared" si="13"/>
        <v>0</v>
      </c>
      <c r="O31" s="316">
        <f t="shared" si="14"/>
        <v>0</v>
      </c>
      <c r="P31" s="316">
        <f t="shared" si="15"/>
        <v>0</v>
      </c>
      <c r="Q31" s="316">
        <f t="shared" si="16"/>
        <v>0</v>
      </c>
      <c r="R31" s="316">
        <f t="shared" si="17"/>
        <v>0</v>
      </c>
      <c r="S31" s="316">
        <f t="shared" si="18"/>
        <v>0</v>
      </c>
      <c r="T31" s="316">
        <f t="shared" si="19"/>
        <v>0</v>
      </c>
      <c r="U31" s="316">
        <f t="shared" si="20"/>
        <v>0</v>
      </c>
      <c r="V31" s="316">
        <f t="shared" si="21"/>
        <v>0</v>
      </c>
      <c r="W31" s="316">
        <f t="shared" si="22"/>
        <v>0</v>
      </c>
      <c r="X31" s="316">
        <f t="shared" si="23"/>
        <v>0</v>
      </c>
      <c r="Y31" s="316">
        <v>0</v>
      </c>
      <c r="Z31" s="316">
        <v>0</v>
      </c>
      <c r="AA31" s="316">
        <v>0</v>
      </c>
      <c r="AB31" s="316">
        <v>0</v>
      </c>
      <c r="AC31" s="316">
        <v>0</v>
      </c>
      <c r="AD31" s="316">
        <v>0</v>
      </c>
      <c r="AE31" s="316">
        <v>0</v>
      </c>
      <c r="AF31" s="316">
        <f t="shared" si="24"/>
        <v>0</v>
      </c>
      <c r="AG31" s="316">
        <v>0</v>
      </c>
      <c r="AH31" s="316">
        <v>0</v>
      </c>
      <c r="AI31" s="316">
        <v>0</v>
      </c>
      <c r="AJ31" s="316">
        <v>0</v>
      </c>
      <c r="AK31" s="316">
        <v>0</v>
      </c>
      <c r="AL31" s="316">
        <v>0</v>
      </c>
      <c r="AM31" s="316">
        <v>0</v>
      </c>
      <c r="AN31" s="316">
        <f t="shared" si="25"/>
        <v>0</v>
      </c>
      <c r="AO31" s="316">
        <v>0</v>
      </c>
      <c r="AP31" s="316">
        <v>0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f t="shared" si="26"/>
        <v>0</v>
      </c>
      <c r="AW31" s="316">
        <v>0</v>
      </c>
      <c r="AX31" s="316">
        <v>0</v>
      </c>
      <c r="AY31" s="316"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f t="shared" si="27"/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f t="shared" si="28"/>
        <v>0</v>
      </c>
      <c r="BM31" s="316">
        <v>0</v>
      </c>
      <c r="BN31" s="316"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f t="shared" si="29"/>
        <v>0</v>
      </c>
      <c r="BU31" s="316"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30"/>
        <v>0</v>
      </c>
      <c r="CC31" s="316"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31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v>0</v>
      </c>
      <c r="CR31" s="316">
        <f t="shared" si="32"/>
        <v>0</v>
      </c>
      <c r="CS31" s="316">
        <v>0</v>
      </c>
      <c r="CT31" s="316">
        <v>0</v>
      </c>
      <c r="CU31" s="316">
        <v>0</v>
      </c>
      <c r="CV31" s="316">
        <v>0</v>
      </c>
      <c r="CW31" s="316">
        <v>0</v>
      </c>
      <c r="CX31" s="316">
        <v>0</v>
      </c>
      <c r="CY31" s="316">
        <v>0</v>
      </c>
    </row>
    <row r="32" spans="1:103" s="300" customFormat="1" ht="12" customHeight="1">
      <c r="A32" s="294" t="s">
        <v>568</v>
      </c>
      <c r="B32" s="295" t="s">
        <v>616</v>
      </c>
      <c r="C32" s="294" t="s">
        <v>617</v>
      </c>
      <c r="D32" s="316">
        <f t="shared" si="3"/>
        <v>0</v>
      </c>
      <c r="E32" s="316">
        <f t="shared" si="4"/>
        <v>0</v>
      </c>
      <c r="F32" s="316">
        <f t="shared" si="5"/>
        <v>0</v>
      </c>
      <c r="G32" s="316">
        <f t="shared" si="6"/>
        <v>0</v>
      </c>
      <c r="H32" s="316">
        <f t="shared" si="7"/>
        <v>0</v>
      </c>
      <c r="I32" s="316">
        <f t="shared" si="8"/>
        <v>0</v>
      </c>
      <c r="J32" s="316">
        <f t="shared" si="9"/>
        <v>0</v>
      </c>
      <c r="K32" s="316">
        <f t="shared" si="10"/>
        <v>0</v>
      </c>
      <c r="L32" s="316">
        <f t="shared" si="11"/>
        <v>0</v>
      </c>
      <c r="M32" s="316">
        <f t="shared" si="12"/>
        <v>0</v>
      </c>
      <c r="N32" s="316">
        <f t="shared" si="13"/>
        <v>0</v>
      </c>
      <c r="O32" s="316">
        <f t="shared" si="14"/>
        <v>0</v>
      </c>
      <c r="P32" s="316">
        <f t="shared" si="15"/>
        <v>0</v>
      </c>
      <c r="Q32" s="316">
        <f t="shared" si="16"/>
        <v>0</v>
      </c>
      <c r="R32" s="316">
        <f t="shared" si="17"/>
        <v>0</v>
      </c>
      <c r="S32" s="316">
        <f t="shared" si="18"/>
        <v>0</v>
      </c>
      <c r="T32" s="316">
        <f t="shared" si="19"/>
        <v>0</v>
      </c>
      <c r="U32" s="316">
        <f t="shared" si="20"/>
        <v>0</v>
      </c>
      <c r="V32" s="316">
        <f t="shared" si="21"/>
        <v>0</v>
      </c>
      <c r="W32" s="316">
        <f t="shared" si="22"/>
        <v>0</v>
      </c>
      <c r="X32" s="316">
        <f t="shared" si="23"/>
        <v>0</v>
      </c>
      <c r="Y32" s="316">
        <v>0</v>
      </c>
      <c r="Z32" s="316">
        <v>0</v>
      </c>
      <c r="AA32" s="316">
        <v>0</v>
      </c>
      <c r="AB32" s="316">
        <v>0</v>
      </c>
      <c r="AC32" s="316">
        <v>0</v>
      </c>
      <c r="AD32" s="316">
        <v>0</v>
      </c>
      <c r="AE32" s="316">
        <v>0</v>
      </c>
      <c r="AF32" s="316">
        <f t="shared" si="24"/>
        <v>0</v>
      </c>
      <c r="AG32" s="316">
        <v>0</v>
      </c>
      <c r="AH32" s="316">
        <v>0</v>
      </c>
      <c r="AI32" s="316">
        <v>0</v>
      </c>
      <c r="AJ32" s="316">
        <v>0</v>
      </c>
      <c r="AK32" s="316">
        <v>0</v>
      </c>
      <c r="AL32" s="316">
        <v>0</v>
      </c>
      <c r="AM32" s="316">
        <v>0</v>
      </c>
      <c r="AN32" s="316">
        <f t="shared" si="25"/>
        <v>0</v>
      </c>
      <c r="AO32" s="316">
        <v>0</v>
      </c>
      <c r="AP32" s="316">
        <v>0</v>
      </c>
      <c r="AQ32" s="316"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f t="shared" si="26"/>
        <v>0</v>
      </c>
      <c r="AW32" s="316">
        <v>0</v>
      </c>
      <c r="AX32" s="316">
        <v>0</v>
      </c>
      <c r="AY32" s="316"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f t="shared" si="27"/>
        <v>0</v>
      </c>
      <c r="BE32" s="316">
        <v>0</v>
      </c>
      <c r="BF32" s="316"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f t="shared" si="28"/>
        <v>0</v>
      </c>
      <c r="BM32" s="316">
        <v>0</v>
      </c>
      <c r="BN32" s="316"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f t="shared" si="29"/>
        <v>0</v>
      </c>
      <c r="BU32" s="316"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30"/>
        <v>0</v>
      </c>
      <c r="CC32" s="316"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31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v>0</v>
      </c>
      <c r="CR32" s="316">
        <f t="shared" si="32"/>
        <v>0</v>
      </c>
      <c r="CS32" s="316">
        <v>0</v>
      </c>
      <c r="CT32" s="316">
        <v>0</v>
      </c>
      <c r="CU32" s="316">
        <v>0</v>
      </c>
      <c r="CV32" s="316">
        <v>0</v>
      </c>
      <c r="CW32" s="316">
        <v>0</v>
      </c>
      <c r="CX32" s="316">
        <v>0</v>
      </c>
      <c r="CY32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620</v>
      </c>
      <c r="E2" s="252" t="s">
        <v>292</v>
      </c>
      <c r="F2" s="37"/>
      <c r="N2" s="1" t="str">
        <f>LEFT(D2,2)</f>
        <v>05</v>
      </c>
      <c r="O2" s="1" t="str">
        <f>IF(N2&gt;0,VLOOKUP(N2,$AD$6:$AE$53,2,FALSE),"-")</f>
        <v>秋田県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1072450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1072450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0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317015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0</v>
      </c>
      <c r="Z7" s="35"/>
      <c r="AA7" s="35" t="str">
        <f ca="1" t="shared" si="1"/>
        <v>05000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1072450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6246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3722</v>
      </c>
      <c r="Z8" s="35"/>
      <c r="AA8" s="35" t="str">
        <f ca="1" t="shared" si="1"/>
        <v>05201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3722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60867</v>
      </c>
      <c r="Z9" s="35"/>
      <c r="AA9" s="35" t="str">
        <f ca="1" t="shared" si="1"/>
        <v>05202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140682</v>
      </c>
      <c r="Z10" s="35"/>
      <c r="AA10" s="35" t="str">
        <f ca="1" t="shared" si="1"/>
        <v>05203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6297</v>
      </c>
      <c r="Z11" s="35"/>
      <c r="AA11" s="35" t="str">
        <f ca="1" t="shared" si="1"/>
        <v>05204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60867</v>
      </c>
      <c r="F12" s="122">
        <f aca="true" t="shared" si="4" ref="F12:F17">Y29</f>
        <v>39221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41579</v>
      </c>
      <c r="Z12" s="35"/>
      <c r="AA12" s="35" t="str">
        <f ca="1" t="shared" si="1"/>
        <v>05206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140682</v>
      </c>
      <c r="F13" s="40">
        <f t="shared" si="4"/>
        <v>56807</v>
      </c>
      <c r="H13" s="397"/>
      <c r="I13" s="398"/>
      <c r="J13" s="407"/>
      <c r="K13" s="44" t="s">
        <v>331</v>
      </c>
      <c r="L13" s="40">
        <f t="shared" si="2"/>
        <v>2389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45</v>
      </c>
      <c r="Z13" s="35"/>
      <c r="AA13" s="35" t="str">
        <f ca="1" t="shared" si="1"/>
        <v>05207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6297</v>
      </c>
      <c r="F14" s="40">
        <f t="shared" si="4"/>
        <v>2175</v>
      </c>
      <c r="H14" s="397"/>
      <c r="I14" s="398"/>
      <c r="J14" s="408"/>
      <c r="K14" s="45" t="s">
        <v>335</v>
      </c>
      <c r="L14" s="123">
        <f t="shared" si="2"/>
        <v>0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1278</v>
      </c>
      <c r="Z14" s="35"/>
      <c r="AA14" s="35" t="str">
        <f ca="1" t="shared" si="1"/>
        <v>05209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41579</v>
      </c>
      <c r="F15" s="40">
        <f t="shared" si="4"/>
        <v>2178</v>
      </c>
      <c r="H15" s="397"/>
      <c r="I15" s="11"/>
      <c r="J15" s="12" t="s">
        <v>339</v>
      </c>
      <c r="K15" s="13"/>
      <c r="L15" s="138">
        <f>SUM(L7:L14)</f>
        <v>325650</v>
      </c>
      <c r="M15" s="139" t="s">
        <v>54</v>
      </c>
      <c r="N15" s="140">
        <f aca="true" t="shared" si="5" ref="N15:N22">Y59</f>
        <v>26772</v>
      </c>
      <c r="O15" s="141">
        <f aca="true" t="shared" si="6" ref="O15:O21">Y67</f>
        <v>14501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33901</v>
      </c>
      <c r="Z15" s="35"/>
      <c r="AA15" s="35" t="str">
        <f ca="1" t="shared" si="1"/>
        <v>05210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45</v>
      </c>
      <c r="F16" s="40">
        <f t="shared" si="4"/>
        <v>360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16232</v>
      </c>
      <c r="M16" s="143">
        <f aca="true" t="shared" si="8" ref="M16:M22">L8</f>
        <v>6246</v>
      </c>
      <c r="N16" s="144">
        <f t="shared" si="5"/>
        <v>5821</v>
      </c>
      <c r="O16" s="263">
        <f t="shared" si="6"/>
        <v>3710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4961</v>
      </c>
      <c r="Z16" s="35"/>
      <c r="AA16" s="35" t="str">
        <f ca="1" t="shared" si="1"/>
        <v>05211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1278</v>
      </c>
      <c r="F17" s="40">
        <f t="shared" si="4"/>
        <v>1683</v>
      </c>
      <c r="H17" s="397"/>
      <c r="I17" s="398"/>
      <c r="J17" s="17" t="s">
        <v>313</v>
      </c>
      <c r="K17" s="18"/>
      <c r="L17" s="40">
        <f t="shared" si="7"/>
        <v>3125</v>
      </c>
      <c r="M17" s="146">
        <f t="shared" si="8"/>
        <v>0</v>
      </c>
      <c r="N17" s="147">
        <f t="shared" si="5"/>
        <v>0</v>
      </c>
      <c r="O17" s="264">
        <f t="shared" si="6"/>
        <v>1705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60867</v>
      </c>
      <c r="Z17" s="35"/>
      <c r="AA17" s="35" t="str">
        <f ca="1" t="shared" si="1"/>
        <v>05212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250748</v>
      </c>
      <c r="F18" s="124">
        <f>SUM(F12:F17)</f>
        <v>102424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140682</v>
      </c>
      <c r="Z18" s="35"/>
      <c r="AA18" s="35" t="str">
        <f ca="1" t="shared" si="1"/>
        <v>05213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3395</v>
      </c>
      <c r="H19" s="397"/>
      <c r="I19" s="398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6297</v>
      </c>
      <c r="Z19" s="35"/>
      <c r="AA19" s="35" t="str">
        <f ca="1" t="shared" si="1"/>
        <v>05214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4599</v>
      </c>
      <c r="F20" s="40">
        <f t="shared" si="11"/>
        <v>13266</v>
      </c>
      <c r="H20" s="397"/>
      <c r="I20" s="398"/>
      <c r="J20" s="17" t="s">
        <v>327</v>
      </c>
      <c r="K20" s="18"/>
      <c r="L20" s="40">
        <f t="shared" si="7"/>
        <v>4</v>
      </c>
      <c r="M20" s="146">
        <f t="shared" si="8"/>
        <v>0</v>
      </c>
      <c r="N20" s="147">
        <f t="shared" si="5"/>
        <v>0</v>
      </c>
      <c r="O20" s="264">
        <f t="shared" si="6"/>
        <v>4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41579</v>
      </c>
      <c r="Z20" s="35"/>
      <c r="AA20" s="35" t="str">
        <f ca="1" t="shared" si="1"/>
        <v>05215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1185</v>
      </c>
      <c r="F21" s="40">
        <f t="shared" si="11"/>
        <v>3367</v>
      </c>
      <c r="H21" s="397"/>
      <c r="I21" s="398"/>
      <c r="J21" s="17" t="s">
        <v>331</v>
      </c>
      <c r="K21" s="18"/>
      <c r="L21" s="40">
        <f t="shared" si="7"/>
        <v>24868</v>
      </c>
      <c r="M21" s="146">
        <f t="shared" si="8"/>
        <v>2389</v>
      </c>
      <c r="N21" s="147">
        <f t="shared" si="5"/>
        <v>1380</v>
      </c>
      <c r="O21" s="264">
        <f t="shared" si="6"/>
        <v>20351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45</v>
      </c>
      <c r="Z21" s="35"/>
      <c r="AA21" s="35" t="str">
        <f ca="1" t="shared" si="1"/>
        <v>05303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150</v>
      </c>
      <c r="F22" s="40">
        <f t="shared" si="11"/>
        <v>634</v>
      </c>
      <c r="H22" s="397"/>
      <c r="I22" s="398"/>
      <c r="J22" s="20" t="s">
        <v>335</v>
      </c>
      <c r="K22" s="21"/>
      <c r="L22" s="123">
        <f t="shared" si="7"/>
        <v>31</v>
      </c>
      <c r="M22" s="149">
        <f t="shared" si="8"/>
        <v>0</v>
      </c>
      <c r="N22" s="150">
        <f t="shared" si="5"/>
        <v>31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1278</v>
      </c>
      <c r="Z22" s="35"/>
      <c r="AA22" s="35" t="str">
        <f ca="1" t="shared" si="1"/>
        <v>05327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80</v>
      </c>
      <c r="F23" s="40">
        <f t="shared" si="11"/>
        <v>602</v>
      </c>
      <c r="H23" s="397"/>
      <c r="I23" s="11"/>
      <c r="J23" s="22" t="s">
        <v>339</v>
      </c>
      <c r="K23" s="23"/>
      <c r="L23" s="151">
        <f>SUM(L16:L22)</f>
        <v>44260</v>
      </c>
      <c r="M23" s="152">
        <f>SUM(M16:M22)</f>
        <v>8635</v>
      </c>
      <c r="N23" s="153">
        <f>SUM(N16:N22)</f>
        <v>7232</v>
      </c>
      <c r="O23" s="154">
        <f>SUM(O16:O21)</f>
        <v>25770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05346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2634</v>
      </c>
      <c r="F24" s="40">
        <f t="shared" si="11"/>
        <v>3989</v>
      </c>
      <c r="H24" s="24"/>
      <c r="I24" s="254" t="s">
        <v>367</v>
      </c>
      <c r="J24" s="22"/>
      <c r="K24" s="22"/>
      <c r="L24" s="127">
        <f>SUM(L7,L23)</f>
        <v>361275</v>
      </c>
      <c r="M24" s="155">
        <f>M23</f>
        <v>8635</v>
      </c>
      <c r="N24" s="156">
        <f>SUM(N15,N23)</f>
        <v>34004</v>
      </c>
      <c r="O24" s="157">
        <f>SUM(O15,O23)</f>
        <v>40271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4599</v>
      </c>
      <c r="Z24" s="35"/>
      <c r="AA24" s="35" t="str">
        <f ca="1" t="shared" si="1"/>
        <v>05348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8648</v>
      </c>
      <c r="F25" s="40">
        <f>SUM(F19:F24)</f>
        <v>25253</v>
      </c>
      <c r="H25" s="25" t="s">
        <v>371</v>
      </c>
      <c r="I25" s="26"/>
      <c r="J25" s="285"/>
      <c r="K25" s="16"/>
      <c r="L25" s="142">
        <f>Y57</f>
        <v>20852</v>
      </c>
      <c r="M25" s="158" t="s">
        <v>54</v>
      </c>
      <c r="N25" s="159" t="s">
        <v>54</v>
      </c>
      <c r="O25" s="145">
        <f>L25</f>
        <v>20852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1185</v>
      </c>
      <c r="Z25" s="35"/>
      <c r="AA25" s="35" t="str">
        <f ca="1">INDIRECT($W$6&amp;"!"&amp;"B"&amp;ROW(B25))</f>
        <v>05349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259396</v>
      </c>
      <c r="F26" s="123">
        <f>F18+F25</f>
        <v>127677</v>
      </c>
      <c r="H26" s="27" t="s">
        <v>375</v>
      </c>
      <c r="I26" s="28"/>
      <c r="J26" s="28"/>
      <c r="K26" s="29"/>
      <c r="L26" s="124">
        <f>Y58</f>
        <v>4262</v>
      </c>
      <c r="M26" s="160" t="s">
        <v>54</v>
      </c>
      <c r="N26" s="161">
        <f>L26</f>
        <v>4262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150</v>
      </c>
      <c r="Z26" s="35"/>
      <c r="AA26" s="35" t="str">
        <f ca="1">INDIRECT($W$6&amp;"!"&amp;"B"&amp;ROW(B26))</f>
        <v>05361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386389</v>
      </c>
      <c r="M27" s="164">
        <f>SUM(M24:M26)</f>
        <v>8635</v>
      </c>
      <c r="N27" s="165">
        <f>SUM(N24:N26)</f>
        <v>38266</v>
      </c>
      <c r="O27" s="166">
        <f>SUM(O24:O26)</f>
        <v>61123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80</v>
      </c>
      <c r="Z27" s="35"/>
      <c r="AA27" s="35" t="str">
        <f ca="1" t="shared" si="1"/>
        <v>05363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2634</v>
      </c>
      <c r="Z28" s="35"/>
      <c r="AA28" s="35" t="str">
        <f ca="1" t="shared" si="1"/>
        <v>05366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259396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39221</v>
      </c>
      <c r="Z29" s="35"/>
      <c r="AA29" s="35" t="str">
        <f ca="1" t="shared" si="1"/>
        <v>05368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127677</v>
      </c>
      <c r="F30" s="64"/>
      <c r="L30" s="66" t="s">
        <v>392</v>
      </c>
      <c r="M30" s="147">
        <f aca="true" t="shared" si="12" ref="M30:M39">Y74</f>
        <v>19481</v>
      </c>
      <c r="N30" s="147">
        <f aca="true" t="shared" si="13" ref="N30:N49">Y93</f>
        <v>6766</v>
      </c>
      <c r="O30" s="148">
        <f aca="true" t="shared" si="14" ref="O30:O39">Y113</f>
        <v>4730</v>
      </c>
      <c r="V30" s="35" t="s">
        <v>393</v>
      </c>
      <c r="W30" s="173" t="s">
        <v>315</v>
      </c>
      <c r="X30" s="173" t="s">
        <v>394</v>
      </c>
      <c r="Y30" s="35">
        <f ca="1" t="shared" si="0"/>
        <v>56807</v>
      </c>
      <c r="Z30" s="35"/>
      <c r="AA30" s="35" t="str">
        <f ca="1" t="shared" si="1"/>
        <v>05434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4961</v>
      </c>
      <c r="F31" s="64"/>
      <c r="L31" s="66" t="s">
        <v>396</v>
      </c>
      <c r="M31" s="147">
        <f t="shared" si="12"/>
        <v>15</v>
      </c>
      <c r="N31" s="147">
        <f t="shared" si="13"/>
        <v>0</v>
      </c>
      <c r="O31" s="148">
        <f t="shared" si="14"/>
        <v>0</v>
      </c>
      <c r="V31" s="35" t="s">
        <v>397</v>
      </c>
      <c r="W31" s="173" t="s">
        <v>315</v>
      </c>
      <c r="X31" s="173" t="s">
        <v>398</v>
      </c>
      <c r="Y31" s="35">
        <f ca="1" t="shared" si="0"/>
        <v>2175</v>
      </c>
      <c r="Z31" s="35"/>
      <c r="AA31" s="35" t="str">
        <f ca="1" t="shared" si="1"/>
        <v>05463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392034</v>
      </c>
      <c r="F32" s="64"/>
      <c r="L32" s="66" t="s">
        <v>401</v>
      </c>
      <c r="M32" s="147">
        <f t="shared" si="12"/>
        <v>90</v>
      </c>
      <c r="N32" s="147">
        <f t="shared" si="13"/>
        <v>8</v>
      </c>
      <c r="O32" s="148">
        <f t="shared" si="14"/>
        <v>0</v>
      </c>
      <c r="V32" s="35" t="s">
        <v>402</v>
      </c>
      <c r="W32" s="173" t="s">
        <v>315</v>
      </c>
      <c r="X32" s="173" t="s">
        <v>403</v>
      </c>
      <c r="Y32" s="35">
        <f ca="1" t="shared" si="0"/>
        <v>2178</v>
      </c>
      <c r="Z32" s="35"/>
      <c r="AA32" s="35" t="str">
        <f ca="1" t="shared" si="1"/>
        <v>05464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502</v>
      </c>
      <c r="N33" s="147">
        <f t="shared" si="13"/>
        <v>7209</v>
      </c>
      <c r="O33" s="148">
        <f t="shared" si="14"/>
        <v>47</v>
      </c>
      <c r="V33" s="35" t="s">
        <v>406</v>
      </c>
      <c r="W33" s="173" t="s">
        <v>315</v>
      </c>
      <c r="X33" s="173" t="s">
        <v>407</v>
      </c>
      <c r="Y33" s="35">
        <f ca="1" t="shared" si="0"/>
        <v>360</v>
      </c>
      <c r="Z33" s="35"/>
      <c r="AA33" s="35">
        <f ca="1" t="shared" si="1"/>
        <v>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657</v>
      </c>
      <c r="N34" s="147">
        <f t="shared" si="13"/>
        <v>7241</v>
      </c>
      <c r="O34" s="148">
        <f t="shared" si="14"/>
        <v>182</v>
      </c>
      <c r="V34" s="35" t="s">
        <v>410</v>
      </c>
      <c r="W34" s="173" t="s">
        <v>315</v>
      </c>
      <c r="X34" s="173" t="s">
        <v>411</v>
      </c>
      <c r="Y34" s="35">
        <f ca="1" t="shared" si="0"/>
        <v>1683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34</v>
      </c>
      <c r="N35" s="147">
        <f t="shared" si="13"/>
        <v>2127</v>
      </c>
      <c r="O35" s="148">
        <f t="shared" si="14"/>
        <v>0</v>
      </c>
      <c r="V35" s="35" t="s">
        <v>413</v>
      </c>
      <c r="W35" s="173" t="s">
        <v>315</v>
      </c>
      <c r="X35" s="173" t="s">
        <v>414</v>
      </c>
      <c r="Y35" s="35">
        <f ca="1" t="shared" si="0"/>
        <v>3395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収集ごみ（混合ごみ＋可燃ごみ＋不燃ごみ＋資源ごみ＋粗大ごみ＋その他）＝353,172t/年</v>
      </c>
      <c r="C36" s="252"/>
      <c r="L36" s="66" t="s">
        <v>416</v>
      </c>
      <c r="M36" s="147">
        <f t="shared" si="12"/>
        <v>0</v>
      </c>
      <c r="N36" s="147">
        <f t="shared" si="13"/>
        <v>142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13266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計画収集量（収集ごみ＋直接搬入ごみ）＝387,073t/年</v>
      </c>
      <c r="L37" s="66" t="s">
        <v>420</v>
      </c>
      <c r="M37" s="147">
        <f t="shared" si="12"/>
        <v>0</v>
      </c>
      <c r="N37" s="147">
        <f t="shared" si="13"/>
        <v>329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3367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ごみ総排出量（計画収集量＋集団回収量）＝392,034t/年</v>
      </c>
      <c r="L38" s="66" t="s">
        <v>424</v>
      </c>
      <c r="M38" s="147">
        <f t="shared" si="12"/>
        <v>2</v>
      </c>
      <c r="N38" s="147">
        <f t="shared" si="13"/>
        <v>0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634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ごみ処理量（直接最終処分量＋直接焼却量＋焼却以外の中間処理量＋直接資源化量）＝386,389t/年</v>
      </c>
      <c r="L39" s="66" t="s">
        <v>428</v>
      </c>
      <c r="M39" s="147">
        <f t="shared" si="12"/>
        <v>68</v>
      </c>
      <c r="N39" s="147">
        <f t="shared" si="13"/>
        <v>50</v>
      </c>
      <c r="O39" s="148">
        <f t="shared" si="14"/>
        <v>0</v>
      </c>
      <c r="V39" s="35" t="s">
        <v>429</v>
      </c>
      <c r="W39" s="173" t="s">
        <v>315</v>
      </c>
      <c r="X39" s="173" t="s">
        <v>430</v>
      </c>
      <c r="Y39" s="35">
        <f ca="1" t="shared" si="0"/>
        <v>602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１人１日あたりごみ排出量（ごみ総排出量/総人口）＝1,002g/人日</v>
      </c>
      <c r="L40" s="66" t="s">
        <v>432</v>
      </c>
      <c r="M40" s="134" t="s">
        <v>54</v>
      </c>
      <c r="N40" s="147">
        <f t="shared" si="13"/>
        <v>1170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3989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リサイクル率（[資源化量合計＋集団回収量]/[ごみ処理量＋集団回収量]）＝16.89％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中間処理による減量化量（施設処理量-施設処理後資源化量-施設処理後残渣処分量）＝287,000t/年</v>
      </c>
      <c r="L42" s="66" t="s">
        <v>438</v>
      </c>
      <c r="M42" s="134" t="s">
        <v>54</v>
      </c>
      <c r="N42" s="147">
        <f t="shared" si="13"/>
        <v>14223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317015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0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6246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3</v>
      </c>
      <c r="N48" s="147">
        <f t="shared" si="13"/>
        <v>4</v>
      </c>
      <c r="O48" s="148">
        <f>Y130</f>
        <v>2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2389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0</v>
      </c>
      <c r="N49" s="147">
        <f t="shared" si="13"/>
        <v>1002</v>
      </c>
      <c r="O49" s="167">
        <f>Y131</f>
        <v>0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0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20852</v>
      </c>
      <c r="N50" s="156">
        <f>SUM(N30:N49)</f>
        <v>40271</v>
      </c>
      <c r="O50" s="157">
        <f>SUM(O30:O49)</f>
        <v>4961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16232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3125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4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24868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31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20852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4262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26772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5821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1380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31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14501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3710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1705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4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20351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19481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15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90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502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657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34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2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68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3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0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6766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0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8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7209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7241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2127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142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329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0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50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1170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14223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4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1002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4730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0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47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182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2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638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4262</v>
      </c>
      <c r="H5" s="74"/>
      <c r="I5" s="75"/>
      <c r="L5" s="75"/>
      <c r="M5" s="75"/>
      <c r="O5" s="79" t="s">
        <v>182</v>
      </c>
      <c r="P5" s="80">
        <f ca="1">INDIRECT(B47&amp;"!N27")</f>
        <v>38266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26772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317015</v>
      </c>
      <c r="H8" s="79" t="s">
        <v>185</v>
      </c>
      <c r="I8" s="80">
        <f ca="1">INDIRECT(B47&amp;"!L15")</f>
        <v>325650</v>
      </c>
      <c r="K8" s="86" t="s">
        <v>61</v>
      </c>
      <c r="L8" s="87" t="s">
        <v>186</v>
      </c>
      <c r="M8" s="88">
        <f ca="1">INDIRECT(B47&amp;"!O15")</f>
        <v>14501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100088</v>
      </c>
      <c r="F10" s="81"/>
      <c r="H10" s="74"/>
      <c r="K10" s="91" t="s">
        <v>62</v>
      </c>
      <c r="L10" s="92" t="s">
        <v>187</v>
      </c>
      <c r="M10" s="90">
        <f ca="1">INDIRECT(B47&amp;"!M23")</f>
        <v>8635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7232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197489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6246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16232</v>
      </c>
      <c r="K13" s="94" t="s">
        <v>63</v>
      </c>
      <c r="L13" s="95" t="s">
        <v>190</v>
      </c>
      <c r="M13" s="96">
        <f ca="1">INDIRECT(B47&amp;"!N16")</f>
        <v>5821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8472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3710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43757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2389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24868</v>
      </c>
      <c r="K17" s="94" t="s">
        <v>63</v>
      </c>
      <c r="L17" s="95" t="s">
        <v>537</v>
      </c>
      <c r="M17" s="96">
        <f ca="1">INDIRECT(B47&amp;"!N21")</f>
        <v>1380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405</v>
      </c>
      <c r="H18" s="74"/>
      <c r="I18" s="81"/>
      <c r="K18" s="97" t="s">
        <v>61</v>
      </c>
      <c r="L18" s="98" t="s">
        <v>225</v>
      </c>
      <c r="M18" s="80">
        <f ca="1">INDIRECT(B47&amp;"!O21")</f>
        <v>20351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2961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44260</v>
      </c>
      <c r="H21" s="79" t="s">
        <v>193</v>
      </c>
      <c r="I21" s="80">
        <f ca="1">INDIRECT(B47&amp;"!L17")</f>
        <v>3125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33901</v>
      </c>
      <c r="F22" s="81"/>
      <c r="K22" s="97" t="s">
        <v>61</v>
      </c>
      <c r="L22" s="98" t="s">
        <v>195</v>
      </c>
      <c r="M22" s="88">
        <f ca="1">INDIRECT(B47&amp;"!O17")</f>
        <v>1705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638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4961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4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4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0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31</v>
      </c>
      <c r="K37" s="97" t="s">
        <v>63</v>
      </c>
      <c r="L37" s="98" t="s">
        <v>209</v>
      </c>
      <c r="M37" s="88">
        <f ca="1">INDIRECT(B47&amp;"!N22")</f>
        <v>31</v>
      </c>
      <c r="O37" s="423">
        <f ca="1">INDIRECT(B47&amp;"!O24")</f>
        <v>40271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1072450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0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1072450</v>
      </c>
      <c r="E40" s="79" t="s">
        <v>544</v>
      </c>
      <c r="F40" s="80">
        <f ca="1">INDIRECT(B47&amp;"!L25")</f>
        <v>20852</v>
      </c>
      <c r="H40" s="74"/>
      <c r="I40" s="75"/>
      <c r="L40" s="75"/>
      <c r="M40" s="75"/>
      <c r="O40" s="79"/>
      <c r="P40" s="80">
        <f ca="1">INDIRECT(B47&amp;"!O27")</f>
        <v>61123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2015-02-17T03:11:50Z</dcterms:modified>
  <cp:category/>
  <cp:version/>
  <cp:contentType/>
  <cp:contentStatus/>
</cp:coreProperties>
</file>