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'市町村分担金内訳'!$A$7:$DU$20</definedName>
    <definedName name="_xlnm.Print_Area" localSheetId="4">'組合分担金内訳'!$A$7:$BE$47</definedName>
    <definedName name="_xlnm.Print_Area" localSheetId="3">'廃棄物事業経費（歳出）'!$A$7:$CI$60</definedName>
    <definedName name="_xlnm.Print_Area" localSheetId="2">'廃棄物事業経費（歳入）'!$A$7:$AD$60</definedName>
    <definedName name="_xlnm.Print_Area" localSheetId="0">'廃棄物事業経費（市町村）'!$A$7:$DJ$47</definedName>
    <definedName name="_xlnm.Print_Area" localSheetId="1">'廃棄物事業経費（組合）'!$A$7:$DJ$20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<sst xmlns="http://schemas.openxmlformats.org/spreadsheetml/2006/main" count="2536" uniqueCount="555">
  <si>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</si>
  <si>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</si>
  <si>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</si>
  <si>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</si>
  <si>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</si>
  <si>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</si>
  <si>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</si>
  <si>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</si>
  <si>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</si>
  <si>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</si>
  <si>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</si>
  <si>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</si>
  <si>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</si>
  <si>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</si>
  <si>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</si>
  <si>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</si>
  <si>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</si>
  <si>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</si>
  <si>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</si>
  <si>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</si>
  <si>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</si>
  <si>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</si>
  <si>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</si>
  <si>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</si>
  <si>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</si>
  <si>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</si>
  <si>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</si>
  <si>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</si>
  <si>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</si>
  <si>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</si>
  <si>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</si>
  <si>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</si>
  <si>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</si>
  <si>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</si>
  <si>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</si>
  <si>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</si>
  <si>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</si>
  <si>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</si>
  <si>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</si>
  <si>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</si>
  <si>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</si>
  <si>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</si>
  <si>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</si>
  <si>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</si>
  <si>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</si>
  <si>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</si>
  <si>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</si>
  <si>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</si>
  <si>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</si>
  <si>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</si>
  <si>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</si>
  <si>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</si>
  <si>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</si>
  <si>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</si>
  <si>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</si>
  <si>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</si>
  <si>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</si>
  <si>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</si>
  <si>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</si>
  <si>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</si>
  <si>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</si>
  <si>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</si>
  <si>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</si>
  <si>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</si>
  <si>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</si>
  <si>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</si>
  <si>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</si>
  <si>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</si>
  <si>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</si>
  <si>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</si>
  <si>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</si>
  <si>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</si>
  <si>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</si>
  <si>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</si>
  <si>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</si>
  <si>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</si>
  <si>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</si>
  <si>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</si>
  <si>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</si>
  <si>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</si>
  <si>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</si>
  <si>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</si>
  <si>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</si>
  <si>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</si>
  <si>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</si>
  <si>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</si>
  <si>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</si>
  <si>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</si>
  <si>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</si>
  <si>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</si>
  <si>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</si>
  <si>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</si>
  <si>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</si>
  <si>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</si>
  <si>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</si>
  <si>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</si>
  <si>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</si>
  <si>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</si>
  <si>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</si>
  <si>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</si>
  <si>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</si>
  <si>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</si>
  <si>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</si>
  <si>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</si>
  <si>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</si>
  <si>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</si>
  <si>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</si>
  <si>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</si>
  <si>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</si>
  <si>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</si>
  <si>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</si>
  <si>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</si>
  <si>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</si>
  <si>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</si>
  <si>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</si>
  <si>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</si>
  <si>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</si>
  <si>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</si>
  <si>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</si>
  <si>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</si>
  <si>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</si>
  <si>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</si>
  <si>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</si>
  <si>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</si>
  <si>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</si>
  <si>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</si>
  <si>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</si>
  <si>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</si>
  <si>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</si>
  <si>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</si>
  <si>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</si>
  <si>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</si>
  <si>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</si>
  <si>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</si>
  <si>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</si>
  <si>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</si>
  <si>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</si>
  <si>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</si>
  <si>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</si>
  <si>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</si>
  <si>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</si>
  <si>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</si>
  <si>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</si>
  <si>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</si>
  <si>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</si>
  <si>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</si>
  <si>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</si>
  <si>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</si>
  <si>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</si>
  <si>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</si>
  <si>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</si>
  <si>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</si>
  <si>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</si>
  <si>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</si>
  <si>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</si>
  <si>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</si>
  <si>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</si>
  <si>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</si>
  <si>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</si>
  <si>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</si>
  <si>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</si>
  <si>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</si>
  <si>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</si>
  <si>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</si>
  <si>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</si>
  <si>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</si>
  <si>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</si>
  <si>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</si>
  <si>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</si>
  <si>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</si>
  <si>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</si>
  <si>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</si>
  <si>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</si>
  <si>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</si>
  <si>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</si>
  <si>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</si>
  <si>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</si>
  <si>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</si>
  <si>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</si>
  <si>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</si>
  <si>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</si>
  <si>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</si>
  <si>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</si>
  <si>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</si>
  <si>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</si>
  <si>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</si>
  <si>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</si>
  <si>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</si>
  <si>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</si>
  <si>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</si>
  <si>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</si>
  <si>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</si>
  <si>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</si>
  <si>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</si>
  <si>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</si>
  <si>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</si>
  <si>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</si>
  <si>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</si>
  <si>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</si>
  <si>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</si>
  <si>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</si>
  <si>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</si>
  <si>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</si>
  <si>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</si>
  <si>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</si>
  <si>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</si>
  <si>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</si>
  <si>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</si>
  <si>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</si>
  <si>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</si>
  <si>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</si>
  <si>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</si>
  <si>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</si>
  <si>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</si>
  <si>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</si>
  <si>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</si>
  <si>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</si>
  <si>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</si>
  <si>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</si>
  <si>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</si>
  <si>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</si>
  <si>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</si>
  <si>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</si>
  <si>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</si>
  <si>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</si>
  <si>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</si>
  <si>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</si>
  <si>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</si>
  <si>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</si>
  <si>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</si>
  <si>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</si>
  <si>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</si>
  <si>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</si>
  <si>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</si>
  <si>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</si>
  <si>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</si>
  <si>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</si>
  <si>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</si>
  <si>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</si>
  <si>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</si>
  <si>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</si>
  <si>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</si>
  <si>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</si>
  <si>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</si>
  <si>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</si>
  <si>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</si>
  <si>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</si>
  <si>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</si>
  <si>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</si>
  <si>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</si>
  <si>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</si>
  <si>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</si>
  <si>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</si>
  <si>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</si>
  <si>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</si>
  <si>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</si>
  <si>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</si>
  <si>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</si>
  <si>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</si>
  <si>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</si>
  <si>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</si>
  <si>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</si>
  <si>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</si>
  <si>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</si>
  <si>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</si>
  <si>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</si>
  <si>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</si>
  <si>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</si>
  <si>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</si>
  <si>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</si>
  <si>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</si>
  <si>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</si>
  <si>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</si>
  <si>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</si>
  <si>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</si>
  <si>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</si>
  <si>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</si>
  <si>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</si>
  <si>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</si>
  <si>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</si>
  <si>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</si>
  <si>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</si>
  <si>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</si>
  <si>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</si>
  <si>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</si>
  <si>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</si>
  <si>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</si>
  <si>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</si>
  <si>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</si>
  <si>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</si>
  <si>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</si>
  <si>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</si>
  <si>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</si>
  <si>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</si>
  <si>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</si>
  <si>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</si>
  <si>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</si>
  <si>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</si>
  <si>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</si>
  <si>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</si>
  <si>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</si>
  <si>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</si>
  <si>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</si>
  <si>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</si>
  <si>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</si>
  <si>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</si>
  <si>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</si>
  <si>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</si>
  <si>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</si>
  <si>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</si>
  <si>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</si>
  <si>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</si>
  <si>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</si>
  <si>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</si>
  <si>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</si>
  <si>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</si>
  <si>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</si>
  <si>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</si>
  <si>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</si>
  <si>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</si>
  <si>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</si>
  <si>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</si>
  <si>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</si>
  <si>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</si>
  <si>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</si>
  <si>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</si>
  <si>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</si>
  <si>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</si>
  <si>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</si>
  <si>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</si>
  <si>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</si>
  <si>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</si>
  <si>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</si>
  <si>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</si>
  <si>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</si>
  <si>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</si>
  <si>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</si>
  <si>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</si>
  <si>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</si>
  <si>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</si>
  <si>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</si>
  <si>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</si>
  <si>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</si>
  <si>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</si>
  <si>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</si>
  <si>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</si>
  <si>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</si>
  <si>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</si>
  <si>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</si>
  <si>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</si>
  <si>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</si>
  <si>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</si>
  <si>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</si>
  <si>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</si>
  <si>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</si>
  <si>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</si>
  <si>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</si>
  <si>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</si>
  <si>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</si>
  <si>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</si>
  <si>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</si>
  <si>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</si>
  <si>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</si>
  <si>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</si>
  <si>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</si>
  <si>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</si>
  <si>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</si>
  <si>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</si>
  <si>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</si>
  <si>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</si>
  <si>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</si>
  <si>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</si>
  <si>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</si>
  <si>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</si>
  <si>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</si>
  <si>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</si>
  <si>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</si>
  <si>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</si>
  <si>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</si>
  <si>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</si>
  <si>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</si>
  <si>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</si>
  <si>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</si>
  <si>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</si>
  <si>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</si>
  <si>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</si>
  <si>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</si>
  <si>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</si>
  <si>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</si>
  <si>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</si>
  <si>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</si>
  <si>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</si>
  <si>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</si>
  <si>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</si>
  <si>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</si>
  <si>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</si>
  <si>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</si>
  <si>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</si>
  <si>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</si>
  <si>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</si>
  <si>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</si>
  <si>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</si>
  <si>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</si>
  <si>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</si>
  <si>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</si>
  <si>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</si>
  <si>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</si>
  <si>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</si>
  <si>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</si>
  <si>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</si>
  <si>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</si>
  <si>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</si>
  <si>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</si>
  <si>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</si>
  <si>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</si>
  <si>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</si>
  <si>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</si>
  <si>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</si>
  <si>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</si>
  <si>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</si>
  <si>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</si>
  <si>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</si>
  <si>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</si>
  <si>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</si>
  <si>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</si>
  <si>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</si>
  <si>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</si>
  <si>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</si>
  <si>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</si>
  <si>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</si>
  <si>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</si>
  <si>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</si>
  <si>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</si>
  <si>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</si>
  <si>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</si>
  <si>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</si>
  <si>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</si>
  <si>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</si>
  <si>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</si>
  <si>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</si>
  <si>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</si>
  <si>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</si>
  <si>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青森県</t>
  </si>
  <si>
    <t>02201</t>
  </si>
  <si>
    <t>青森市</t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</si>
  <si>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</si>
  <si>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</si>
  <si>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</si>
  <si>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</si>
  <si>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</si>
  <si>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</si>
  <si>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</si>
  <si>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</si>
  <si>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02203</t>
  </si>
  <si>
    <t>八戸市</t>
  </si>
  <si>
    <t>02859</t>
  </si>
  <si>
    <t>八戸地域広域市町村圏事務組合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</si>
  <si>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</si>
  <si>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</si>
  <si>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</si>
  <si>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</si>
  <si>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</si>
  <si>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</si>
  <si>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</si>
  <si>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</si>
  <si>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</si>
  <si>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</si>
  <si>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02821</t>
  </si>
  <si>
    <t>十和田地区環境整備事務組合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</si>
  <si>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</si>
  <si>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</si>
  <si>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</si>
  <si>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</si>
  <si>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</si>
  <si>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</si>
  <si>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</si>
  <si>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</si>
  <si>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</si>
  <si>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</si>
  <si>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</si>
  <si>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</si>
  <si>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</si>
  <si>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</si>
  <si>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</si>
  <si>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</si>
  <si>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</si>
  <si>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</si>
  <si>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</si>
  <si>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</si>
  <si>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</si>
  <si>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</si>
  <si>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</si>
  <si>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</si>
  <si>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</si>
  <si>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</si>
  <si>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</si>
  <si>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</si>
  <si>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</si>
  <si>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</si>
  <si>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</si>
  <si>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</si>
  <si>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</si>
  <si>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</si>
  <si>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</si>
  <si>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</si>
  <si>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</si>
  <si>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</si>
  <si>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</si>
  <si>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</si>
  <si>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</si>
  <si>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</si>
  <si>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</si>
  <si>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</si>
  <si>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</si>
  <si>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</si>
  <si>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</si>
  <si>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</si>
  <si>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</si>
  <si>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</si>
  <si>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下北広域事務組合</t>
  </si>
  <si>
    <t>北部上北事務組合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</si>
  <si>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</si>
  <si>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</si>
  <si>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</si>
  <si>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</si>
  <si>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</si>
  <si>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</si>
  <si>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</si>
  <si>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</si>
  <si>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</si>
  <si>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</si>
  <si>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</si>
  <si>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</si>
  <si>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</si>
  <si>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</si>
  <si>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</si>
  <si>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</si>
  <si>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02846</t>
  </si>
  <si>
    <t>三戸地区塵芥処理事務組合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</si>
  <si>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</si>
  <si>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</si>
  <si>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</si>
  <si>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</si>
  <si>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</si>
  <si>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</si>
  <si>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</si>
  <si>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</si>
  <si>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</si>
  <si>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</si>
  <si>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八戸地域広域市町村事務組合</t>
  </si>
  <si>
    <t>02450</t>
  </si>
  <si>
    <t>新郷村</t>
  </si>
  <si>
    <t>鰺ケ沢町</t>
  </si>
  <si>
    <t>02000</t>
  </si>
  <si>
    <t>02000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</si>
</sst>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7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SUM(D8:D47)</f>
        <v>23542538</v>
      </c>
      <c r="E7" s="123">
        <f t="shared" si="0"/>
        <v>8857469</v>
      </c>
      <c r="F7" s="123">
        <f t="shared" si="0"/>
        <v>3138186</v>
      </c>
      <c r="G7" s="123">
        <f t="shared" si="0"/>
        <v>419680</v>
      </c>
      <c r="H7" s="123">
        <f t="shared" si="0"/>
        <v>3896500</v>
      </c>
      <c r="I7" s="123">
        <f t="shared" si="0"/>
        <v>1174246</v>
      </c>
      <c r="J7" s="123" t="s">
        <v>332</v>
      </c>
      <c r="K7" s="123">
        <f aca="true" t="shared" si="1" ref="K7:R7">SUM(K8:K47)</f>
        <v>228857</v>
      </c>
      <c r="L7" s="123">
        <f t="shared" si="1"/>
        <v>14685069</v>
      </c>
      <c r="M7" s="123">
        <f t="shared" si="1"/>
        <v>2993239</v>
      </c>
      <c r="N7" s="123">
        <f t="shared" si="1"/>
        <v>4597</v>
      </c>
      <c r="O7" s="123">
        <f t="shared" si="1"/>
        <v>3243</v>
      </c>
      <c r="P7" s="123">
        <f t="shared" si="1"/>
        <v>1336</v>
      </c>
      <c r="Q7" s="123">
        <f t="shared" si="1"/>
        <v>0</v>
      </c>
      <c r="R7" s="123">
        <f t="shared" si="1"/>
        <v>0</v>
      </c>
      <c r="S7" s="123" t="s">
        <v>332</v>
      </c>
      <c r="T7" s="123">
        <f aca="true" t="shared" si="2" ref="T7:AA7">SUM(T8:T47)</f>
        <v>18</v>
      </c>
      <c r="U7" s="123">
        <f t="shared" si="2"/>
        <v>2988642</v>
      </c>
      <c r="V7" s="123">
        <f t="shared" si="2"/>
        <v>26535777</v>
      </c>
      <c r="W7" s="123">
        <f t="shared" si="2"/>
        <v>8862066</v>
      </c>
      <c r="X7" s="123">
        <f t="shared" si="2"/>
        <v>3141429</v>
      </c>
      <c r="Y7" s="123">
        <f t="shared" si="2"/>
        <v>421016</v>
      </c>
      <c r="Z7" s="123">
        <f t="shared" si="2"/>
        <v>3896500</v>
      </c>
      <c r="AA7" s="123">
        <f t="shared" si="2"/>
        <v>1174246</v>
      </c>
      <c r="AB7" s="123" t="s">
        <v>332</v>
      </c>
      <c r="AC7" s="123">
        <f aca="true" t="shared" si="3" ref="AC7:BH7">SUM(AC8:AC47)</f>
        <v>228875</v>
      </c>
      <c r="AD7" s="123">
        <f t="shared" si="3"/>
        <v>17673711</v>
      </c>
      <c r="AE7" s="123">
        <f t="shared" si="3"/>
        <v>8124166</v>
      </c>
      <c r="AF7" s="123">
        <f t="shared" si="3"/>
        <v>8117762</v>
      </c>
      <c r="AG7" s="123">
        <f t="shared" si="3"/>
        <v>1255</v>
      </c>
      <c r="AH7" s="123">
        <f t="shared" si="3"/>
        <v>7466408</v>
      </c>
      <c r="AI7" s="123">
        <f t="shared" si="3"/>
        <v>650099</v>
      </c>
      <c r="AJ7" s="123">
        <f t="shared" si="3"/>
        <v>0</v>
      </c>
      <c r="AK7" s="123">
        <f t="shared" si="3"/>
        <v>6404</v>
      </c>
      <c r="AL7" s="123">
        <f t="shared" si="3"/>
        <v>1091936</v>
      </c>
      <c r="AM7" s="123">
        <f t="shared" si="3"/>
        <v>6846570</v>
      </c>
      <c r="AN7" s="123">
        <f t="shared" si="3"/>
        <v>1894266</v>
      </c>
      <c r="AO7" s="123">
        <f t="shared" si="3"/>
        <v>769044</v>
      </c>
      <c r="AP7" s="123">
        <f t="shared" si="3"/>
        <v>717692</v>
      </c>
      <c r="AQ7" s="123">
        <f t="shared" si="3"/>
        <v>372831</v>
      </c>
      <c r="AR7" s="123">
        <f t="shared" si="3"/>
        <v>34699</v>
      </c>
      <c r="AS7" s="123">
        <f t="shared" si="3"/>
        <v>907647</v>
      </c>
      <c r="AT7" s="123">
        <f t="shared" si="3"/>
        <v>190485</v>
      </c>
      <c r="AU7" s="123">
        <f t="shared" si="3"/>
        <v>430154</v>
      </c>
      <c r="AV7" s="123">
        <f t="shared" si="3"/>
        <v>287008</v>
      </c>
      <c r="AW7" s="123">
        <f t="shared" si="3"/>
        <v>1365</v>
      </c>
      <c r="AX7" s="123">
        <f t="shared" si="3"/>
        <v>4039039</v>
      </c>
      <c r="AY7" s="123">
        <f t="shared" si="3"/>
        <v>2596203</v>
      </c>
      <c r="AZ7" s="123">
        <f t="shared" si="3"/>
        <v>744214</v>
      </c>
      <c r="BA7" s="123">
        <f t="shared" si="3"/>
        <v>465857</v>
      </c>
      <c r="BB7" s="123">
        <f t="shared" si="3"/>
        <v>232765</v>
      </c>
      <c r="BC7" s="123">
        <f t="shared" si="3"/>
        <v>6104746</v>
      </c>
      <c r="BD7" s="123">
        <f t="shared" si="3"/>
        <v>4253</v>
      </c>
      <c r="BE7" s="123">
        <f t="shared" si="3"/>
        <v>1375120</v>
      </c>
      <c r="BF7" s="123">
        <f t="shared" si="3"/>
        <v>16345856</v>
      </c>
      <c r="BG7" s="123">
        <f t="shared" si="3"/>
        <v>5791</v>
      </c>
      <c r="BH7" s="123">
        <f t="shared" si="3"/>
        <v>5791</v>
      </c>
      <c r="BI7" s="123">
        <f aca="true" t="shared" si="4" ref="BI7:CN7">SUM(BI8:BI47)</f>
        <v>0</v>
      </c>
      <c r="BJ7" s="123">
        <f t="shared" si="4"/>
        <v>0</v>
      </c>
      <c r="BK7" s="123">
        <f t="shared" si="4"/>
        <v>0</v>
      </c>
      <c r="BL7" s="123">
        <f t="shared" si="4"/>
        <v>5791</v>
      </c>
      <c r="BM7" s="123">
        <f t="shared" si="4"/>
        <v>0</v>
      </c>
      <c r="BN7" s="123">
        <f t="shared" si="4"/>
        <v>250493</v>
      </c>
      <c r="BO7" s="123">
        <f t="shared" si="4"/>
        <v>40691</v>
      </c>
      <c r="BP7" s="123">
        <f t="shared" si="4"/>
        <v>40113</v>
      </c>
      <c r="BQ7" s="123">
        <f t="shared" si="4"/>
        <v>40113</v>
      </c>
      <c r="BR7" s="123">
        <f t="shared" si="4"/>
        <v>0</v>
      </c>
      <c r="BS7" s="123">
        <f t="shared" si="4"/>
        <v>0</v>
      </c>
      <c r="BT7" s="123">
        <f t="shared" si="4"/>
        <v>0</v>
      </c>
      <c r="BU7" s="123">
        <f t="shared" si="4"/>
        <v>0</v>
      </c>
      <c r="BV7" s="123">
        <f t="shared" si="4"/>
        <v>0</v>
      </c>
      <c r="BW7" s="123">
        <f t="shared" si="4"/>
        <v>0</v>
      </c>
      <c r="BX7" s="123">
        <f t="shared" si="4"/>
        <v>0</v>
      </c>
      <c r="BY7" s="123">
        <f t="shared" si="4"/>
        <v>0</v>
      </c>
      <c r="BZ7" s="123">
        <f t="shared" si="4"/>
        <v>578</v>
      </c>
      <c r="CA7" s="123">
        <f t="shared" si="4"/>
        <v>0</v>
      </c>
      <c r="CB7" s="123">
        <f t="shared" si="4"/>
        <v>0</v>
      </c>
      <c r="CC7" s="123">
        <f t="shared" si="4"/>
        <v>0</v>
      </c>
      <c r="CD7" s="123">
        <f t="shared" si="4"/>
        <v>578</v>
      </c>
      <c r="CE7" s="123">
        <f t="shared" si="4"/>
        <v>2693814</v>
      </c>
      <c r="CF7" s="123">
        <f t="shared" si="4"/>
        <v>0</v>
      </c>
      <c r="CG7" s="123">
        <f t="shared" si="4"/>
        <v>2450</v>
      </c>
      <c r="CH7" s="123">
        <f t="shared" si="4"/>
        <v>48932</v>
      </c>
      <c r="CI7" s="123">
        <f t="shared" si="4"/>
        <v>8129957</v>
      </c>
      <c r="CJ7" s="123">
        <f t="shared" si="4"/>
        <v>8123553</v>
      </c>
      <c r="CK7" s="123">
        <f t="shared" si="4"/>
        <v>1255</v>
      </c>
      <c r="CL7" s="123">
        <f t="shared" si="4"/>
        <v>7466408</v>
      </c>
      <c r="CM7" s="123">
        <f t="shared" si="4"/>
        <v>650099</v>
      </c>
      <c r="CN7" s="123">
        <f t="shared" si="4"/>
        <v>5791</v>
      </c>
      <c r="CO7" s="123">
        <f aca="true" t="shared" si="5" ref="CO7:DJ7">SUM(CO8:CO47)</f>
        <v>6404</v>
      </c>
      <c r="CP7" s="123">
        <f t="shared" si="5"/>
        <v>1342429</v>
      </c>
      <c r="CQ7" s="123">
        <f t="shared" si="5"/>
        <v>6887261</v>
      </c>
      <c r="CR7" s="123">
        <f t="shared" si="5"/>
        <v>1934379</v>
      </c>
      <c r="CS7" s="123">
        <f t="shared" si="5"/>
        <v>809157</v>
      </c>
      <c r="CT7" s="123">
        <f t="shared" si="5"/>
        <v>717692</v>
      </c>
      <c r="CU7" s="123">
        <f t="shared" si="5"/>
        <v>372831</v>
      </c>
      <c r="CV7" s="123">
        <f t="shared" si="5"/>
        <v>34699</v>
      </c>
      <c r="CW7" s="123">
        <f t="shared" si="5"/>
        <v>907647</v>
      </c>
      <c r="CX7" s="123">
        <f t="shared" si="5"/>
        <v>190485</v>
      </c>
      <c r="CY7" s="123">
        <f t="shared" si="5"/>
        <v>430154</v>
      </c>
      <c r="CZ7" s="123">
        <f t="shared" si="5"/>
        <v>287008</v>
      </c>
      <c r="DA7" s="123">
        <f t="shared" si="5"/>
        <v>1365</v>
      </c>
      <c r="DB7" s="123">
        <f t="shared" si="5"/>
        <v>4039617</v>
      </c>
      <c r="DC7" s="123">
        <f t="shared" si="5"/>
        <v>2596203</v>
      </c>
      <c r="DD7" s="123">
        <f t="shared" si="5"/>
        <v>744214</v>
      </c>
      <c r="DE7" s="123">
        <f t="shared" si="5"/>
        <v>465857</v>
      </c>
      <c r="DF7" s="123">
        <f t="shared" si="5"/>
        <v>233343</v>
      </c>
      <c r="DG7" s="123">
        <f t="shared" si="5"/>
        <v>8798560</v>
      </c>
      <c r="DH7" s="123">
        <f t="shared" si="5"/>
        <v>4253</v>
      </c>
      <c r="DI7" s="123">
        <f t="shared" si="5"/>
        <v>1377570</v>
      </c>
      <c r="DJ7" s="123">
        <f t="shared" si="5"/>
        <v>16394788</v>
      </c>
    </row>
    <row r="8" spans="1:114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6" ref="D8:D47">SUM(E8,+L8)</f>
        <v>10729384</v>
      </c>
      <c r="E8" s="127">
        <f aca="true" t="shared" si="7" ref="E8:E47">SUM(F8:I8)+K8</f>
        <v>7419203</v>
      </c>
      <c r="F8" s="127">
        <v>3089828</v>
      </c>
      <c r="G8" s="127">
        <v>0</v>
      </c>
      <c r="H8" s="127">
        <v>3747300</v>
      </c>
      <c r="I8" s="127">
        <v>443280</v>
      </c>
      <c r="J8" s="128" t="s">
        <v>332</v>
      </c>
      <c r="K8" s="127">
        <v>138795</v>
      </c>
      <c r="L8" s="127">
        <v>3310181</v>
      </c>
      <c r="M8" s="127">
        <f aca="true" t="shared" si="8" ref="M8:M47">SUM(N8,+U8)</f>
        <v>322118</v>
      </c>
      <c r="N8" s="127">
        <f aca="true" t="shared" si="9" ref="N8:N47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8" t="s">
        <v>332</v>
      </c>
      <c r="T8" s="127">
        <v>0</v>
      </c>
      <c r="U8" s="127">
        <v>322118</v>
      </c>
      <c r="V8" s="127">
        <f aca="true" t="shared" si="10" ref="V8:V47">+SUM(D8,M8)</f>
        <v>11051502</v>
      </c>
      <c r="W8" s="127">
        <f aca="true" t="shared" si="11" ref="W8:W47">+SUM(E8,N8)</f>
        <v>7419203</v>
      </c>
      <c r="X8" s="127">
        <f aca="true" t="shared" si="12" ref="X8:X47">+SUM(F8,O8)</f>
        <v>3089828</v>
      </c>
      <c r="Y8" s="127">
        <f aca="true" t="shared" si="13" ref="Y8:Y47">+SUM(G8,P8)</f>
        <v>0</v>
      </c>
      <c r="Z8" s="127">
        <f aca="true" t="shared" si="14" ref="Z8:Z47">+SUM(H8,Q8)</f>
        <v>3747300</v>
      </c>
      <c r="AA8" s="127">
        <f aca="true" t="shared" si="15" ref="AA8:AA47">+SUM(I8,R8)</f>
        <v>443280</v>
      </c>
      <c r="AB8" s="128" t="s">
        <v>332</v>
      </c>
      <c r="AC8" s="127">
        <f aca="true" t="shared" si="16" ref="AC8:AC47">+SUM(K8,T8)</f>
        <v>138795</v>
      </c>
      <c r="AD8" s="127">
        <f aca="true" t="shared" si="17" ref="AD8:AD47">+SUM(L8,U8)</f>
        <v>3632299</v>
      </c>
      <c r="AE8" s="127">
        <f aca="true" t="shared" si="18" ref="AE8:AE47">SUM(AF8,+AK8)</f>
        <v>7364267</v>
      </c>
      <c r="AF8" s="127">
        <f aca="true" t="shared" si="19" ref="AF8:AF47">SUM(AG8:AJ8)</f>
        <v>7358814</v>
      </c>
      <c r="AG8" s="127">
        <v>0</v>
      </c>
      <c r="AH8" s="127">
        <v>7358814</v>
      </c>
      <c r="AI8" s="127">
        <v>0</v>
      </c>
      <c r="AJ8" s="127">
        <v>0</v>
      </c>
      <c r="AK8" s="127">
        <v>5453</v>
      </c>
      <c r="AL8" s="127">
        <v>16408</v>
      </c>
      <c r="AM8" s="127">
        <f aca="true" t="shared" si="20" ref="AM8:AM47">SUM(AN8,AS8,AW8,AX8,BD8)</f>
        <v>2263897</v>
      </c>
      <c r="AN8" s="127">
        <f aca="true" t="shared" si="21" ref="AN8:AN47">SUM(AO8:AR8)</f>
        <v>914188</v>
      </c>
      <c r="AO8" s="127">
        <v>272831</v>
      </c>
      <c r="AP8" s="127">
        <v>273393</v>
      </c>
      <c r="AQ8" s="127">
        <v>367964</v>
      </c>
      <c r="AR8" s="127">
        <v>0</v>
      </c>
      <c r="AS8" s="127">
        <f aca="true" t="shared" si="22" ref="AS8:AS47">SUM(AT8:AV8)</f>
        <v>335219</v>
      </c>
      <c r="AT8" s="127">
        <v>22056</v>
      </c>
      <c r="AU8" s="127">
        <v>305689</v>
      </c>
      <c r="AV8" s="127">
        <v>7474</v>
      </c>
      <c r="AW8" s="127">
        <v>0</v>
      </c>
      <c r="AX8" s="127">
        <f aca="true" t="shared" si="23" ref="AX8:AX47">SUM(AY8:BB8)</f>
        <v>1014490</v>
      </c>
      <c r="AY8" s="127">
        <v>513425</v>
      </c>
      <c r="AZ8" s="127">
        <v>378358</v>
      </c>
      <c r="BA8" s="127">
        <v>119397</v>
      </c>
      <c r="BB8" s="127">
        <v>3310</v>
      </c>
      <c r="BC8" s="127">
        <v>131860</v>
      </c>
      <c r="BD8" s="127">
        <v>0</v>
      </c>
      <c r="BE8" s="127">
        <v>952952</v>
      </c>
      <c r="BF8" s="127">
        <f aca="true" t="shared" si="24" ref="BF8:BF47">SUM(AE8,+AM8,+BE8)</f>
        <v>10581116</v>
      </c>
      <c r="BG8" s="127">
        <f aca="true" t="shared" si="25" ref="BG8:BG47">SUM(BH8,+BM8)</f>
        <v>0</v>
      </c>
      <c r="BH8" s="127">
        <f aca="true" t="shared" si="26" ref="BH8:BH47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7">SUM(BP8,BU8,BY8,BZ8,CF8)</f>
        <v>4350</v>
      </c>
      <c r="BP8" s="127">
        <f aca="true" t="shared" si="28" ref="BP8:BP47">SUM(BQ8:BT8)</f>
        <v>3772</v>
      </c>
      <c r="BQ8" s="127">
        <v>3772</v>
      </c>
      <c r="BR8" s="127">
        <v>0</v>
      </c>
      <c r="BS8" s="127">
        <v>0</v>
      </c>
      <c r="BT8" s="127">
        <v>0</v>
      </c>
      <c r="BU8" s="127">
        <f aca="true" t="shared" si="29" ref="BU8:BU47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0" ref="BZ8:BZ47">SUM(CA8:CD8)</f>
        <v>578</v>
      </c>
      <c r="CA8" s="127">
        <v>0</v>
      </c>
      <c r="CB8" s="127">
        <v>0</v>
      </c>
      <c r="CC8" s="127">
        <v>0</v>
      </c>
      <c r="CD8" s="127">
        <v>578</v>
      </c>
      <c r="CE8" s="127">
        <v>317768</v>
      </c>
      <c r="CF8" s="127">
        <v>0</v>
      </c>
      <c r="CG8" s="127">
        <v>0</v>
      </c>
      <c r="CH8" s="127">
        <f aca="true" t="shared" si="31" ref="CH8:CH47">SUM(BG8,+BO8,+CG8)</f>
        <v>4350</v>
      </c>
      <c r="CI8" s="127">
        <f aca="true" t="shared" si="32" ref="CI8:CI24">SUM(AE8,+BG8)</f>
        <v>7364267</v>
      </c>
      <c r="CJ8" s="127">
        <f aca="true" t="shared" si="33" ref="CJ8:CJ23">SUM(AF8,+BH8)</f>
        <v>7358814</v>
      </c>
      <c r="CK8" s="127">
        <f aca="true" t="shared" si="34" ref="CK8:CK23">SUM(AG8,+BI8)</f>
        <v>0</v>
      </c>
      <c r="CL8" s="127">
        <f aca="true" t="shared" si="35" ref="CL8:CL23">SUM(AH8,+BJ8)</f>
        <v>7358814</v>
      </c>
      <c r="CM8" s="127">
        <f aca="true" t="shared" si="36" ref="CM8:CM23">SUM(AI8,+BK8)</f>
        <v>0</v>
      </c>
      <c r="CN8" s="127">
        <f aca="true" t="shared" si="37" ref="CN8:CN23">SUM(AJ8,+BL8)</f>
        <v>0</v>
      </c>
      <c r="CO8" s="127">
        <f aca="true" t="shared" si="38" ref="CO8:CO23">SUM(AK8,+BM8)</f>
        <v>5453</v>
      </c>
      <c r="CP8" s="127">
        <f aca="true" t="shared" si="39" ref="CP8:CP23">SUM(AL8,+BN8)</f>
        <v>16408</v>
      </c>
      <c r="CQ8" s="127">
        <f aca="true" t="shared" si="40" ref="CQ8:CQ23">SUM(AM8,+BO8)</f>
        <v>2268247</v>
      </c>
      <c r="CR8" s="127">
        <f aca="true" t="shared" si="41" ref="CR8:CR23">SUM(AN8,+BP8)</f>
        <v>917960</v>
      </c>
      <c r="CS8" s="127">
        <f aca="true" t="shared" si="42" ref="CS8:CS23">SUM(AO8,+BQ8)</f>
        <v>276603</v>
      </c>
      <c r="CT8" s="127">
        <f aca="true" t="shared" si="43" ref="CT8:CT23">SUM(AP8,+BR8)</f>
        <v>273393</v>
      </c>
      <c r="CU8" s="127">
        <f aca="true" t="shared" si="44" ref="CU8:CU23">SUM(AQ8,+BS8)</f>
        <v>367964</v>
      </c>
      <c r="CV8" s="127">
        <f aca="true" t="shared" si="45" ref="CV8:CV23">SUM(AR8,+BT8)</f>
        <v>0</v>
      </c>
      <c r="CW8" s="127">
        <f aca="true" t="shared" si="46" ref="CW8:CW23">SUM(AS8,+BU8)</f>
        <v>335219</v>
      </c>
      <c r="CX8" s="127">
        <f aca="true" t="shared" si="47" ref="CX8:DJ23">SUM(AT8,+BV8)</f>
        <v>22056</v>
      </c>
      <c r="CY8" s="127">
        <f t="shared" si="47"/>
        <v>305689</v>
      </c>
      <c r="CZ8" s="127">
        <f t="shared" si="47"/>
        <v>7474</v>
      </c>
      <c r="DA8" s="127">
        <f t="shared" si="47"/>
        <v>0</v>
      </c>
      <c r="DB8" s="127">
        <f t="shared" si="47"/>
        <v>1015068</v>
      </c>
      <c r="DC8" s="127">
        <f t="shared" si="47"/>
        <v>513425</v>
      </c>
      <c r="DD8" s="127">
        <f t="shared" si="47"/>
        <v>378358</v>
      </c>
      <c r="DE8" s="127">
        <f t="shared" si="47"/>
        <v>119397</v>
      </c>
      <c r="DF8" s="127">
        <f t="shared" si="47"/>
        <v>3888</v>
      </c>
      <c r="DG8" s="127">
        <f t="shared" si="47"/>
        <v>449628</v>
      </c>
      <c r="DH8" s="127">
        <f t="shared" si="47"/>
        <v>0</v>
      </c>
      <c r="DI8" s="127">
        <f t="shared" si="47"/>
        <v>952952</v>
      </c>
      <c r="DJ8" s="127">
        <f t="shared" si="47"/>
        <v>10585466</v>
      </c>
    </row>
    <row r="9" spans="1:114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6"/>
        <v>2361295</v>
      </c>
      <c r="E9" s="127">
        <f t="shared" si="7"/>
        <v>10464</v>
      </c>
      <c r="F9" s="127">
        <v>0</v>
      </c>
      <c r="G9" s="127">
        <v>0</v>
      </c>
      <c r="H9" s="127">
        <v>0</v>
      </c>
      <c r="I9" s="127">
        <v>2592</v>
      </c>
      <c r="J9" s="128" t="s">
        <v>332</v>
      </c>
      <c r="K9" s="127">
        <v>7872</v>
      </c>
      <c r="L9" s="127">
        <v>2350831</v>
      </c>
      <c r="M9" s="127">
        <f t="shared" si="8"/>
        <v>246243</v>
      </c>
      <c r="N9" s="127">
        <f t="shared" si="9"/>
        <v>18</v>
      </c>
      <c r="O9" s="127">
        <v>0</v>
      </c>
      <c r="P9" s="127">
        <v>0</v>
      </c>
      <c r="Q9" s="127">
        <v>0</v>
      </c>
      <c r="R9" s="127">
        <v>0</v>
      </c>
      <c r="S9" s="128" t="s">
        <v>332</v>
      </c>
      <c r="T9" s="127">
        <v>18</v>
      </c>
      <c r="U9" s="127">
        <v>246225</v>
      </c>
      <c r="V9" s="127">
        <f t="shared" si="10"/>
        <v>2607538</v>
      </c>
      <c r="W9" s="127">
        <f t="shared" si="11"/>
        <v>10482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2592</v>
      </c>
      <c r="AB9" s="128" t="s">
        <v>332</v>
      </c>
      <c r="AC9" s="127">
        <f t="shared" si="16"/>
        <v>7890</v>
      </c>
      <c r="AD9" s="127">
        <f t="shared" si="17"/>
        <v>2597056</v>
      </c>
      <c r="AE9" s="127">
        <f t="shared" si="18"/>
        <v>6878</v>
      </c>
      <c r="AF9" s="127">
        <f t="shared" si="19"/>
        <v>6878</v>
      </c>
      <c r="AG9" s="127">
        <v>0</v>
      </c>
      <c r="AH9" s="127">
        <v>0</v>
      </c>
      <c r="AI9" s="127">
        <v>6878</v>
      </c>
      <c r="AJ9" s="127">
        <v>0</v>
      </c>
      <c r="AK9" s="127">
        <v>0</v>
      </c>
      <c r="AL9" s="127">
        <v>172883</v>
      </c>
      <c r="AM9" s="127">
        <f t="shared" si="20"/>
        <v>807345</v>
      </c>
      <c r="AN9" s="127">
        <f t="shared" si="21"/>
        <v>219743</v>
      </c>
      <c r="AO9" s="127">
        <v>73605</v>
      </c>
      <c r="AP9" s="127">
        <v>128986</v>
      </c>
      <c r="AQ9" s="127">
        <v>0</v>
      </c>
      <c r="AR9" s="127">
        <v>17152</v>
      </c>
      <c r="AS9" s="127">
        <f t="shared" si="22"/>
        <v>53145</v>
      </c>
      <c r="AT9" s="127">
        <v>20027</v>
      </c>
      <c r="AU9" s="127">
        <v>0</v>
      </c>
      <c r="AV9" s="127">
        <v>33118</v>
      </c>
      <c r="AW9" s="127">
        <v>0</v>
      </c>
      <c r="AX9" s="127">
        <f t="shared" si="23"/>
        <v>534457</v>
      </c>
      <c r="AY9" s="127">
        <v>459763</v>
      </c>
      <c r="AZ9" s="127">
        <v>0</v>
      </c>
      <c r="BA9" s="127">
        <v>72604</v>
      </c>
      <c r="BB9" s="127">
        <v>2090</v>
      </c>
      <c r="BC9" s="127">
        <v>1357414</v>
      </c>
      <c r="BD9" s="127">
        <v>0</v>
      </c>
      <c r="BE9" s="127">
        <v>16775</v>
      </c>
      <c r="BF9" s="127">
        <f t="shared" si="24"/>
        <v>830998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11543</v>
      </c>
      <c r="BO9" s="127">
        <f t="shared" si="27"/>
        <v>5939</v>
      </c>
      <c r="BP9" s="127">
        <f t="shared" si="28"/>
        <v>5939</v>
      </c>
      <c r="BQ9" s="127">
        <v>5939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228761</v>
      </c>
      <c r="CF9" s="127">
        <v>0</v>
      </c>
      <c r="CG9" s="127">
        <v>0</v>
      </c>
      <c r="CH9" s="127">
        <f t="shared" si="31"/>
        <v>5939</v>
      </c>
      <c r="CI9" s="127">
        <f t="shared" si="32"/>
        <v>6878</v>
      </c>
      <c r="CJ9" s="127">
        <f t="shared" si="33"/>
        <v>6878</v>
      </c>
      <c r="CK9" s="127">
        <f t="shared" si="34"/>
        <v>0</v>
      </c>
      <c r="CL9" s="127">
        <f t="shared" si="35"/>
        <v>0</v>
      </c>
      <c r="CM9" s="127">
        <f t="shared" si="36"/>
        <v>6878</v>
      </c>
      <c r="CN9" s="127">
        <f t="shared" si="37"/>
        <v>0</v>
      </c>
      <c r="CO9" s="127">
        <f t="shared" si="38"/>
        <v>0</v>
      </c>
      <c r="CP9" s="127">
        <f t="shared" si="39"/>
        <v>184426</v>
      </c>
      <c r="CQ9" s="127">
        <f t="shared" si="40"/>
        <v>813284</v>
      </c>
      <c r="CR9" s="127">
        <f t="shared" si="41"/>
        <v>225682</v>
      </c>
      <c r="CS9" s="127">
        <f t="shared" si="42"/>
        <v>79544</v>
      </c>
      <c r="CT9" s="127">
        <f t="shared" si="43"/>
        <v>128986</v>
      </c>
      <c r="CU9" s="127">
        <f t="shared" si="44"/>
        <v>0</v>
      </c>
      <c r="CV9" s="127">
        <f t="shared" si="45"/>
        <v>17152</v>
      </c>
      <c r="CW9" s="127">
        <f t="shared" si="46"/>
        <v>53145</v>
      </c>
      <c r="CX9" s="127">
        <f t="shared" si="47"/>
        <v>20027</v>
      </c>
      <c r="CY9" s="127">
        <f t="shared" si="47"/>
        <v>0</v>
      </c>
      <c r="CZ9" s="127">
        <f t="shared" si="47"/>
        <v>33118</v>
      </c>
      <c r="DA9" s="127">
        <f t="shared" si="47"/>
        <v>0</v>
      </c>
      <c r="DB9" s="127">
        <f t="shared" si="47"/>
        <v>534457</v>
      </c>
      <c r="DC9" s="127">
        <f t="shared" si="47"/>
        <v>459763</v>
      </c>
      <c r="DD9" s="127">
        <f t="shared" si="47"/>
        <v>0</v>
      </c>
      <c r="DE9" s="127">
        <f t="shared" si="47"/>
        <v>72604</v>
      </c>
      <c r="DF9" s="127">
        <f t="shared" si="47"/>
        <v>2090</v>
      </c>
      <c r="DG9" s="127">
        <f t="shared" si="47"/>
        <v>1586175</v>
      </c>
      <c r="DH9" s="127">
        <f t="shared" si="47"/>
        <v>0</v>
      </c>
      <c r="DI9" s="127">
        <f t="shared" si="47"/>
        <v>16775</v>
      </c>
      <c r="DJ9" s="127">
        <f t="shared" si="47"/>
        <v>836937</v>
      </c>
    </row>
    <row r="10" spans="1:114" s="129" customFormat="1" ht="12" customHeight="1">
      <c r="A10" s="125" t="s">
        <v>334</v>
      </c>
      <c r="B10" s="133" t="s">
        <v>340</v>
      </c>
      <c r="C10" s="125" t="s">
        <v>341</v>
      </c>
      <c r="D10" s="127">
        <f t="shared" si="6"/>
        <v>2663587</v>
      </c>
      <c r="E10" s="127">
        <f t="shared" si="7"/>
        <v>494604</v>
      </c>
      <c r="F10" s="127">
        <v>0</v>
      </c>
      <c r="G10" s="127">
        <v>0</v>
      </c>
      <c r="H10" s="127">
        <v>102600</v>
      </c>
      <c r="I10" s="127">
        <v>385590</v>
      </c>
      <c r="J10" s="128" t="s">
        <v>332</v>
      </c>
      <c r="K10" s="127">
        <v>6414</v>
      </c>
      <c r="L10" s="127">
        <v>2168983</v>
      </c>
      <c r="M10" s="127">
        <f t="shared" si="8"/>
        <v>289977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289977</v>
      </c>
      <c r="V10" s="127">
        <f t="shared" si="10"/>
        <v>2953564</v>
      </c>
      <c r="W10" s="127">
        <f t="shared" si="11"/>
        <v>494604</v>
      </c>
      <c r="X10" s="127">
        <f t="shared" si="12"/>
        <v>0</v>
      </c>
      <c r="Y10" s="127">
        <f t="shared" si="13"/>
        <v>0</v>
      </c>
      <c r="Z10" s="127">
        <f t="shared" si="14"/>
        <v>102600</v>
      </c>
      <c r="AA10" s="127">
        <f t="shared" si="15"/>
        <v>385590</v>
      </c>
      <c r="AB10" s="128" t="s">
        <v>332</v>
      </c>
      <c r="AC10" s="127">
        <f t="shared" si="16"/>
        <v>6414</v>
      </c>
      <c r="AD10" s="127">
        <f t="shared" si="17"/>
        <v>2458960</v>
      </c>
      <c r="AE10" s="127">
        <f t="shared" si="18"/>
        <v>435919</v>
      </c>
      <c r="AF10" s="127">
        <f t="shared" si="19"/>
        <v>435919</v>
      </c>
      <c r="AG10" s="127">
        <v>0</v>
      </c>
      <c r="AH10" s="127">
        <v>0</v>
      </c>
      <c r="AI10" s="127">
        <v>435919</v>
      </c>
      <c r="AJ10" s="127">
        <v>0</v>
      </c>
      <c r="AK10" s="127">
        <v>0</v>
      </c>
      <c r="AL10" s="127">
        <v>406231</v>
      </c>
      <c r="AM10" s="127">
        <f t="shared" si="20"/>
        <v>1037951</v>
      </c>
      <c r="AN10" s="127">
        <f t="shared" si="21"/>
        <v>421269</v>
      </c>
      <c r="AO10" s="127">
        <v>123818</v>
      </c>
      <c r="AP10" s="127">
        <v>297451</v>
      </c>
      <c r="AQ10" s="127">
        <v>0</v>
      </c>
      <c r="AR10" s="127">
        <v>0</v>
      </c>
      <c r="AS10" s="127">
        <f t="shared" si="22"/>
        <v>37992</v>
      </c>
      <c r="AT10" s="127">
        <v>13998</v>
      </c>
      <c r="AU10" s="127">
        <v>4532</v>
      </c>
      <c r="AV10" s="127">
        <v>19462</v>
      </c>
      <c r="AW10" s="127">
        <v>0</v>
      </c>
      <c r="AX10" s="127">
        <f t="shared" si="23"/>
        <v>578690</v>
      </c>
      <c r="AY10" s="127">
        <v>481601</v>
      </c>
      <c r="AZ10" s="127">
        <v>15750</v>
      </c>
      <c r="BA10" s="127">
        <v>32949</v>
      </c>
      <c r="BB10" s="127">
        <v>48390</v>
      </c>
      <c r="BC10" s="127">
        <v>674309</v>
      </c>
      <c r="BD10" s="127">
        <v>0</v>
      </c>
      <c r="BE10" s="127">
        <v>109177</v>
      </c>
      <c r="BF10" s="127">
        <f t="shared" si="24"/>
        <v>1583047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0</v>
      </c>
      <c r="BP10" s="127">
        <f t="shared" si="28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289977</v>
      </c>
      <c r="CF10" s="127">
        <v>0</v>
      </c>
      <c r="CG10" s="127">
        <v>0</v>
      </c>
      <c r="CH10" s="127">
        <f t="shared" si="31"/>
        <v>0</v>
      </c>
      <c r="CI10" s="127">
        <f t="shared" si="32"/>
        <v>435919</v>
      </c>
      <c r="CJ10" s="127">
        <f t="shared" si="33"/>
        <v>435919</v>
      </c>
      <c r="CK10" s="127">
        <f t="shared" si="34"/>
        <v>0</v>
      </c>
      <c r="CL10" s="127">
        <f t="shared" si="35"/>
        <v>0</v>
      </c>
      <c r="CM10" s="127">
        <f t="shared" si="36"/>
        <v>435919</v>
      </c>
      <c r="CN10" s="127">
        <f t="shared" si="37"/>
        <v>0</v>
      </c>
      <c r="CO10" s="127">
        <f t="shared" si="38"/>
        <v>0</v>
      </c>
      <c r="CP10" s="127">
        <f t="shared" si="39"/>
        <v>406231</v>
      </c>
      <c r="CQ10" s="127">
        <f t="shared" si="40"/>
        <v>1037951</v>
      </c>
      <c r="CR10" s="127">
        <f t="shared" si="41"/>
        <v>421269</v>
      </c>
      <c r="CS10" s="127">
        <f t="shared" si="42"/>
        <v>123818</v>
      </c>
      <c r="CT10" s="127">
        <f t="shared" si="43"/>
        <v>297451</v>
      </c>
      <c r="CU10" s="127">
        <f t="shared" si="44"/>
        <v>0</v>
      </c>
      <c r="CV10" s="127">
        <f t="shared" si="45"/>
        <v>0</v>
      </c>
      <c r="CW10" s="127">
        <f t="shared" si="46"/>
        <v>37992</v>
      </c>
      <c r="CX10" s="127">
        <f t="shared" si="47"/>
        <v>13998</v>
      </c>
      <c r="CY10" s="127">
        <f t="shared" si="47"/>
        <v>4532</v>
      </c>
      <c r="CZ10" s="127">
        <f t="shared" si="47"/>
        <v>19462</v>
      </c>
      <c r="DA10" s="127">
        <f t="shared" si="47"/>
        <v>0</v>
      </c>
      <c r="DB10" s="127">
        <f t="shared" si="47"/>
        <v>578690</v>
      </c>
      <c r="DC10" s="127">
        <f t="shared" si="47"/>
        <v>481601</v>
      </c>
      <c r="DD10" s="127">
        <f t="shared" si="47"/>
        <v>15750</v>
      </c>
      <c r="DE10" s="127">
        <f t="shared" si="47"/>
        <v>32949</v>
      </c>
      <c r="DF10" s="127">
        <f t="shared" si="47"/>
        <v>48390</v>
      </c>
      <c r="DG10" s="127">
        <f t="shared" si="47"/>
        <v>964286</v>
      </c>
      <c r="DH10" s="127">
        <f t="shared" si="47"/>
        <v>0</v>
      </c>
      <c r="DI10" s="127">
        <f t="shared" si="47"/>
        <v>109177</v>
      </c>
      <c r="DJ10" s="127">
        <f t="shared" si="47"/>
        <v>1583047</v>
      </c>
    </row>
    <row r="11" spans="1:114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6"/>
        <v>574786</v>
      </c>
      <c r="E11" s="127">
        <f t="shared" si="7"/>
        <v>7713</v>
      </c>
      <c r="F11" s="127">
        <v>0</v>
      </c>
      <c r="G11" s="127">
        <v>0</v>
      </c>
      <c r="H11" s="127">
        <v>0</v>
      </c>
      <c r="I11" s="127">
        <v>0</v>
      </c>
      <c r="J11" s="128" t="s">
        <v>332</v>
      </c>
      <c r="K11" s="127">
        <v>7713</v>
      </c>
      <c r="L11" s="127">
        <v>567073</v>
      </c>
      <c r="M11" s="127">
        <f t="shared" si="8"/>
        <v>39700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8" t="s">
        <v>332</v>
      </c>
      <c r="T11" s="127">
        <v>0</v>
      </c>
      <c r="U11" s="127">
        <v>39700</v>
      </c>
      <c r="V11" s="127">
        <f t="shared" si="10"/>
        <v>614486</v>
      </c>
      <c r="W11" s="127">
        <f t="shared" si="11"/>
        <v>7713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0</v>
      </c>
      <c r="AB11" s="128" t="s">
        <v>332</v>
      </c>
      <c r="AC11" s="127">
        <f t="shared" si="16"/>
        <v>7713</v>
      </c>
      <c r="AD11" s="127">
        <f t="shared" si="17"/>
        <v>606773</v>
      </c>
      <c r="AE11" s="127">
        <f t="shared" si="18"/>
        <v>221</v>
      </c>
      <c r="AF11" s="127">
        <f t="shared" si="19"/>
        <v>221</v>
      </c>
      <c r="AG11" s="127">
        <v>221</v>
      </c>
      <c r="AH11" s="127">
        <v>0</v>
      </c>
      <c r="AI11" s="127">
        <v>0</v>
      </c>
      <c r="AJ11" s="127">
        <v>0</v>
      </c>
      <c r="AK11" s="127">
        <v>0</v>
      </c>
      <c r="AL11" s="127">
        <v>236701</v>
      </c>
      <c r="AM11" s="127">
        <f t="shared" si="20"/>
        <v>56894</v>
      </c>
      <c r="AN11" s="127">
        <f t="shared" si="21"/>
        <v>30523</v>
      </c>
      <c r="AO11" s="127">
        <v>22042</v>
      </c>
      <c r="AP11" s="127">
        <v>8481</v>
      </c>
      <c r="AQ11" s="127">
        <v>0</v>
      </c>
      <c r="AR11" s="127">
        <v>0</v>
      </c>
      <c r="AS11" s="127">
        <f t="shared" si="22"/>
        <v>583</v>
      </c>
      <c r="AT11" s="127">
        <v>583</v>
      </c>
      <c r="AU11" s="127">
        <v>0</v>
      </c>
      <c r="AV11" s="127">
        <v>0</v>
      </c>
      <c r="AW11" s="127">
        <v>0</v>
      </c>
      <c r="AX11" s="127">
        <f t="shared" si="23"/>
        <v>25788</v>
      </c>
      <c r="AY11" s="127">
        <v>8488</v>
      </c>
      <c r="AZ11" s="127">
        <v>3405</v>
      </c>
      <c r="BA11" s="127">
        <v>161</v>
      </c>
      <c r="BB11" s="127">
        <v>13734</v>
      </c>
      <c r="BC11" s="127">
        <v>210506</v>
      </c>
      <c r="BD11" s="127">
        <v>0</v>
      </c>
      <c r="BE11" s="127">
        <v>70464</v>
      </c>
      <c r="BF11" s="127">
        <f t="shared" si="24"/>
        <v>127579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0</v>
      </c>
      <c r="BP11" s="127">
        <f t="shared" si="28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39700</v>
      </c>
      <c r="CF11" s="127">
        <v>0</v>
      </c>
      <c r="CG11" s="127">
        <v>0</v>
      </c>
      <c r="CH11" s="127">
        <f t="shared" si="31"/>
        <v>0</v>
      </c>
      <c r="CI11" s="127">
        <f t="shared" si="32"/>
        <v>221</v>
      </c>
      <c r="CJ11" s="127">
        <f t="shared" si="33"/>
        <v>221</v>
      </c>
      <c r="CK11" s="127">
        <f t="shared" si="34"/>
        <v>221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236701</v>
      </c>
      <c r="CQ11" s="127">
        <f t="shared" si="40"/>
        <v>56894</v>
      </c>
      <c r="CR11" s="127">
        <f t="shared" si="41"/>
        <v>30523</v>
      </c>
      <c r="CS11" s="127">
        <f t="shared" si="42"/>
        <v>22042</v>
      </c>
      <c r="CT11" s="127">
        <f t="shared" si="43"/>
        <v>8481</v>
      </c>
      <c r="CU11" s="127">
        <f t="shared" si="44"/>
        <v>0</v>
      </c>
      <c r="CV11" s="127">
        <f t="shared" si="45"/>
        <v>0</v>
      </c>
      <c r="CW11" s="127">
        <f t="shared" si="46"/>
        <v>583</v>
      </c>
      <c r="CX11" s="127">
        <f t="shared" si="47"/>
        <v>583</v>
      </c>
      <c r="CY11" s="127">
        <f t="shared" si="47"/>
        <v>0</v>
      </c>
      <c r="CZ11" s="127">
        <f t="shared" si="47"/>
        <v>0</v>
      </c>
      <c r="DA11" s="127">
        <f t="shared" si="47"/>
        <v>0</v>
      </c>
      <c r="DB11" s="127">
        <f t="shared" si="47"/>
        <v>25788</v>
      </c>
      <c r="DC11" s="127">
        <f t="shared" si="47"/>
        <v>8488</v>
      </c>
      <c r="DD11" s="127">
        <f t="shared" si="47"/>
        <v>3405</v>
      </c>
      <c r="DE11" s="127">
        <f t="shared" si="47"/>
        <v>161</v>
      </c>
      <c r="DF11" s="127">
        <f t="shared" si="47"/>
        <v>13734</v>
      </c>
      <c r="DG11" s="127">
        <f t="shared" si="47"/>
        <v>250206</v>
      </c>
      <c r="DH11" s="127">
        <f t="shared" si="47"/>
        <v>0</v>
      </c>
      <c r="DI11" s="127">
        <f t="shared" si="47"/>
        <v>70464</v>
      </c>
      <c r="DJ11" s="127">
        <f t="shared" si="47"/>
        <v>127579</v>
      </c>
    </row>
    <row r="12" spans="1:114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6"/>
        <v>510841</v>
      </c>
      <c r="E12" s="134">
        <f t="shared" si="7"/>
        <v>4332</v>
      </c>
      <c r="F12" s="134">
        <v>0</v>
      </c>
      <c r="G12" s="134">
        <v>0</v>
      </c>
      <c r="H12" s="134">
        <v>0</v>
      </c>
      <c r="I12" s="134">
        <v>1202</v>
      </c>
      <c r="J12" s="135" t="s">
        <v>332</v>
      </c>
      <c r="K12" s="134">
        <v>3130</v>
      </c>
      <c r="L12" s="134">
        <v>506509</v>
      </c>
      <c r="M12" s="134">
        <f t="shared" si="8"/>
        <v>233425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5" t="s">
        <v>332</v>
      </c>
      <c r="T12" s="134">
        <v>0</v>
      </c>
      <c r="U12" s="134">
        <v>233425</v>
      </c>
      <c r="V12" s="134">
        <f t="shared" si="10"/>
        <v>744266</v>
      </c>
      <c r="W12" s="134">
        <f t="shared" si="11"/>
        <v>4332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1202</v>
      </c>
      <c r="AB12" s="135" t="s">
        <v>332</v>
      </c>
      <c r="AC12" s="134">
        <f t="shared" si="16"/>
        <v>3130</v>
      </c>
      <c r="AD12" s="134">
        <f t="shared" si="17"/>
        <v>739934</v>
      </c>
      <c r="AE12" s="134">
        <f t="shared" si="18"/>
        <v>50858</v>
      </c>
      <c r="AF12" s="134">
        <f t="shared" si="19"/>
        <v>49907</v>
      </c>
      <c r="AG12" s="134">
        <v>0</v>
      </c>
      <c r="AH12" s="134">
        <v>0</v>
      </c>
      <c r="AI12" s="134">
        <v>49907</v>
      </c>
      <c r="AJ12" s="134">
        <v>0</v>
      </c>
      <c r="AK12" s="134">
        <v>951</v>
      </c>
      <c r="AL12" s="134">
        <v>0</v>
      </c>
      <c r="AM12" s="134">
        <f t="shared" si="20"/>
        <v>247110</v>
      </c>
      <c r="AN12" s="134">
        <f t="shared" si="21"/>
        <v>26476</v>
      </c>
      <c r="AO12" s="134">
        <v>23733</v>
      </c>
      <c r="AP12" s="134">
        <v>2743</v>
      </c>
      <c r="AQ12" s="134">
        <v>0</v>
      </c>
      <c r="AR12" s="134">
        <v>0</v>
      </c>
      <c r="AS12" s="134">
        <f t="shared" si="22"/>
        <v>19158</v>
      </c>
      <c r="AT12" s="134">
        <v>575</v>
      </c>
      <c r="AU12" s="134">
        <v>0</v>
      </c>
      <c r="AV12" s="134">
        <v>18583</v>
      </c>
      <c r="AW12" s="134">
        <v>0</v>
      </c>
      <c r="AX12" s="134">
        <f t="shared" si="23"/>
        <v>201476</v>
      </c>
      <c r="AY12" s="134">
        <v>100517</v>
      </c>
      <c r="AZ12" s="134">
        <v>27099</v>
      </c>
      <c r="BA12" s="134">
        <v>37531</v>
      </c>
      <c r="BB12" s="134">
        <v>36329</v>
      </c>
      <c r="BC12" s="134">
        <v>210301</v>
      </c>
      <c r="BD12" s="134">
        <v>0</v>
      </c>
      <c r="BE12" s="134">
        <v>2572</v>
      </c>
      <c r="BF12" s="134">
        <f t="shared" si="24"/>
        <v>300540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104225</v>
      </c>
      <c r="BO12" s="134">
        <f t="shared" si="27"/>
        <v>0</v>
      </c>
      <c r="BP12" s="134">
        <f t="shared" si="28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29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0"/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129200</v>
      </c>
      <c r="CF12" s="134">
        <v>0</v>
      </c>
      <c r="CG12" s="134">
        <v>0</v>
      </c>
      <c r="CH12" s="134">
        <f t="shared" si="31"/>
        <v>0</v>
      </c>
      <c r="CI12" s="134">
        <f t="shared" si="32"/>
        <v>50858</v>
      </c>
      <c r="CJ12" s="134">
        <f t="shared" si="33"/>
        <v>49907</v>
      </c>
      <c r="CK12" s="134">
        <f t="shared" si="34"/>
        <v>0</v>
      </c>
      <c r="CL12" s="134">
        <f t="shared" si="35"/>
        <v>0</v>
      </c>
      <c r="CM12" s="134">
        <f t="shared" si="36"/>
        <v>49907</v>
      </c>
      <c r="CN12" s="134">
        <f t="shared" si="37"/>
        <v>0</v>
      </c>
      <c r="CO12" s="134">
        <f t="shared" si="38"/>
        <v>951</v>
      </c>
      <c r="CP12" s="134">
        <f t="shared" si="39"/>
        <v>104225</v>
      </c>
      <c r="CQ12" s="134">
        <f t="shared" si="40"/>
        <v>247110</v>
      </c>
      <c r="CR12" s="134">
        <f t="shared" si="41"/>
        <v>26476</v>
      </c>
      <c r="CS12" s="134">
        <f t="shared" si="42"/>
        <v>23733</v>
      </c>
      <c r="CT12" s="134">
        <f t="shared" si="43"/>
        <v>2743</v>
      </c>
      <c r="CU12" s="134">
        <f t="shared" si="44"/>
        <v>0</v>
      </c>
      <c r="CV12" s="134">
        <f t="shared" si="45"/>
        <v>0</v>
      </c>
      <c r="CW12" s="134">
        <f t="shared" si="46"/>
        <v>19158</v>
      </c>
      <c r="CX12" s="134">
        <f t="shared" si="47"/>
        <v>575</v>
      </c>
      <c r="CY12" s="134">
        <f t="shared" si="47"/>
        <v>0</v>
      </c>
      <c r="CZ12" s="134">
        <f t="shared" si="47"/>
        <v>18583</v>
      </c>
      <c r="DA12" s="134">
        <f t="shared" si="47"/>
        <v>0</v>
      </c>
      <c r="DB12" s="134">
        <f t="shared" si="47"/>
        <v>201476</v>
      </c>
      <c r="DC12" s="134">
        <f t="shared" si="47"/>
        <v>100517</v>
      </c>
      <c r="DD12" s="134">
        <f t="shared" si="47"/>
        <v>27099</v>
      </c>
      <c r="DE12" s="134">
        <f t="shared" si="47"/>
        <v>37531</v>
      </c>
      <c r="DF12" s="134">
        <f t="shared" si="47"/>
        <v>36329</v>
      </c>
      <c r="DG12" s="134">
        <f t="shared" si="47"/>
        <v>339501</v>
      </c>
      <c r="DH12" s="134">
        <f t="shared" si="47"/>
        <v>0</v>
      </c>
      <c r="DI12" s="134">
        <f t="shared" si="47"/>
        <v>2572</v>
      </c>
      <c r="DJ12" s="134">
        <f t="shared" si="47"/>
        <v>300540</v>
      </c>
    </row>
    <row r="13" spans="1:114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6"/>
        <v>417574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5" t="s">
        <v>332</v>
      </c>
      <c r="K13" s="134">
        <v>0</v>
      </c>
      <c r="L13" s="134">
        <v>417574</v>
      </c>
      <c r="M13" s="134">
        <f t="shared" si="8"/>
        <v>125276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5" t="s">
        <v>332</v>
      </c>
      <c r="T13" s="134">
        <v>0</v>
      </c>
      <c r="U13" s="134">
        <v>125276</v>
      </c>
      <c r="V13" s="134">
        <f t="shared" si="10"/>
        <v>542850</v>
      </c>
      <c r="W13" s="134">
        <f t="shared" si="11"/>
        <v>0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0</v>
      </c>
      <c r="AB13" s="135" t="s">
        <v>332</v>
      </c>
      <c r="AC13" s="134">
        <f t="shared" si="16"/>
        <v>0</v>
      </c>
      <c r="AD13" s="134">
        <f t="shared" si="17"/>
        <v>542850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0</v>
      </c>
      <c r="AN13" s="134">
        <f t="shared" si="21"/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f t="shared" si="22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3"/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417574</v>
      </c>
      <c r="BD13" s="134">
        <v>0</v>
      </c>
      <c r="BE13" s="134">
        <v>0</v>
      </c>
      <c r="BF13" s="134">
        <f t="shared" si="24"/>
        <v>0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0</v>
      </c>
      <c r="BP13" s="134">
        <f t="shared" si="28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29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0"/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125276</v>
      </c>
      <c r="CF13" s="134">
        <v>0</v>
      </c>
      <c r="CG13" s="134">
        <v>0</v>
      </c>
      <c r="CH13" s="134">
        <f t="shared" si="31"/>
        <v>0</v>
      </c>
      <c r="CI13" s="134">
        <f t="shared" si="32"/>
        <v>0</v>
      </c>
      <c r="CJ13" s="134">
        <f t="shared" si="33"/>
        <v>0</v>
      </c>
      <c r="CK13" s="134">
        <f t="shared" si="34"/>
        <v>0</v>
      </c>
      <c r="CL13" s="134">
        <f t="shared" si="35"/>
        <v>0</v>
      </c>
      <c r="CM13" s="134">
        <f t="shared" si="36"/>
        <v>0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0</v>
      </c>
      <c r="CR13" s="134">
        <f t="shared" si="41"/>
        <v>0</v>
      </c>
      <c r="CS13" s="134">
        <f t="shared" si="42"/>
        <v>0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7"/>
        <v>0</v>
      </c>
      <c r="CZ13" s="134">
        <f t="shared" si="47"/>
        <v>0</v>
      </c>
      <c r="DA13" s="134">
        <f t="shared" si="47"/>
        <v>0</v>
      </c>
      <c r="DB13" s="134">
        <f t="shared" si="47"/>
        <v>0</v>
      </c>
      <c r="DC13" s="134">
        <f t="shared" si="47"/>
        <v>0</v>
      </c>
      <c r="DD13" s="134">
        <f t="shared" si="47"/>
        <v>0</v>
      </c>
      <c r="DE13" s="134">
        <f t="shared" si="47"/>
        <v>0</v>
      </c>
      <c r="DF13" s="134">
        <f t="shared" si="47"/>
        <v>0</v>
      </c>
      <c r="DG13" s="134">
        <f t="shared" si="47"/>
        <v>542850</v>
      </c>
      <c r="DH13" s="134">
        <f t="shared" si="47"/>
        <v>0</v>
      </c>
      <c r="DI13" s="134">
        <f t="shared" si="47"/>
        <v>0</v>
      </c>
      <c r="DJ13" s="134">
        <f t="shared" si="47"/>
        <v>0</v>
      </c>
    </row>
    <row r="14" spans="1:114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6"/>
        <v>526919</v>
      </c>
      <c r="E14" s="134">
        <f t="shared" si="7"/>
        <v>66926</v>
      </c>
      <c r="F14" s="134">
        <v>0</v>
      </c>
      <c r="G14" s="134">
        <v>0</v>
      </c>
      <c r="H14" s="134">
        <v>0</v>
      </c>
      <c r="I14" s="134">
        <v>63435</v>
      </c>
      <c r="J14" s="135" t="s">
        <v>332</v>
      </c>
      <c r="K14" s="134">
        <v>3491</v>
      </c>
      <c r="L14" s="134">
        <v>459993</v>
      </c>
      <c r="M14" s="134">
        <f t="shared" si="8"/>
        <v>85462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85462</v>
      </c>
      <c r="V14" s="134">
        <f t="shared" si="10"/>
        <v>612381</v>
      </c>
      <c r="W14" s="134">
        <f t="shared" si="11"/>
        <v>66926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63435</v>
      </c>
      <c r="AB14" s="135" t="s">
        <v>332</v>
      </c>
      <c r="AC14" s="134">
        <f t="shared" si="16"/>
        <v>3491</v>
      </c>
      <c r="AD14" s="134">
        <f t="shared" si="17"/>
        <v>545455</v>
      </c>
      <c r="AE14" s="134">
        <f t="shared" si="18"/>
        <v>107594</v>
      </c>
      <c r="AF14" s="134">
        <f t="shared" si="19"/>
        <v>107594</v>
      </c>
      <c r="AG14" s="134">
        <v>0</v>
      </c>
      <c r="AH14" s="134">
        <v>107594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401111</v>
      </c>
      <c r="AN14" s="134">
        <f t="shared" si="21"/>
        <v>31984</v>
      </c>
      <c r="AO14" s="134">
        <v>25346</v>
      </c>
      <c r="AP14" s="134">
        <v>6638</v>
      </c>
      <c r="AQ14" s="134">
        <v>0</v>
      </c>
      <c r="AR14" s="134">
        <v>0</v>
      </c>
      <c r="AS14" s="134">
        <f t="shared" si="22"/>
        <v>102314</v>
      </c>
      <c r="AT14" s="134">
        <v>0</v>
      </c>
      <c r="AU14" s="134">
        <v>87904</v>
      </c>
      <c r="AV14" s="134">
        <v>14410</v>
      </c>
      <c r="AW14" s="134">
        <v>0</v>
      </c>
      <c r="AX14" s="134">
        <f t="shared" si="23"/>
        <v>266813</v>
      </c>
      <c r="AY14" s="134">
        <v>108347</v>
      </c>
      <c r="AZ14" s="134">
        <v>101823</v>
      </c>
      <c r="BA14" s="134">
        <v>27279</v>
      </c>
      <c r="BB14" s="134">
        <v>29364</v>
      </c>
      <c r="BC14" s="134">
        <v>0</v>
      </c>
      <c r="BD14" s="134">
        <v>0</v>
      </c>
      <c r="BE14" s="134">
        <v>18214</v>
      </c>
      <c r="BF14" s="134">
        <f t="shared" si="24"/>
        <v>526919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0</v>
      </c>
      <c r="BP14" s="134">
        <f t="shared" si="28"/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85462</v>
      </c>
      <c r="CF14" s="134">
        <v>0</v>
      </c>
      <c r="CG14" s="134">
        <v>0</v>
      </c>
      <c r="CH14" s="134">
        <f t="shared" si="31"/>
        <v>0</v>
      </c>
      <c r="CI14" s="134">
        <f t="shared" si="32"/>
        <v>107594</v>
      </c>
      <c r="CJ14" s="134">
        <f t="shared" si="33"/>
        <v>107594</v>
      </c>
      <c r="CK14" s="134">
        <f t="shared" si="34"/>
        <v>0</v>
      </c>
      <c r="CL14" s="134">
        <f t="shared" si="35"/>
        <v>107594</v>
      </c>
      <c r="CM14" s="134">
        <f t="shared" si="36"/>
        <v>0</v>
      </c>
      <c r="CN14" s="134">
        <f t="shared" si="37"/>
        <v>0</v>
      </c>
      <c r="CO14" s="134">
        <f t="shared" si="38"/>
        <v>0</v>
      </c>
      <c r="CP14" s="134">
        <f t="shared" si="39"/>
        <v>0</v>
      </c>
      <c r="CQ14" s="134">
        <f t="shared" si="40"/>
        <v>401111</v>
      </c>
      <c r="CR14" s="134">
        <f t="shared" si="41"/>
        <v>31984</v>
      </c>
      <c r="CS14" s="134">
        <f t="shared" si="42"/>
        <v>25346</v>
      </c>
      <c r="CT14" s="134">
        <f t="shared" si="43"/>
        <v>6638</v>
      </c>
      <c r="CU14" s="134">
        <f t="shared" si="44"/>
        <v>0</v>
      </c>
      <c r="CV14" s="134">
        <f t="shared" si="45"/>
        <v>0</v>
      </c>
      <c r="CW14" s="134">
        <f t="shared" si="46"/>
        <v>102314</v>
      </c>
      <c r="CX14" s="134">
        <f t="shared" si="47"/>
        <v>0</v>
      </c>
      <c r="CY14" s="134">
        <f t="shared" si="47"/>
        <v>87904</v>
      </c>
      <c r="CZ14" s="134">
        <f t="shared" si="47"/>
        <v>14410</v>
      </c>
      <c r="DA14" s="134">
        <f t="shared" si="47"/>
        <v>0</v>
      </c>
      <c r="DB14" s="134">
        <f t="shared" si="47"/>
        <v>266813</v>
      </c>
      <c r="DC14" s="134">
        <f t="shared" si="47"/>
        <v>108347</v>
      </c>
      <c r="DD14" s="134">
        <f t="shared" si="47"/>
        <v>101823</v>
      </c>
      <c r="DE14" s="134">
        <f t="shared" si="47"/>
        <v>27279</v>
      </c>
      <c r="DF14" s="134">
        <f t="shared" si="47"/>
        <v>29364</v>
      </c>
      <c r="DG14" s="134">
        <f t="shared" si="47"/>
        <v>85462</v>
      </c>
      <c r="DH14" s="134">
        <f t="shared" si="47"/>
        <v>0</v>
      </c>
      <c r="DI14" s="134">
        <f t="shared" si="47"/>
        <v>18214</v>
      </c>
      <c r="DJ14" s="134">
        <f t="shared" si="47"/>
        <v>526919</v>
      </c>
    </row>
    <row r="15" spans="1:114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6"/>
        <v>1464159</v>
      </c>
      <c r="E15" s="134">
        <f t="shared" si="7"/>
        <v>548022</v>
      </c>
      <c r="F15" s="134">
        <v>938</v>
      </c>
      <c r="G15" s="134">
        <v>412680</v>
      </c>
      <c r="H15" s="134">
        <v>28800</v>
      </c>
      <c r="I15" s="134">
        <v>105239</v>
      </c>
      <c r="J15" s="135" t="s">
        <v>332</v>
      </c>
      <c r="K15" s="134">
        <v>365</v>
      </c>
      <c r="L15" s="134">
        <v>916137</v>
      </c>
      <c r="M15" s="134">
        <f t="shared" si="8"/>
        <v>316187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316187</v>
      </c>
      <c r="V15" s="134">
        <f t="shared" si="10"/>
        <v>1780346</v>
      </c>
      <c r="W15" s="134">
        <f t="shared" si="11"/>
        <v>548022</v>
      </c>
      <c r="X15" s="134">
        <f t="shared" si="12"/>
        <v>938</v>
      </c>
      <c r="Y15" s="134">
        <f t="shared" si="13"/>
        <v>412680</v>
      </c>
      <c r="Z15" s="134">
        <f t="shared" si="14"/>
        <v>28800</v>
      </c>
      <c r="AA15" s="134">
        <f t="shared" si="15"/>
        <v>105239</v>
      </c>
      <c r="AB15" s="135" t="s">
        <v>332</v>
      </c>
      <c r="AC15" s="134">
        <f t="shared" si="16"/>
        <v>365</v>
      </c>
      <c r="AD15" s="134">
        <f t="shared" si="17"/>
        <v>1232324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2102</v>
      </c>
      <c r="AM15" s="134">
        <f t="shared" si="20"/>
        <v>453284</v>
      </c>
      <c r="AN15" s="134">
        <f t="shared" si="21"/>
        <v>70309</v>
      </c>
      <c r="AO15" s="134">
        <v>70309</v>
      </c>
      <c r="AP15" s="134">
        <v>0</v>
      </c>
      <c r="AQ15" s="134">
        <v>0</v>
      </c>
      <c r="AR15" s="134">
        <v>0</v>
      </c>
      <c r="AS15" s="134">
        <f t="shared" si="22"/>
        <v>76866</v>
      </c>
      <c r="AT15" s="134">
        <v>25312</v>
      </c>
      <c r="AU15" s="134">
        <v>1449</v>
      </c>
      <c r="AV15" s="134">
        <v>50105</v>
      </c>
      <c r="AW15" s="134">
        <v>0</v>
      </c>
      <c r="AX15" s="134">
        <f t="shared" si="23"/>
        <v>301856</v>
      </c>
      <c r="AY15" s="134">
        <v>260232</v>
      </c>
      <c r="AZ15" s="134">
        <v>249</v>
      </c>
      <c r="BA15" s="134">
        <v>39619</v>
      </c>
      <c r="BB15" s="134">
        <v>1756</v>
      </c>
      <c r="BC15" s="134">
        <v>863398</v>
      </c>
      <c r="BD15" s="134">
        <v>4253</v>
      </c>
      <c r="BE15" s="134">
        <v>145375</v>
      </c>
      <c r="BF15" s="134">
        <f t="shared" si="24"/>
        <v>598659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1387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314800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3"/>
        <v>0</v>
      </c>
      <c r="CK15" s="134">
        <f t="shared" si="34"/>
        <v>0</v>
      </c>
      <c r="CL15" s="134">
        <f t="shared" si="35"/>
        <v>0</v>
      </c>
      <c r="CM15" s="134">
        <f t="shared" si="36"/>
        <v>0</v>
      </c>
      <c r="CN15" s="134">
        <f t="shared" si="37"/>
        <v>0</v>
      </c>
      <c r="CO15" s="134">
        <f t="shared" si="38"/>
        <v>0</v>
      </c>
      <c r="CP15" s="134">
        <f t="shared" si="39"/>
        <v>3489</v>
      </c>
      <c r="CQ15" s="134">
        <f t="shared" si="40"/>
        <v>453284</v>
      </c>
      <c r="CR15" s="134">
        <f t="shared" si="41"/>
        <v>70309</v>
      </c>
      <c r="CS15" s="134">
        <f t="shared" si="42"/>
        <v>70309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76866</v>
      </c>
      <c r="CX15" s="134">
        <f t="shared" si="47"/>
        <v>25312</v>
      </c>
      <c r="CY15" s="134">
        <f t="shared" si="47"/>
        <v>1449</v>
      </c>
      <c r="CZ15" s="134">
        <f t="shared" si="47"/>
        <v>50105</v>
      </c>
      <c r="DA15" s="134">
        <f t="shared" si="47"/>
        <v>0</v>
      </c>
      <c r="DB15" s="134">
        <f t="shared" si="47"/>
        <v>301856</v>
      </c>
      <c r="DC15" s="134">
        <f t="shared" si="47"/>
        <v>260232</v>
      </c>
      <c r="DD15" s="134">
        <f t="shared" si="47"/>
        <v>249</v>
      </c>
      <c r="DE15" s="134">
        <f t="shared" si="47"/>
        <v>39619</v>
      </c>
      <c r="DF15" s="134">
        <f t="shared" si="47"/>
        <v>1756</v>
      </c>
      <c r="DG15" s="134">
        <f t="shared" si="47"/>
        <v>1178198</v>
      </c>
      <c r="DH15" s="134">
        <f t="shared" si="47"/>
        <v>4253</v>
      </c>
      <c r="DI15" s="134">
        <f t="shared" si="47"/>
        <v>145375</v>
      </c>
      <c r="DJ15" s="134">
        <f t="shared" si="47"/>
        <v>598659</v>
      </c>
    </row>
    <row r="16" spans="1:114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6"/>
        <v>312723</v>
      </c>
      <c r="E16" s="134">
        <f t="shared" si="7"/>
        <v>27905</v>
      </c>
      <c r="F16" s="134">
        <v>0</v>
      </c>
      <c r="G16" s="134">
        <v>0</v>
      </c>
      <c r="H16" s="134">
        <v>0</v>
      </c>
      <c r="I16" s="134">
        <v>538</v>
      </c>
      <c r="J16" s="135" t="s">
        <v>332</v>
      </c>
      <c r="K16" s="134">
        <v>27367</v>
      </c>
      <c r="L16" s="134">
        <v>284818</v>
      </c>
      <c r="M16" s="134">
        <f t="shared" si="8"/>
        <v>103511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0</v>
      </c>
      <c r="U16" s="134">
        <v>103511</v>
      </c>
      <c r="V16" s="134">
        <f t="shared" si="10"/>
        <v>416234</v>
      </c>
      <c r="W16" s="134">
        <f t="shared" si="11"/>
        <v>27905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538</v>
      </c>
      <c r="AB16" s="135" t="s">
        <v>332</v>
      </c>
      <c r="AC16" s="134">
        <f t="shared" si="16"/>
        <v>27367</v>
      </c>
      <c r="AD16" s="134">
        <f t="shared" si="17"/>
        <v>388329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182246</v>
      </c>
      <c r="AN16" s="134">
        <f t="shared" si="21"/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f t="shared" si="22"/>
        <v>182246</v>
      </c>
      <c r="AT16" s="134">
        <v>96354</v>
      </c>
      <c r="AU16" s="134">
        <v>10609</v>
      </c>
      <c r="AV16" s="134">
        <v>75283</v>
      </c>
      <c r="AW16" s="134">
        <v>0</v>
      </c>
      <c r="AX16" s="134">
        <f t="shared" si="23"/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93258</v>
      </c>
      <c r="BD16" s="134">
        <v>0</v>
      </c>
      <c r="BE16" s="134">
        <v>37219</v>
      </c>
      <c r="BF16" s="134">
        <f t="shared" si="24"/>
        <v>219465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46218</v>
      </c>
      <c r="BO16" s="134">
        <f t="shared" si="27"/>
        <v>0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57293</v>
      </c>
      <c r="CF16" s="134">
        <v>0</v>
      </c>
      <c r="CG16" s="134">
        <v>0</v>
      </c>
      <c r="CH16" s="134">
        <f t="shared" si="31"/>
        <v>0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46218</v>
      </c>
      <c r="CQ16" s="134">
        <f t="shared" si="40"/>
        <v>182246</v>
      </c>
      <c r="CR16" s="134">
        <f t="shared" si="41"/>
        <v>0</v>
      </c>
      <c r="CS16" s="134">
        <f t="shared" si="42"/>
        <v>0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182246</v>
      </c>
      <c r="CX16" s="134">
        <f t="shared" si="47"/>
        <v>96354</v>
      </c>
      <c r="CY16" s="134">
        <f t="shared" si="47"/>
        <v>10609</v>
      </c>
      <c r="CZ16" s="134">
        <f t="shared" si="47"/>
        <v>75283</v>
      </c>
      <c r="DA16" s="134">
        <f t="shared" si="47"/>
        <v>0</v>
      </c>
      <c r="DB16" s="134">
        <f t="shared" si="47"/>
        <v>0</v>
      </c>
      <c r="DC16" s="134">
        <f t="shared" si="47"/>
        <v>0</v>
      </c>
      <c r="DD16" s="134">
        <f t="shared" si="47"/>
        <v>0</v>
      </c>
      <c r="DE16" s="134">
        <f t="shared" si="47"/>
        <v>0</v>
      </c>
      <c r="DF16" s="134">
        <f t="shared" si="47"/>
        <v>0</v>
      </c>
      <c r="DG16" s="134">
        <f t="shared" si="47"/>
        <v>150551</v>
      </c>
      <c r="DH16" s="134">
        <f t="shared" si="47"/>
        <v>0</v>
      </c>
      <c r="DI16" s="134">
        <f t="shared" si="47"/>
        <v>37219</v>
      </c>
      <c r="DJ16" s="134">
        <f t="shared" si="47"/>
        <v>219465</v>
      </c>
    </row>
    <row r="17" spans="1:114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6"/>
        <v>298140</v>
      </c>
      <c r="E17" s="134">
        <f t="shared" si="7"/>
        <v>35504</v>
      </c>
      <c r="F17" s="134">
        <v>0</v>
      </c>
      <c r="G17" s="134">
        <v>0</v>
      </c>
      <c r="H17" s="134">
        <v>0</v>
      </c>
      <c r="I17" s="134">
        <v>32685</v>
      </c>
      <c r="J17" s="135" t="s">
        <v>332</v>
      </c>
      <c r="K17" s="134">
        <v>2819</v>
      </c>
      <c r="L17" s="134">
        <v>262636</v>
      </c>
      <c r="M17" s="134">
        <f t="shared" si="8"/>
        <v>61734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61734</v>
      </c>
      <c r="V17" s="134">
        <f t="shared" si="10"/>
        <v>359874</v>
      </c>
      <c r="W17" s="134">
        <f t="shared" si="11"/>
        <v>35504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32685</v>
      </c>
      <c r="AB17" s="135" t="s">
        <v>332</v>
      </c>
      <c r="AC17" s="134">
        <f t="shared" si="16"/>
        <v>2819</v>
      </c>
      <c r="AD17" s="134">
        <f t="shared" si="17"/>
        <v>324370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22939</v>
      </c>
      <c r="AM17" s="134">
        <f t="shared" si="20"/>
        <v>108857</v>
      </c>
      <c r="AN17" s="134">
        <f t="shared" si="21"/>
        <v>4946</v>
      </c>
      <c r="AO17" s="134">
        <v>4946</v>
      </c>
      <c r="AP17" s="134">
        <v>0</v>
      </c>
      <c r="AQ17" s="134">
        <v>0</v>
      </c>
      <c r="AR17" s="134">
        <v>0</v>
      </c>
      <c r="AS17" s="134">
        <f t="shared" si="22"/>
        <v>20739</v>
      </c>
      <c r="AT17" s="134">
        <v>633</v>
      </c>
      <c r="AU17" s="134">
        <v>9707</v>
      </c>
      <c r="AV17" s="134">
        <v>10399</v>
      </c>
      <c r="AW17" s="134">
        <v>0</v>
      </c>
      <c r="AX17" s="134">
        <f t="shared" si="23"/>
        <v>83172</v>
      </c>
      <c r="AY17" s="134">
        <v>78977</v>
      </c>
      <c r="AZ17" s="134">
        <v>1637</v>
      </c>
      <c r="BA17" s="134">
        <v>2558</v>
      </c>
      <c r="BB17" s="134">
        <v>0</v>
      </c>
      <c r="BC17" s="134">
        <v>166344</v>
      </c>
      <c r="BD17" s="134">
        <v>0</v>
      </c>
      <c r="BE17" s="134">
        <v>0</v>
      </c>
      <c r="BF17" s="134">
        <f t="shared" si="24"/>
        <v>108857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2854</v>
      </c>
      <c r="BO17" s="134">
        <f t="shared" si="27"/>
        <v>550</v>
      </c>
      <c r="BP17" s="134">
        <f t="shared" si="28"/>
        <v>550</v>
      </c>
      <c r="BQ17" s="134">
        <v>550</v>
      </c>
      <c r="BR17" s="134">
        <v>0</v>
      </c>
      <c r="BS17" s="134">
        <v>0</v>
      </c>
      <c r="BT17" s="134">
        <v>0</v>
      </c>
      <c r="BU17" s="134">
        <f t="shared" si="29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58330</v>
      </c>
      <c r="CF17" s="134">
        <v>0</v>
      </c>
      <c r="CG17" s="134">
        <v>0</v>
      </c>
      <c r="CH17" s="134">
        <f t="shared" si="31"/>
        <v>550</v>
      </c>
      <c r="CI17" s="134">
        <f t="shared" si="32"/>
        <v>0</v>
      </c>
      <c r="CJ17" s="134">
        <f t="shared" si="33"/>
        <v>0</v>
      </c>
      <c r="CK17" s="134">
        <f t="shared" si="34"/>
        <v>0</v>
      </c>
      <c r="CL17" s="134">
        <f t="shared" si="35"/>
        <v>0</v>
      </c>
      <c r="CM17" s="134">
        <f t="shared" si="36"/>
        <v>0</v>
      </c>
      <c r="CN17" s="134">
        <f t="shared" si="37"/>
        <v>0</v>
      </c>
      <c r="CO17" s="134">
        <f t="shared" si="38"/>
        <v>0</v>
      </c>
      <c r="CP17" s="134">
        <f t="shared" si="39"/>
        <v>25793</v>
      </c>
      <c r="CQ17" s="134">
        <f t="shared" si="40"/>
        <v>109407</v>
      </c>
      <c r="CR17" s="134">
        <f t="shared" si="41"/>
        <v>5496</v>
      </c>
      <c r="CS17" s="134">
        <f t="shared" si="42"/>
        <v>5496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20739</v>
      </c>
      <c r="CX17" s="134">
        <f t="shared" si="47"/>
        <v>633</v>
      </c>
      <c r="CY17" s="134">
        <f t="shared" si="47"/>
        <v>9707</v>
      </c>
      <c r="CZ17" s="134">
        <f t="shared" si="47"/>
        <v>10399</v>
      </c>
      <c r="DA17" s="134">
        <f t="shared" si="47"/>
        <v>0</v>
      </c>
      <c r="DB17" s="134">
        <f t="shared" si="47"/>
        <v>83172</v>
      </c>
      <c r="DC17" s="134">
        <f t="shared" si="47"/>
        <v>78977</v>
      </c>
      <c r="DD17" s="134">
        <f t="shared" si="47"/>
        <v>1637</v>
      </c>
      <c r="DE17" s="134">
        <f t="shared" si="47"/>
        <v>2558</v>
      </c>
      <c r="DF17" s="134">
        <f t="shared" si="47"/>
        <v>0</v>
      </c>
      <c r="DG17" s="134">
        <f t="shared" si="47"/>
        <v>224674</v>
      </c>
      <c r="DH17" s="134">
        <f t="shared" si="47"/>
        <v>0</v>
      </c>
      <c r="DI17" s="134">
        <f t="shared" si="47"/>
        <v>0</v>
      </c>
      <c r="DJ17" s="134">
        <f t="shared" si="47"/>
        <v>109407</v>
      </c>
    </row>
    <row r="18" spans="1:114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6"/>
        <v>98840</v>
      </c>
      <c r="E18" s="134">
        <f t="shared" si="7"/>
        <v>32051</v>
      </c>
      <c r="F18" s="134">
        <v>0</v>
      </c>
      <c r="G18" s="134">
        <v>0</v>
      </c>
      <c r="H18" s="134">
        <v>0</v>
      </c>
      <c r="I18" s="134">
        <v>30510</v>
      </c>
      <c r="J18" s="135" t="s">
        <v>332</v>
      </c>
      <c r="K18" s="134">
        <v>1541</v>
      </c>
      <c r="L18" s="134">
        <v>66789</v>
      </c>
      <c r="M18" s="134">
        <f t="shared" si="8"/>
        <v>40889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0</v>
      </c>
      <c r="U18" s="134">
        <v>40889</v>
      </c>
      <c r="V18" s="134">
        <f t="shared" si="10"/>
        <v>139729</v>
      </c>
      <c r="W18" s="134">
        <f t="shared" si="11"/>
        <v>32051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30510</v>
      </c>
      <c r="AB18" s="135" t="s">
        <v>332</v>
      </c>
      <c r="AC18" s="134">
        <f t="shared" si="16"/>
        <v>1541</v>
      </c>
      <c r="AD18" s="134">
        <f t="shared" si="17"/>
        <v>107678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91283</v>
      </c>
      <c r="AN18" s="134">
        <f t="shared" si="21"/>
        <v>8318</v>
      </c>
      <c r="AO18" s="134">
        <v>8318</v>
      </c>
      <c r="AP18" s="134">
        <v>0</v>
      </c>
      <c r="AQ18" s="134">
        <v>0</v>
      </c>
      <c r="AR18" s="134">
        <v>0</v>
      </c>
      <c r="AS18" s="134">
        <f t="shared" si="22"/>
        <v>2729</v>
      </c>
      <c r="AT18" s="134">
        <v>0</v>
      </c>
      <c r="AU18" s="134">
        <v>0</v>
      </c>
      <c r="AV18" s="134">
        <v>2729</v>
      </c>
      <c r="AW18" s="134">
        <v>0</v>
      </c>
      <c r="AX18" s="134">
        <f t="shared" si="23"/>
        <v>80236</v>
      </c>
      <c r="AY18" s="134">
        <v>36819</v>
      </c>
      <c r="AZ18" s="134">
        <v>27812</v>
      </c>
      <c r="BA18" s="134">
        <v>15605</v>
      </c>
      <c r="BB18" s="134">
        <v>0</v>
      </c>
      <c r="BC18" s="134">
        <v>31</v>
      </c>
      <c r="BD18" s="134">
        <v>0</v>
      </c>
      <c r="BE18" s="134">
        <v>7526</v>
      </c>
      <c r="BF18" s="134">
        <f t="shared" si="24"/>
        <v>98809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8318</v>
      </c>
      <c r="BP18" s="134">
        <f t="shared" si="28"/>
        <v>8318</v>
      </c>
      <c r="BQ18" s="134">
        <v>8318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32571</v>
      </c>
      <c r="CF18" s="134">
        <v>0</v>
      </c>
      <c r="CG18" s="134">
        <v>0</v>
      </c>
      <c r="CH18" s="134">
        <f t="shared" si="31"/>
        <v>8318</v>
      </c>
      <c r="CI18" s="134">
        <f t="shared" si="32"/>
        <v>0</v>
      </c>
      <c r="CJ18" s="134">
        <f t="shared" si="33"/>
        <v>0</v>
      </c>
      <c r="CK18" s="134">
        <f t="shared" si="34"/>
        <v>0</v>
      </c>
      <c r="CL18" s="134">
        <f t="shared" si="35"/>
        <v>0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0</v>
      </c>
      <c r="CQ18" s="134">
        <f t="shared" si="40"/>
        <v>99601</v>
      </c>
      <c r="CR18" s="134">
        <f t="shared" si="41"/>
        <v>16636</v>
      </c>
      <c r="CS18" s="134">
        <f t="shared" si="42"/>
        <v>16636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2729</v>
      </c>
      <c r="CX18" s="134">
        <f t="shared" si="47"/>
        <v>0</v>
      </c>
      <c r="CY18" s="134">
        <f t="shared" si="47"/>
        <v>0</v>
      </c>
      <c r="CZ18" s="134">
        <f t="shared" si="47"/>
        <v>2729</v>
      </c>
      <c r="DA18" s="134">
        <f t="shared" si="47"/>
        <v>0</v>
      </c>
      <c r="DB18" s="134">
        <f t="shared" si="47"/>
        <v>80236</v>
      </c>
      <c r="DC18" s="134">
        <f t="shared" si="47"/>
        <v>36819</v>
      </c>
      <c r="DD18" s="134">
        <f t="shared" si="47"/>
        <v>27812</v>
      </c>
      <c r="DE18" s="134">
        <f t="shared" si="47"/>
        <v>15605</v>
      </c>
      <c r="DF18" s="134">
        <f t="shared" si="47"/>
        <v>0</v>
      </c>
      <c r="DG18" s="134">
        <f t="shared" si="47"/>
        <v>32602</v>
      </c>
      <c r="DH18" s="134">
        <f t="shared" si="47"/>
        <v>0</v>
      </c>
      <c r="DI18" s="134">
        <f t="shared" si="47"/>
        <v>7526</v>
      </c>
      <c r="DJ18" s="134">
        <f t="shared" si="47"/>
        <v>107127</v>
      </c>
    </row>
    <row r="19" spans="1:114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6"/>
        <v>53791</v>
      </c>
      <c r="E19" s="134">
        <f t="shared" si="7"/>
        <v>3989</v>
      </c>
      <c r="F19" s="134">
        <v>0</v>
      </c>
      <c r="G19" s="134">
        <v>0</v>
      </c>
      <c r="H19" s="134">
        <v>0</v>
      </c>
      <c r="I19" s="134">
        <v>3989</v>
      </c>
      <c r="J19" s="135" t="s">
        <v>332</v>
      </c>
      <c r="K19" s="134">
        <v>0</v>
      </c>
      <c r="L19" s="134">
        <v>49802</v>
      </c>
      <c r="M19" s="134">
        <f t="shared" si="8"/>
        <v>30908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30908</v>
      </c>
      <c r="V19" s="134">
        <f t="shared" si="10"/>
        <v>84699</v>
      </c>
      <c r="W19" s="134">
        <f t="shared" si="11"/>
        <v>3989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3989</v>
      </c>
      <c r="AB19" s="135" t="s">
        <v>332</v>
      </c>
      <c r="AC19" s="134">
        <f t="shared" si="16"/>
        <v>0</v>
      </c>
      <c r="AD19" s="134">
        <f t="shared" si="17"/>
        <v>80710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37334</v>
      </c>
      <c r="AN19" s="134">
        <f t="shared" si="21"/>
        <v>2253</v>
      </c>
      <c r="AO19" s="134">
        <v>2253</v>
      </c>
      <c r="AP19" s="134">
        <v>0</v>
      </c>
      <c r="AQ19" s="134">
        <v>0</v>
      </c>
      <c r="AR19" s="134">
        <v>0</v>
      </c>
      <c r="AS19" s="134">
        <f t="shared" si="22"/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f t="shared" si="23"/>
        <v>35081</v>
      </c>
      <c r="AY19" s="134">
        <v>24074</v>
      </c>
      <c r="AZ19" s="134">
        <v>10223</v>
      </c>
      <c r="BA19" s="134">
        <v>784</v>
      </c>
      <c r="BB19" s="134">
        <v>0</v>
      </c>
      <c r="BC19" s="134">
        <v>16457</v>
      </c>
      <c r="BD19" s="134">
        <v>0</v>
      </c>
      <c r="BE19" s="134">
        <v>0</v>
      </c>
      <c r="BF19" s="134">
        <f t="shared" si="24"/>
        <v>37334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2253</v>
      </c>
      <c r="BP19" s="134">
        <f t="shared" si="28"/>
        <v>2253</v>
      </c>
      <c r="BQ19" s="134">
        <v>2253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28655</v>
      </c>
      <c r="CF19" s="134">
        <v>0</v>
      </c>
      <c r="CG19" s="134">
        <v>0</v>
      </c>
      <c r="CH19" s="134">
        <f t="shared" si="31"/>
        <v>2253</v>
      </c>
      <c r="CI19" s="134">
        <f t="shared" si="32"/>
        <v>0</v>
      </c>
      <c r="CJ19" s="134">
        <f t="shared" si="33"/>
        <v>0</v>
      </c>
      <c r="CK19" s="134">
        <f t="shared" si="34"/>
        <v>0</v>
      </c>
      <c r="CL19" s="134">
        <f t="shared" si="35"/>
        <v>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0</v>
      </c>
      <c r="CQ19" s="134">
        <f t="shared" si="40"/>
        <v>39587</v>
      </c>
      <c r="CR19" s="134">
        <f t="shared" si="41"/>
        <v>4506</v>
      </c>
      <c r="CS19" s="134">
        <f t="shared" si="42"/>
        <v>4506</v>
      </c>
      <c r="CT19" s="134">
        <f t="shared" si="43"/>
        <v>0</v>
      </c>
      <c r="CU19" s="134">
        <f t="shared" si="44"/>
        <v>0</v>
      </c>
      <c r="CV19" s="134">
        <f t="shared" si="45"/>
        <v>0</v>
      </c>
      <c r="CW19" s="134">
        <f t="shared" si="46"/>
        <v>0</v>
      </c>
      <c r="CX19" s="134">
        <f t="shared" si="47"/>
        <v>0</v>
      </c>
      <c r="CY19" s="134">
        <f t="shared" si="47"/>
        <v>0</v>
      </c>
      <c r="CZ19" s="134">
        <f t="shared" si="47"/>
        <v>0</v>
      </c>
      <c r="DA19" s="134">
        <f t="shared" si="47"/>
        <v>0</v>
      </c>
      <c r="DB19" s="134">
        <f t="shared" si="47"/>
        <v>35081</v>
      </c>
      <c r="DC19" s="134">
        <f t="shared" si="47"/>
        <v>24074</v>
      </c>
      <c r="DD19" s="134">
        <f t="shared" si="47"/>
        <v>10223</v>
      </c>
      <c r="DE19" s="134">
        <f t="shared" si="47"/>
        <v>784</v>
      </c>
      <c r="DF19" s="134">
        <f t="shared" si="47"/>
        <v>0</v>
      </c>
      <c r="DG19" s="134">
        <f t="shared" si="47"/>
        <v>45112</v>
      </c>
      <c r="DH19" s="134">
        <f t="shared" si="47"/>
        <v>0</v>
      </c>
      <c r="DI19" s="134">
        <f t="shared" si="47"/>
        <v>0</v>
      </c>
      <c r="DJ19" s="134">
        <f t="shared" si="47"/>
        <v>39587</v>
      </c>
    </row>
    <row r="20" spans="1:114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6"/>
        <v>40240</v>
      </c>
      <c r="E20" s="134">
        <f t="shared" si="7"/>
        <v>4080</v>
      </c>
      <c r="F20" s="134">
        <v>0</v>
      </c>
      <c r="G20" s="134">
        <v>0</v>
      </c>
      <c r="H20" s="134">
        <v>0</v>
      </c>
      <c r="I20" s="134">
        <v>4080</v>
      </c>
      <c r="J20" s="135" t="s">
        <v>332</v>
      </c>
      <c r="K20" s="134">
        <v>0</v>
      </c>
      <c r="L20" s="134">
        <v>36160</v>
      </c>
      <c r="M20" s="134">
        <f t="shared" si="8"/>
        <v>29024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29024</v>
      </c>
      <c r="V20" s="134">
        <f t="shared" si="10"/>
        <v>69264</v>
      </c>
      <c r="W20" s="134">
        <f t="shared" si="11"/>
        <v>4080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4080</v>
      </c>
      <c r="AB20" s="135" t="s">
        <v>332</v>
      </c>
      <c r="AC20" s="134">
        <f t="shared" si="16"/>
        <v>0</v>
      </c>
      <c r="AD20" s="134">
        <f t="shared" si="17"/>
        <v>65184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32602</v>
      </c>
      <c r="AN20" s="134">
        <f t="shared" si="21"/>
        <v>3642</v>
      </c>
      <c r="AO20" s="134">
        <v>3642</v>
      </c>
      <c r="AP20" s="134">
        <v>0</v>
      </c>
      <c r="AQ20" s="134">
        <v>0</v>
      </c>
      <c r="AR20" s="134">
        <v>0</v>
      </c>
      <c r="AS20" s="134">
        <f t="shared" si="22"/>
        <v>8025</v>
      </c>
      <c r="AT20" s="134">
        <v>0</v>
      </c>
      <c r="AU20" s="134">
        <v>1911</v>
      </c>
      <c r="AV20" s="134">
        <v>6114</v>
      </c>
      <c r="AW20" s="134">
        <v>0</v>
      </c>
      <c r="AX20" s="134">
        <f t="shared" si="23"/>
        <v>20935</v>
      </c>
      <c r="AY20" s="134">
        <v>11297</v>
      </c>
      <c r="AZ20" s="134">
        <v>0</v>
      </c>
      <c r="BA20" s="134">
        <v>8225</v>
      </c>
      <c r="BB20" s="134">
        <v>1413</v>
      </c>
      <c r="BC20" s="134">
        <v>7638</v>
      </c>
      <c r="BD20" s="134">
        <v>0</v>
      </c>
      <c r="BE20" s="134">
        <v>0</v>
      </c>
      <c r="BF20" s="134">
        <f t="shared" si="24"/>
        <v>32602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405</v>
      </c>
      <c r="BP20" s="134">
        <f t="shared" si="28"/>
        <v>405</v>
      </c>
      <c r="BQ20" s="134">
        <v>405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28619</v>
      </c>
      <c r="CF20" s="134">
        <v>0</v>
      </c>
      <c r="CG20" s="134">
        <v>0</v>
      </c>
      <c r="CH20" s="134">
        <f t="shared" si="31"/>
        <v>405</v>
      </c>
      <c r="CI20" s="134">
        <f t="shared" si="32"/>
        <v>0</v>
      </c>
      <c r="CJ20" s="134">
        <f t="shared" si="33"/>
        <v>0</v>
      </c>
      <c r="CK20" s="134">
        <f t="shared" si="34"/>
        <v>0</v>
      </c>
      <c r="CL20" s="134">
        <f t="shared" si="35"/>
        <v>0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0</v>
      </c>
      <c r="CQ20" s="134">
        <f t="shared" si="40"/>
        <v>33007</v>
      </c>
      <c r="CR20" s="134">
        <f t="shared" si="41"/>
        <v>4047</v>
      </c>
      <c r="CS20" s="134">
        <f t="shared" si="42"/>
        <v>4047</v>
      </c>
      <c r="CT20" s="134">
        <f t="shared" si="43"/>
        <v>0</v>
      </c>
      <c r="CU20" s="134">
        <f t="shared" si="44"/>
        <v>0</v>
      </c>
      <c r="CV20" s="134">
        <f t="shared" si="45"/>
        <v>0</v>
      </c>
      <c r="CW20" s="134">
        <f t="shared" si="46"/>
        <v>8025</v>
      </c>
      <c r="CX20" s="134">
        <f t="shared" si="47"/>
        <v>0</v>
      </c>
      <c r="CY20" s="134">
        <f t="shared" si="47"/>
        <v>1911</v>
      </c>
      <c r="CZ20" s="134">
        <f t="shared" si="47"/>
        <v>6114</v>
      </c>
      <c r="DA20" s="134">
        <f t="shared" si="47"/>
        <v>0</v>
      </c>
      <c r="DB20" s="134">
        <f t="shared" si="47"/>
        <v>20935</v>
      </c>
      <c r="DC20" s="134">
        <f t="shared" si="47"/>
        <v>11297</v>
      </c>
      <c r="DD20" s="134">
        <f t="shared" si="47"/>
        <v>0</v>
      </c>
      <c r="DE20" s="134">
        <f t="shared" si="47"/>
        <v>8225</v>
      </c>
      <c r="DF20" s="134">
        <f t="shared" si="47"/>
        <v>1413</v>
      </c>
      <c r="DG20" s="134">
        <f t="shared" si="47"/>
        <v>36257</v>
      </c>
      <c r="DH20" s="134">
        <f t="shared" si="47"/>
        <v>0</v>
      </c>
      <c r="DI20" s="134">
        <f t="shared" si="47"/>
        <v>0</v>
      </c>
      <c r="DJ20" s="134">
        <f t="shared" si="47"/>
        <v>33007</v>
      </c>
    </row>
    <row r="21" spans="1:114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6"/>
        <v>235165</v>
      </c>
      <c r="E21" s="134">
        <f t="shared" si="7"/>
        <v>28139</v>
      </c>
      <c r="F21" s="134">
        <v>0</v>
      </c>
      <c r="G21" s="134">
        <v>0</v>
      </c>
      <c r="H21" s="134">
        <v>0</v>
      </c>
      <c r="I21" s="134">
        <v>17214</v>
      </c>
      <c r="J21" s="135" t="s">
        <v>332</v>
      </c>
      <c r="K21" s="134">
        <v>10925</v>
      </c>
      <c r="L21" s="134">
        <v>207026</v>
      </c>
      <c r="M21" s="134">
        <f t="shared" si="8"/>
        <v>74710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74710</v>
      </c>
      <c r="V21" s="134">
        <f t="shared" si="10"/>
        <v>309875</v>
      </c>
      <c r="W21" s="134">
        <f t="shared" si="11"/>
        <v>28139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17214</v>
      </c>
      <c r="AB21" s="135" t="s">
        <v>332</v>
      </c>
      <c r="AC21" s="134">
        <f t="shared" si="16"/>
        <v>10925</v>
      </c>
      <c r="AD21" s="134">
        <f t="shared" si="17"/>
        <v>281736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203808</v>
      </c>
      <c r="AN21" s="134">
        <f t="shared" si="21"/>
        <v>17471</v>
      </c>
      <c r="AO21" s="134">
        <v>17471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186337</v>
      </c>
      <c r="AY21" s="134">
        <v>34045</v>
      </c>
      <c r="AZ21" s="134">
        <v>152292</v>
      </c>
      <c r="BA21" s="134">
        <v>0</v>
      </c>
      <c r="BB21" s="134">
        <v>0</v>
      </c>
      <c r="BC21" s="134">
        <v>29032</v>
      </c>
      <c r="BD21" s="134">
        <v>0</v>
      </c>
      <c r="BE21" s="134">
        <v>2325</v>
      </c>
      <c r="BF21" s="134">
        <f t="shared" si="24"/>
        <v>206133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10240</v>
      </c>
      <c r="BP21" s="134">
        <f t="shared" si="28"/>
        <v>10240</v>
      </c>
      <c r="BQ21" s="134">
        <v>10240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64470</v>
      </c>
      <c r="CF21" s="134">
        <v>0</v>
      </c>
      <c r="CG21" s="134">
        <v>0</v>
      </c>
      <c r="CH21" s="134">
        <f t="shared" si="31"/>
        <v>10240</v>
      </c>
      <c r="CI21" s="134">
        <f t="shared" si="32"/>
        <v>0</v>
      </c>
      <c r="CJ21" s="134">
        <f t="shared" si="33"/>
        <v>0</v>
      </c>
      <c r="CK21" s="134">
        <f t="shared" si="34"/>
        <v>0</v>
      </c>
      <c r="CL21" s="134">
        <f t="shared" si="35"/>
        <v>0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0</v>
      </c>
      <c r="CQ21" s="134">
        <f t="shared" si="40"/>
        <v>214048</v>
      </c>
      <c r="CR21" s="134">
        <f t="shared" si="41"/>
        <v>27711</v>
      </c>
      <c r="CS21" s="134">
        <f t="shared" si="42"/>
        <v>27711</v>
      </c>
      <c r="CT21" s="134">
        <f t="shared" si="43"/>
        <v>0</v>
      </c>
      <c r="CU21" s="134">
        <f t="shared" si="44"/>
        <v>0</v>
      </c>
      <c r="CV21" s="134">
        <f t="shared" si="45"/>
        <v>0</v>
      </c>
      <c r="CW21" s="134">
        <f t="shared" si="46"/>
        <v>0</v>
      </c>
      <c r="CX21" s="134">
        <f t="shared" si="47"/>
        <v>0</v>
      </c>
      <c r="CY21" s="134">
        <f t="shared" si="47"/>
        <v>0</v>
      </c>
      <c r="CZ21" s="134">
        <f t="shared" si="47"/>
        <v>0</v>
      </c>
      <c r="DA21" s="134">
        <f t="shared" si="47"/>
        <v>0</v>
      </c>
      <c r="DB21" s="134">
        <f t="shared" si="47"/>
        <v>186337</v>
      </c>
      <c r="DC21" s="134">
        <f t="shared" si="47"/>
        <v>34045</v>
      </c>
      <c r="DD21" s="134">
        <f t="shared" si="47"/>
        <v>152292</v>
      </c>
      <c r="DE21" s="134">
        <f t="shared" si="47"/>
        <v>0</v>
      </c>
      <c r="DF21" s="134">
        <f t="shared" si="47"/>
        <v>0</v>
      </c>
      <c r="DG21" s="134">
        <f t="shared" si="47"/>
        <v>93502</v>
      </c>
      <c r="DH21" s="134">
        <f t="shared" si="47"/>
        <v>0</v>
      </c>
      <c r="DI21" s="134">
        <f t="shared" si="47"/>
        <v>2325</v>
      </c>
      <c r="DJ21" s="134">
        <f t="shared" si="47"/>
        <v>216373</v>
      </c>
    </row>
    <row r="22" spans="1:114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6"/>
        <v>159025</v>
      </c>
      <c r="E22" s="134">
        <f t="shared" si="7"/>
        <v>16054</v>
      </c>
      <c r="F22" s="134">
        <v>0</v>
      </c>
      <c r="G22" s="134">
        <v>0</v>
      </c>
      <c r="H22" s="134">
        <v>0</v>
      </c>
      <c r="I22" s="134">
        <v>16054</v>
      </c>
      <c r="J22" s="135" t="s">
        <v>332</v>
      </c>
      <c r="K22" s="134">
        <v>0</v>
      </c>
      <c r="L22" s="134">
        <v>142971</v>
      </c>
      <c r="M22" s="134">
        <f t="shared" si="8"/>
        <v>28130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28130</v>
      </c>
      <c r="V22" s="134">
        <f t="shared" si="10"/>
        <v>187155</v>
      </c>
      <c r="W22" s="134">
        <f t="shared" si="11"/>
        <v>16054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16054</v>
      </c>
      <c r="AB22" s="135" t="s">
        <v>332</v>
      </c>
      <c r="AC22" s="134">
        <f t="shared" si="16"/>
        <v>0</v>
      </c>
      <c r="AD22" s="134">
        <f t="shared" si="17"/>
        <v>171101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55810</v>
      </c>
      <c r="AM22" s="134">
        <f t="shared" si="20"/>
        <v>32844</v>
      </c>
      <c r="AN22" s="134">
        <f t="shared" si="21"/>
        <v>5816</v>
      </c>
      <c r="AO22" s="134">
        <v>5816</v>
      </c>
      <c r="AP22" s="134">
        <v>0</v>
      </c>
      <c r="AQ22" s="134">
        <v>0</v>
      </c>
      <c r="AR22" s="134">
        <v>0</v>
      </c>
      <c r="AS22" s="134">
        <f t="shared" si="22"/>
        <v>382</v>
      </c>
      <c r="AT22" s="134">
        <v>382</v>
      </c>
      <c r="AU22" s="134">
        <v>0</v>
      </c>
      <c r="AV22" s="134">
        <v>0</v>
      </c>
      <c r="AW22" s="134">
        <v>0</v>
      </c>
      <c r="AX22" s="134">
        <f t="shared" si="23"/>
        <v>26646</v>
      </c>
      <c r="AY22" s="134">
        <v>26646</v>
      </c>
      <c r="AZ22" s="134">
        <v>0</v>
      </c>
      <c r="BA22" s="134">
        <v>0</v>
      </c>
      <c r="BB22" s="134">
        <v>0</v>
      </c>
      <c r="BC22" s="134">
        <v>64174</v>
      </c>
      <c r="BD22" s="134">
        <v>0</v>
      </c>
      <c r="BE22" s="134">
        <v>6197</v>
      </c>
      <c r="BF22" s="134">
        <f t="shared" si="24"/>
        <v>39041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28130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3"/>
        <v>0</v>
      </c>
      <c r="CK22" s="134">
        <f t="shared" si="34"/>
        <v>0</v>
      </c>
      <c r="CL22" s="134">
        <f t="shared" si="35"/>
        <v>0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55810</v>
      </c>
      <c r="CQ22" s="134">
        <f t="shared" si="40"/>
        <v>32844</v>
      </c>
      <c r="CR22" s="134">
        <f t="shared" si="41"/>
        <v>5816</v>
      </c>
      <c r="CS22" s="134">
        <f t="shared" si="42"/>
        <v>5816</v>
      </c>
      <c r="CT22" s="134">
        <f t="shared" si="43"/>
        <v>0</v>
      </c>
      <c r="CU22" s="134">
        <f t="shared" si="44"/>
        <v>0</v>
      </c>
      <c r="CV22" s="134">
        <f t="shared" si="45"/>
        <v>0</v>
      </c>
      <c r="CW22" s="134">
        <f t="shared" si="46"/>
        <v>382</v>
      </c>
      <c r="CX22" s="134">
        <f t="shared" si="47"/>
        <v>382</v>
      </c>
      <c r="CY22" s="134">
        <f t="shared" si="47"/>
        <v>0</v>
      </c>
      <c r="CZ22" s="134">
        <f t="shared" si="47"/>
        <v>0</v>
      </c>
      <c r="DA22" s="134">
        <f t="shared" si="47"/>
        <v>0</v>
      </c>
      <c r="DB22" s="134">
        <f t="shared" si="47"/>
        <v>26646</v>
      </c>
      <c r="DC22" s="134">
        <f t="shared" si="47"/>
        <v>26646</v>
      </c>
      <c r="DD22" s="134">
        <f t="shared" si="47"/>
        <v>0</v>
      </c>
      <c r="DE22" s="134">
        <f t="shared" si="47"/>
        <v>0</v>
      </c>
      <c r="DF22" s="134">
        <f t="shared" si="47"/>
        <v>0</v>
      </c>
      <c r="DG22" s="134">
        <f t="shared" si="47"/>
        <v>92304</v>
      </c>
      <c r="DH22" s="134">
        <f t="shared" si="47"/>
        <v>0</v>
      </c>
      <c r="DI22" s="134">
        <f t="shared" si="47"/>
        <v>6197</v>
      </c>
      <c r="DJ22" s="134">
        <f t="shared" si="47"/>
        <v>39041</v>
      </c>
    </row>
    <row r="23" spans="1:114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6"/>
        <v>154593</v>
      </c>
      <c r="E23" s="134">
        <f t="shared" si="7"/>
        <v>5854</v>
      </c>
      <c r="F23" s="134">
        <v>0</v>
      </c>
      <c r="G23" s="134">
        <v>0</v>
      </c>
      <c r="H23" s="134">
        <v>0</v>
      </c>
      <c r="I23" s="134">
        <v>5854</v>
      </c>
      <c r="J23" s="135" t="s">
        <v>332</v>
      </c>
      <c r="K23" s="134">
        <v>0</v>
      </c>
      <c r="L23" s="134">
        <v>148739</v>
      </c>
      <c r="M23" s="134">
        <f t="shared" si="8"/>
        <v>28130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28130</v>
      </c>
      <c r="V23" s="134">
        <f t="shared" si="10"/>
        <v>182723</v>
      </c>
      <c r="W23" s="134">
        <f t="shared" si="11"/>
        <v>5854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5854</v>
      </c>
      <c r="AB23" s="135" t="s">
        <v>332</v>
      </c>
      <c r="AC23" s="134">
        <f t="shared" si="16"/>
        <v>0</v>
      </c>
      <c r="AD23" s="134">
        <f t="shared" si="17"/>
        <v>176869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55810</v>
      </c>
      <c r="AM23" s="134">
        <f t="shared" si="20"/>
        <v>34609</v>
      </c>
      <c r="AN23" s="134">
        <f t="shared" si="21"/>
        <v>6307</v>
      </c>
      <c r="AO23" s="134">
        <v>6307</v>
      </c>
      <c r="AP23" s="134">
        <v>0</v>
      </c>
      <c r="AQ23" s="134">
        <v>0</v>
      </c>
      <c r="AR23" s="134">
        <v>0</v>
      </c>
      <c r="AS23" s="134">
        <f t="shared" si="22"/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f t="shared" si="23"/>
        <v>28302</v>
      </c>
      <c r="AY23" s="134">
        <v>28302</v>
      </c>
      <c r="AZ23" s="134">
        <v>0</v>
      </c>
      <c r="BA23" s="134">
        <v>0</v>
      </c>
      <c r="BB23" s="134">
        <v>0</v>
      </c>
      <c r="BC23" s="134">
        <v>64174</v>
      </c>
      <c r="BD23" s="134">
        <v>0</v>
      </c>
      <c r="BE23" s="134">
        <v>0</v>
      </c>
      <c r="BF23" s="134">
        <f t="shared" si="24"/>
        <v>34609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0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28130</v>
      </c>
      <c r="CF23" s="134">
        <v>0</v>
      </c>
      <c r="CG23" s="134">
        <v>0</v>
      </c>
      <c r="CH23" s="134">
        <f t="shared" si="31"/>
        <v>0</v>
      </c>
      <c r="CI23" s="134">
        <f t="shared" si="32"/>
        <v>0</v>
      </c>
      <c r="CJ23" s="134">
        <f t="shared" si="33"/>
        <v>0</v>
      </c>
      <c r="CK23" s="134">
        <f t="shared" si="34"/>
        <v>0</v>
      </c>
      <c r="CL23" s="134">
        <f t="shared" si="35"/>
        <v>0</v>
      </c>
      <c r="CM23" s="134">
        <f t="shared" si="36"/>
        <v>0</v>
      </c>
      <c r="CN23" s="134">
        <f t="shared" si="37"/>
        <v>0</v>
      </c>
      <c r="CO23" s="134">
        <f t="shared" si="38"/>
        <v>0</v>
      </c>
      <c r="CP23" s="134">
        <f t="shared" si="39"/>
        <v>55810</v>
      </c>
      <c r="CQ23" s="134">
        <f t="shared" si="40"/>
        <v>34609</v>
      </c>
      <c r="CR23" s="134">
        <f t="shared" si="41"/>
        <v>6307</v>
      </c>
      <c r="CS23" s="134">
        <f t="shared" si="42"/>
        <v>6307</v>
      </c>
      <c r="CT23" s="134">
        <f t="shared" si="43"/>
        <v>0</v>
      </c>
      <c r="CU23" s="134">
        <f t="shared" si="44"/>
        <v>0</v>
      </c>
      <c r="CV23" s="134">
        <f t="shared" si="45"/>
        <v>0</v>
      </c>
      <c r="CW23" s="134">
        <f t="shared" si="46"/>
        <v>0</v>
      </c>
      <c r="CX23" s="134">
        <f t="shared" si="47"/>
        <v>0</v>
      </c>
      <c r="CY23" s="134">
        <f t="shared" si="47"/>
        <v>0</v>
      </c>
      <c r="CZ23" s="134">
        <f t="shared" si="47"/>
        <v>0</v>
      </c>
      <c r="DA23" s="134">
        <f t="shared" si="47"/>
        <v>0</v>
      </c>
      <c r="DB23" s="134">
        <f t="shared" si="47"/>
        <v>28302</v>
      </c>
      <c r="DC23" s="134">
        <f t="shared" si="47"/>
        <v>28302</v>
      </c>
      <c r="DD23" s="134">
        <f t="shared" si="47"/>
        <v>0</v>
      </c>
      <c r="DE23" s="134">
        <f t="shared" si="47"/>
        <v>0</v>
      </c>
      <c r="DF23" s="134">
        <f t="shared" si="47"/>
        <v>0</v>
      </c>
      <c r="DG23" s="134">
        <f t="shared" si="47"/>
        <v>92304</v>
      </c>
      <c r="DH23" s="134">
        <f t="shared" si="47"/>
        <v>0</v>
      </c>
      <c r="DI23" s="134">
        <f t="shared" si="47"/>
        <v>0</v>
      </c>
      <c r="DJ23" s="134">
        <f t="shared" si="47"/>
        <v>34609</v>
      </c>
    </row>
    <row r="24" spans="1:114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6"/>
        <v>20128</v>
      </c>
      <c r="E24" s="134">
        <f t="shared" si="7"/>
        <v>0</v>
      </c>
      <c r="F24" s="134">
        <v>0</v>
      </c>
      <c r="G24" s="134">
        <v>0</v>
      </c>
      <c r="H24" s="134">
        <v>0</v>
      </c>
      <c r="I24" s="134">
        <v>0</v>
      </c>
      <c r="J24" s="135" t="s">
        <v>332</v>
      </c>
      <c r="K24" s="134">
        <v>0</v>
      </c>
      <c r="L24" s="134">
        <v>20128</v>
      </c>
      <c r="M24" s="134">
        <f t="shared" si="8"/>
        <v>9501</v>
      </c>
      <c r="N24" s="134">
        <f t="shared" si="9"/>
        <v>0</v>
      </c>
      <c r="O24" s="134">
        <v>0</v>
      </c>
      <c r="P24" s="134">
        <v>0</v>
      </c>
      <c r="Q24" s="134">
        <v>0</v>
      </c>
      <c r="R24" s="134">
        <v>0</v>
      </c>
      <c r="S24" s="135" t="s">
        <v>332</v>
      </c>
      <c r="T24" s="134">
        <v>0</v>
      </c>
      <c r="U24" s="134">
        <v>9501</v>
      </c>
      <c r="V24" s="134">
        <f t="shared" si="10"/>
        <v>29629</v>
      </c>
      <c r="W24" s="134">
        <f t="shared" si="11"/>
        <v>0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0</v>
      </c>
      <c r="AB24" s="135" t="s">
        <v>332</v>
      </c>
      <c r="AC24" s="134">
        <f t="shared" si="16"/>
        <v>0</v>
      </c>
      <c r="AD24" s="134">
        <f t="shared" si="17"/>
        <v>29629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1178</v>
      </c>
      <c r="AM24" s="134">
        <f t="shared" si="20"/>
        <v>7346</v>
      </c>
      <c r="AN24" s="134">
        <f t="shared" si="21"/>
        <v>838</v>
      </c>
      <c r="AO24" s="134">
        <v>838</v>
      </c>
      <c r="AP24" s="134">
        <v>0</v>
      </c>
      <c r="AQ24" s="134">
        <v>0</v>
      </c>
      <c r="AR24" s="134">
        <v>0</v>
      </c>
      <c r="AS24" s="134">
        <f t="shared" si="22"/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f t="shared" si="23"/>
        <v>6508</v>
      </c>
      <c r="AY24" s="134">
        <v>6508</v>
      </c>
      <c r="AZ24" s="134">
        <v>0</v>
      </c>
      <c r="BA24" s="134">
        <v>0</v>
      </c>
      <c r="BB24" s="134">
        <v>0</v>
      </c>
      <c r="BC24" s="134">
        <v>9012</v>
      </c>
      <c r="BD24" s="134">
        <v>0</v>
      </c>
      <c r="BE24" s="134">
        <v>2592</v>
      </c>
      <c r="BF24" s="134">
        <f t="shared" si="24"/>
        <v>9938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537</v>
      </c>
      <c r="BO24" s="134">
        <f t="shared" si="27"/>
        <v>210</v>
      </c>
      <c r="BP24" s="134">
        <f t="shared" si="28"/>
        <v>210</v>
      </c>
      <c r="BQ24" s="134">
        <v>210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8754</v>
      </c>
      <c r="CF24" s="134">
        <v>0</v>
      </c>
      <c r="CG24" s="134">
        <v>0</v>
      </c>
      <c r="CH24" s="134">
        <f t="shared" si="31"/>
        <v>210</v>
      </c>
      <c r="CI24" s="134">
        <f t="shared" si="32"/>
        <v>0</v>
      </c>
      <c r="CJ24" s="134">
        <f aca="true" t="shared" si="48" ref="CJ24:CW24">SUM(AF24,+BH24)</f>
        <v>0</v>
      </c>
      <c r="CK24" s="134">
        <f t="shared" si="48"/>
        <v>0</v>
      </c>
      <c r="CL24" s="134">
        <f t="shared" si="48"/>
        <v>0</v>
      </c>
      <c r="CM24" s="134">
        <f t="shared" si="48"/>
        <v>0</v>
      </c>
      <c r="CN24" s="134">
        <f t="shared" si="48"/>
        <v>0</v>
      </c>
      <c r="CO24" s="134">
        <f t="shared" si="48"/>
        <v>0</v>
      </c>
      <c r="CP24" s="134">
        <f t="shared" si="48"/>
        <v>1715</v>
      </c>
      <c r="CQ24" s="134">
        <f t="shared" si="48"/>
        <v>7556</v>
      </c>
      <c r="CR24" s="134">
        <f t="shared" si="48"/>
        <v>1048</v>
      </c>
      <c r="CS24" s="134">
        <f t="shared" si="48"/>
        <v>1048</v>
      </c>
      <c r="CT24" s="134">
        <f t="shared" si="48"/>
        <v>0</v>
      </c>
      <c r="CU24" s="134">
        <f t="shared" si="48"/>
        <v>0</v>
      </c>
      <c r="CV24" s="134">
        <f t="shared" si="48"/>
        <v>0</v>
      </c>
      <c r="CW24" s="134">
        <f t="shared" si="48"/>
        <v>0</v>
      </c>
      <c r="CX24" s="134">
        <f aca="true" t="shared" si="49" ref="CX24:DJ43">SUM(AT24,+BV24)</f>
        <v>0</v>
      </c>
      <c r="CY24" s="134">
        <f t="shared" si="49"/>
        <v>0</v>
      </c>
      <c r="CZ24" s="134">
        <f t="shared" si="49"/>
        <v>0</v>
      </c>
      <c r="DA24" s="134">
        <f t="shared" si="49"/>
        <v>0</v>
      </c>
      <c r="DB24" s="134">
        <f t="shared" si="49"/>
        <v>6508</v>
      </c>
      <c r="DC24" s="134">
        <f t="shared" si="49"/>
        <v>6508</v>
      </c>
      <c r="DD24" s="134">
        <f t="shared" si="49"/>
        <v>0</v>
      </c>
      <c r="DE24" s="134">
        <f t="shared" si="49"/>
        <v>0</v>
      </c>
      <c r="DF24" s="134">
        <f t="shared" si="49"/>
        <v>0</v>
      </c>
      <c r="DG24" s="134">
        <f t="shared" si="49"/>
        <v>17766</v>
      </c>
      <c r="DH24" s="134">
        <f t="shared" si="49"/>
        <v>0</v>
      </c>
      <c r="DI24" s="134">
        <f t="shared" si="49"/>
        <v>2592</v>
      </c>
      <c r="DJ24" s="134">
        <f t="shared" si="49"/>
        <v>10148</v>
      </c>
    </row>
    <row r="25" spans="1:114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6"/>
        <v>193288</v>
      </c>
      <c r="E25" s="134">
        <f t="shared" si="7"/>
        <v>49445</v>
      </c>
      <c r="F25" s="134">
        <v>47420</v>
      </c>
      <c r="G25" s="134">
        <v>0</v>
      </c>
      <c r="H25" s="134">
        <v>0</v>
      </c>
      <c r="I25" s="134">
        <v>2025</v>
      </c>
      <c r="J25" s="135" t="s">
        <v>332</v>
      </c>
      <c r="K25" s="134">
        <v>0</v>
      </c>
      <c r="L25" s="134">
        <v>143843</v>
      </c>
      <c r="M25" s="134">
        <f t="shared" si="8"/>
        <v>29913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29913</v>
      </c>
      <c r="V25" s="134">
        <f t="shared" si="10"/>
        <v>223201</v>
      </c>
      <c r="W25" s="134">
        <f t="shared" si="11"/>
        <v>49445</v>
      </c>
      <c r="X25" s="134">
        <f t="shared" si="12"/>
        <v>47420</v>
      </c>
      <c r="Y25" s="134">
        <f t="shared" si="13"/>
        <v>0</v>
      </c>
      <c r="Z25" s="134">
        <f t="shared" si="14"/>
        <v>0</v>
      </c>
      <c r="AA25" s="134">
        <f t="shared" si="15"/>
        <v>2025</v>
      </c>
      <c r="AB25" s="135" t="s">
        <v>332</v>
      </c>
      <c r="AC25" s="134">
        <f t="shared" si="16"/>
        <v>0</v>
      </c>
      <c r="AD25" s="134">
        <f t="shared" si="17"/>
        <v>173756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55536</v>
      </c>
      <c r="AM25" s="134">
        <f t="shared" si="20"/>
        <v>40721</v>
      </c>
      <c r="AN25" s="134">
        <f t="shared" si="21"/>
        <v>5232</v>
      </c>
      <c r="AO25" s="134">
        <v>5232</v>
      </c>
      <c r="AP25" s="134">
        <v>0</v>
      </c>
      <c r="AQ25" s="134">
        <v>0</v>
      </c>
      <c r="AR25" s="134">
        <v>0</v>
      </c>
      <c r="AS25" s="134">
        <f t="shared" si="22"/>
        <v>1447</v>
      </c>
      <c r="AT25" s="134">
        <v>437</v>
      </c>
      <c r="AU25" s="134">
        <v>1010</v>
      </c>
      <c r="AV25" s="134">
        <v>0</v>
      </c>
      <c r="AW25" s="134">
        <v>1365</v>
      </c>
      <c r="AX25" s="134">
        <f t="shared" si="23"/>
        <v>32677</v>
      </c>
      <c r="AY25" s="134">
        <v>31406</v>
      </c>
      <c r="AZ25" s="134">
        <v>1151</v>
      </c>
      <c r="BA25" s="134">
        <v>69</v>
      </c>
      <c r="BB25" s="134">
        <v>51</v>
      </c>
      <c r="BC25" s="134">
        <v>97031</v>
      </c>
      <c r="BD25" s="134">
        <v>0</v>
      </c>
      <c r="BE25" s="134">
        <v>0</v>
      </c>
      <c r="BF25" s="134">
        <f t="shared" si="24"/>
        <v>40721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1158</v>
      </c>
      <c r="BO25" s="134">
        <f t="shared" si="27"/>
        <v>1308</v>
      </c>
      <c r="BP25" s="134">
        <f t="shared" si="28"/>
        <v>1308</v>
      </c>
      <c r="BQ25" s="134">
        <v>1308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27447</v>
      </c>
      <c r="CF25" s="134">
        <v>0</v>
      </c>
      <c r="CG25" s="134">
        <v>0</v>
      </c>
      <c r="CH25" s="134">
        <f t="shared" si="31"/>
        <v>1308</v>
      </c>
      <c r="CI25" s="134">
        <f aca="true" t="shared" si="50" ref="CI25:CW41">SUM(AE25,+BG25)</f>
        <v>0</v>
      </c>
      <c r="CJ25" s="134">
        <f t="shared" si="50"/>
        <v>0</v>
      </c>
      <c r="CK25" s="134">
        <f t="shared" si="50"/>
        <v>0</v>
      </c>
      <c r="CL25" s="134">
        <f t="shared" si="50"/>
        <v>0</v>
      </c>
      <c r="CM25" s="134">
        <f t="shared" si="50"/>
        <v>0</v>
      </c>
      <c r="CN25" s="134">
        <f t="shared" si="50"/>
        <v>0</v>
      </c>
      <c r="CO25" s="134">
        <f t="shared" si="50"/>
        <v>0</v>
      </c>
      <c r="CP25" s="134">
        <f t="shared" si="50"/>
        <v>56694</v>
      </c>
      <c r="CQ25" s="134">
        <f t="shared" si="50"/>
        <v>42029</v>
      </c>
      <c r="CR25" s="134">
        <f t="shared" si="50"/>
        <v>6540</v>
      </c>
      <c r="CS25" s="134">
        <f t="shared" si="50"/>
        <v>6540</v>
      </c>
      <c r="CT25" s="134">
        <f t="shared" si="50"/>
        <v>0</v>
      </c>
      <c r="CU25" s="134">
        <f t="shared" si="50"/>
        <v>0</v>
      </c>
      <c r="CV25" s="134">
        <f t="shared" si="50"/>
        <v>0</v>
      </c>
      <c r="CW25" s="134">
        <f t="shared" si="50"/>
        <v>1447</v>
      </c>
      <c r="CX25" s="134">
        <f t="shared" si="49"/>
        <v>437</v>
      </c>
      <c r="CY25" s="134">
        <f t="shared" si="49"/>
        <v>1010</v>
      </c>
      <c r="CZ25" s="134">
        <f t="shared" si="49"/>
        <v>0</v>
      </c>
      <c r="DA25" s="134">
        <f t="shared" si="49"/>
        <v>1365</v>
      </c>
      <c r="DB25" s="134">
        <f t="shared" si="49"/>
        <v>32677</v>
      </c>
      <c r="DC25" s="134">
        <f t="shared" si="49"/>
        <v>31406</v>
      </c>
      <c r="DD25" s="134">
        <f t="shared" si="49"/>
        <v>1151</v>
      </c>
      <c r="DE25" s="134">
        <f t="shared" si="49"/>
        <v>69</v>
      </c>
      <c r="DF25" s="134">
        <f t="shared" si="49"/>
        <v>51</v>
      </c>
      <c r="DG25" s="134">
        <f t="shared" si="49"/>
        <v>124478</v>
      </c>
      <c r="DH25" s="134">
        <f t="shared" si="49"/>
        <v>0</v>
      </c>
      <c r="DI25" s="134">
        <f t="shared" si="49"/>
        <v>0</v>
      </c>
      <c r="DJ25" s="134">
        <f t="shared" si="49"/>
        <v>42029</v>
      </c>
    </row>
    <row r="26" spans="1:114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6"/>
        <v>93772</v>
      </c>
      <c r="E26" s="134">
        <f t="shared" si="7"/>
        <v>14579</v>
      </c>
      <c r="F26" s="134">
        <v>0</v>
      </c>
      <c r="G26" s="134">
        <v>0</v>
      </c>
      <c r="H26" s="134">
        <v>0</v>
      </c>
      <c r="I26" s="134">
        <v>13620</v>
      </c>
      <c r="J26" s="135" t="s">
        <v>332</v>
      </c>
      <c r="K26" s="134">
        <v>959</v>
      </c>
      <c r="L26" s="134">
        <v>79193</v>
      </c>
      <c r="M26" s="134">
        <f t="shared" si="8"/>
        <v>50472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50472</v>
      </c>
      <c r="V26" s="134">
        <f t="shared" si="10"/>
        <v>144244</v>
      </c>
      <c r="W26" s="134">
        <f t="shared" si="11"/>
        <v>14579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13620</v>
      </c>
      <c r="AB26" s="135" t="s">
        <v>332</v>
      </c>
      <c r="AC26" s="134">
        <f t="shared" si="16"/>
        <v>959</v>
      </c>
      <c r="AD26" s="134">
        <f t="shared" si="17"/>
        <v>129665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6496</v>
      </c>
      <c r="AM26" s="134">
        <f t="shared" si="20"/>
        <v>34133</v>
      </c>
      <c r="AN26" s="134">
        <f t="shared" si="21"/>
        <v>4290</v>
      </c>
      <c r="AO26" s="134">
        <v>4290</v>
      </c>
      <c r="AP26" s="134">
        <v>0</v>
      </c>
      <c r="AQ26" s="134">
        <v>0</v>
      </c>
      <c r="AR26" s="134">
        <v>0</v>
      </c>
      <c r="AS26" s="134">
        <f t="shared" si="22"/>
        <v>6</v>
      </c>
      <c r="AT26" s="134">
        <v>0</v>
      </c>
      <c r="AU26" s="134">
        <v>6</v>
      </c>
      <c r="AV26" s="134">
        <v>0</v>
      </c>
      <c r="AW26" s="134">
        <v>0</v>
      </c>
      <c r="AX26" s="134">
        <f t="shared" si="23"/>
        <v>29837</v>
      </c>
      <c r="AY26" s="134">
        <v>27271</v>
      </c>
      <c r="AZ26" s="134">
        <v>0</v>
      </c>
      <c r="BA26" s="134">
        <v>0</v>
      </c>
      <c r="BB26" s="134">
        <v>2566</v>
      </c>
      <c r="BC26" s="134">
        <v>49673</v>
      </c>
      <c r="BD26" s="134">
        <v>0</v>
      </c>
      <c r="BE26" s="134">
        <v>3470</v>
      </c>
      <c r="BF26" s="134">
        <f t="shared" si="24"/>
        <v>37603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2915</v>
      </c>
      <c r="BO26" s="134">
        <f t="shared" si="27"/>
        <v>0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47557</v>
      </c>
      <c r="CF26" s="134">
        <v>0</v>
      </c>
      <c r="CG26" s="134">
        <v>0</v>
      </c>
      <c r="CH26" s="134">
        <f t="shared" si="31"/>
        <v>0</v>
      </c>
      <c r="CI26" s="134">
        <f t="shared" si="50"/>
        <v>0</v>
      </c>
      <c r="CJ26" s="134">
        <f t="shared" si="50"/>
        <v>0</v>
      </c>
      <c r="CK26" s="134">
        <f t="shared" si="50"/>
        <v>0</v>
      </c>
      <c r="CL26" s="134">
        <f t="shared" si="50"/>
        <v>0</v>
      </c>
      <c r="CM26" s="134">
        <f t="shared" si="50"/>
        <v>0</v>
      </c>
      <c r="CN26" s="134">
        <f t="shared" si="50"/>
        <v>0</v>
      </c>
      <c r="CO26" s="134">
        <f t="shared" si="50"/>
        <v>0</v>
      </c>
      <c r="CP26" s="134">
        <f t="shared" si="50"/>
        <v>9411</v>
      </c>
      <c r="CQ26" s="134">
        <f t="shared" si="50"/>
        <v>34133</v>
      </c>
      <c r="CR26" s="134">
        <f t="shared" si="50"/>
        <v>4290</v>
      </c>
      <c r="CS26" s="134">
        <f t="shared" si="50"/>
        <v>4290</v>
      </c>
      <c r="CT26" s="134">
        <f t="shared" si="50"/>
        <v>0</v>
      </c>
      <c r="CU26" s="134">
        <f t="shared" si="50"/>
        <v>0</v>
      </c>
      <c r="CV26" s="134">
        <f t="shared" si="50"/>
        <v>0</v>
      </c>
      <c r="CW26" s="134">
        <f t="shared" si="50"/>
        <v>6</v>
      </c>
      <c r="CX26" s="134">
        <f t="shared" si="49"/>
        <v>0</v>
      </c>
      <c r="CY26" s="134">
        <f t="shared" si="49"/>
        <v>6</v>
      </c>
      <c r="CZ26" s="134">
        <f t="shared" si="49"/>
        <v>0</v>
      </c>
      <c r="DA26" s="134">
        <f t="shared" si="49"/>
        <v>0</v>
      </c>
      <c r="DB26" s="134">
        <f t="shared" si="49"/>
        <v>29837</v>
      </c>
      <c r="DC26" s="134">
        <f t="shared" si="49"/>
        <v>27271</v>
      </c>
      <c r="DD26" s="134">
        <f t="shared" si="49"/>
        <v>0</v>
      </c>
      <c r="DE26" s="134">
        <f t="shared" si="49"/>
        <v>0</v>
      </c>
      <c r="DF26" s="134">
        <f t="shared" si="49"/>
        <v>2566</v>
      </c>
      <c r="DG26" s="134">
        <f t="shared" si="49"/>
        <v>97230</v>
      </c>
      <c r="DH26" s="134">
        <f t="shared" si="49"/>
        <v>0</v>
      </c>
      <c r="DI26" s="134">
        <f t="shared" si="49"/>
        <v>3470</v>
      </c>
      <c r="DJ26" s="134">
        <f t="shared" si="49"/>
        <v>37603</v>
      </c>
    </row>
    <row r="27" spans="1:114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6"/>
        <v>62281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5" t="s">
        <v>332</v>
      </c>
      <c r="K27" s="134">
        <v>0</v>
      </c>
      <c r="L27" s="134">
        <v>62281</v>
      </c>
      <c r="M27" s="134">
        <f t="shared" si="8"/>
        <v>10330</v>
      </c>
      <c r="N27" s="134">
        <f t="shared" si="9"/>
        <v>0</v>
      </c>
      <c r="O27" s="134">
        <v>0</v>
      </c>
      <c r="P27" s="134">
        <v>0</v>
      </c>
      <c r="Q27" s="134">
        <v>0</v>
      </c>
      <c r="R27" s="134">
        <v>0</v>
      </c>
      <c r="S27" s="135" t="s">
        <v>332</v>
      </c>
      <c r="T27" s="134">
        <v>0</v>
      </c>
      <c r="U27" s="134">
        <v>10330</v>
      </c>
      <c r="V27" s="134">
        <f t="shared" si="10"/>
        <v>72611</v>
      </c>
      <c r="W27" s="134">
        <f t="shared" si="11"/>
        <v>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0</v>
      </c>
      <c r="AB27" s="135" t="s">
        <v>332</v>
      </c>
      <c r="AC27" s="134">
        <f t="shared" si="16"/>
        <v>0</v>
      </c>
      <c r="AD27" s="134">
        <f t="shared" si="17"/>
        <v>72611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7505</v>
      </c>
      <c r="AM27" s="134">
        <f t="shared" si="20"/>
        <v>0</v>
      </c>
      <c r="AN27" s="134">
        <f t="shared" si="21"/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f t="shared" si="22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23"/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54776</v>
      </c>
      <c r="BD27" s="134">
        <v>0</v>
      </c>
      <c r="BE27" s="134">
        <v>0</v>
      </c>
      <c r="BF27" s="134">
        <f t="shared" si="24"/>
        <v>0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0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30"/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10330</v>
      </c>
      <c r="CF27" s="134">
        <v>0</v>
      </c>
      <c r="CG27" s="134">
        <v>0</v>
      </c>
      <c r="CH27" s="134">
        <f t="shared" si="31"/>
        <v>0</v>
      </c>
      <c r="CI27" s="134">
        <f t="shared" si="50"/>
        <v>0</v>
      </c>
      <c r="CJ27" s="134">
        <f t="shared" si="50"/>
        <v>0</v>
      </c>
      <c r="CK27" s="134">
        <f t="shared" si="50"/>
        <v>0</v>
      </c>
      <c r="CL27" s="134">
        <f t="shared" si="50"/>
        <v>0</v>
      </c>
      <c r="CM27" s="134">
        <f t="shared" si="50"/>
        <v>0</v>
      </c>
      <c r="CN27" s="134">
        <f t="shared" si="50"/>
        <v>0</v>
      </c>
      <c r="CO27" s="134">
        <f t="shared" si="50"/>
        <v>0</v>
      </c>
      <c r="CP27" s="134">
        <f t="shared" si="50"/>
        <v>7505</v>
      </c>
      <c r="CQ27" s="134">
        <f t="shared" si="50"/>
        <v>0</v>
      </c>
      <c r="CR27" s="134">
        <f t="shared" si="50"/>
        <v>0</v>
      </c>
      <c r="CS27" s="134">
        <f t="shared" si="50"/>
        <v>0</v>
      </c>
      <c r="CT27" s="134">
        <f t="shared" si="50"/>
        <v>0</v>
      </c>
      <c r="CU27" s="134">
        <f t="shared" si="50"/>
        <v>0</v>
      </c>
      <c r="CV27" s="134">
        <f t="shared" si="50"/>
        <v>0</v>
      </c>
      <c r="CW27" s="134">
        <f t="shared" si="50"/>
        <v>0</v>
      </c>
      <c r="CX27" s="134">
        <f t="shared" si="49"/>
        <v>0</v>
      </c>
      <c r="CY27" s="134">
        <f t="shared" si="49"/>
        <v>0</v>
      </c>
      <c r="CZ27" s="134">
        <f t="shared" si="49"/>
        <v>0</v>
      </c>
      <c r="DA27" s="134">
        <f t="shared" si="49"/>
        <v>0</v>
      </c>
      <c r="DB27" s="134">
        <f t="shared" si="49"/>
        <v>0</v>
      </c>
      <c r="DC27" s="134">
        <f t="shared" si="49"/>
        <v>0</v>
      </c>
      <c r="DD27" s="134">
        <f t="shared" si="49"/>
        <v>0</v>
      </c>
      <c r="DE27" s="134">
        <f t="shared" si="49"/>
        <v>0</v>
      </c>
      <c r="DF27" s="134">
        <f t="shared" si="49"/>
        <v>0</v>
      </c>
      <c r="DG27" s="134">
        <f t="shared" si="49"/>
        <v>65106</v>
      </c>
      <c r="DH27" s="134">
        <f t="shared" si="49"/>
        <v>0</v>
      </c>
      <c r="DI27" s="134">
        <f t="shared" si="49"/>
        <v>0</v>
      </c>
      <c r="DJ27" s="134">
        <f t="shared" si="49"/>
        <v>0</v>
      </c>
    </row>
    <row r="28" spans="1:114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6"/>
        <v>120688</v>
      </c>
      <c r="E28" s="134">
        <f t="shared" si="7"/>
        <v>16000</v>
      </c>
      <c r="F28" s="134">
        <v>0</v>
      </c>
      <c r="G28" s="134">
        <v>0</v>
      </c>
      <c r="H28" s="134">
        <v>0</v>
      </c>
      <c r="I28" s="134">
        <v>4</v>
      </c>
      <c r="J28" s="135" t="s">
        <v>332</v>
      </c>
      <c r="K28" s="134">
        <v>15996</v>
      </c>
      <c r="L28" s="134">
        <v>104688</v>
      </c>
      <c r="M28" s="134">
        <f t="shared" si="8"/>
        <v>47239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47239</v>
      </c>
      <c r="V28" s="134">
        <f t="shared" si="10"/>
        <v>167927</v>
      </c>
      <c r="W28" s="134">
        <f t="shared" si="11"/>
        <v>16000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4</v>
      </c>
      <c r="AB28" s="135" t="s">
        <v>332</v>
      </c>
      <c r="AC28" s="134">
        <f t="shared" si="16"/>
        <v>15996</v>
      </c>
      <c r="AD28" s="134">
        <f t="shared" si="17"/>
        <v>151927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7689</v>
      </c>
      <c r="AM28" s="134">
        <f t="shared" si="20"/>
        <v>54203</v>
      </c>
      <c r="AN28" s="134">
        <f t="shared" si="21"/>
        <v>15074</v>
      </c>
      <c r="AO28" s="134">
        <v>10923</v>
      </c>
      <c r="AP28" s="134">
        <v>0</v>
      </c>
      <c r="AQ28" s="134">
        <v>0</v>
      </c>
      <c r="AR28" s="134">
        <v>4151</v>
      </c>
      <c r="AS28" s="134">
        <f t="shared" si="22"/>
        <v>6001</v>
      </c>
      <c r="AT28" s="134">
        <v>0</v>
      </c>
      <c r="AU28" s="134">
        <v>0</v>
      </c>
      <c r="AV28" s="134">
        <v>6001</v>
      </c>
      <c r="AW28" s="134">
        <v>0</v>
      </c>
      <c r="AX28" s="134">
        <f t="shared" si="23"/>
        <v>33128</v>
      </c>
      <c r="AY28" s="134">
        <v>33128</v>
      </c>
      <c r="AZ28" s="134">
        <v>0</v>
      </c>
      <c r="BA28" s="134">
        <v>0</v>
      </c>
      <c r="BB28" s="134">
        <v>0</v>
      </c>
      <c r="BC28" s="134">
        <v>58796</v>
      </c>
      <c r="BD28" s="134">
        <v>0</v>
      </c>
      <c r="BE28" s="134">
        <v>0</v>
      </c>
      <c r="BF28" s="134">
        <f t="shared" si="24"/>
        <v>54203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2728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44511</v>
      </c>
      <c r="CF28" s="134">
        <v>0</v>
      </c>
      <c r="CG28" s="134">
        <v>0</v>
      </c>
      <c r="CH28" s="134">
        <f t="shared" si="31"/>
        <v>0</v>
      </c>
      <c r="CI28" s="134">
        <f t="shared" si="50"/>
        <v>0</v>
      </c>
      <c r="CJ28" s="134">
        <f t="shared" si="50"/>
        <v>0</v>
      </c>
      <c r="CK28" s="134">
        <f t="shared" si="50"/>
        <v>0</v>
      </c>
      <c r="CL28" s="134">
        <f t="shared" si="50"/>
        <v>0</v>
      </c>
      <c r="CM28" s="134">
        <f t="shared" si="50"/>
        <v>0</v>
      </c>
      <c r="CN28" s="134">
        <f t="shared" si="50"/>
        <v>0</v>
      </c>
      <c r="CO28" s="134">
        <f t="shared" si="50"/>
        <v>0</v>
      </c>
      <c r="CP28" s="134">
        <f t="shared" si="50"/>
        <v>10417</v>
      </c>
      <c r="CQ28" s="134">
        <f t="shared" si="50"/>
        <v>54203</v>
      </c>
      <c r="CR28" s="134">
        <f t="shared" si="50"/>
        <v>15074</v>
      </c>
      <c r="CS28" s="134">
        <f t="shared" si="50"/>
        <v>10923</v>
      </c>
      <c r="CT28" s="134">
        <f t="shared" si="50"/>
        <v>0</v>
      </c>
      <c r="CU28" s="134">
        <f t="shared" si="50"/>
        <v>0</v>
      </c>
      <c r="CV28" s="134">
        <f t="shared" si="50"/>
        <v>4151</v>
      </c>
      <c r="CW28" s="134">
        <f t="shared" si="50"/>
        <v>6001</v>
      </c>
      <c r="CX28" s="134">
        <f t="shared" si="49"/>
        <v>0</v>
      </c>
      <c r="CY28" s="134">
        <f t="shared" si="49"/>
        <v>0</v>
      </c>
      <c r="CZ28" s="134">
        <f t="shared" si="49"/>
        <v>6001</v>
      </c>
      <c r="DA28" s="134">
        <f t="shared" si="49"/>
        <v>0</v>
      </c>
      <c r="DB28" s="134">
        <f t="shared" si="49"/>
        <v>33128</v>
      </c>
      <c r="DC28" s="134">
        <f t="shared" si="49"/>
        <v>33128</v>
      </c>
      <c r="DD28" s="134">
        <f t="shared" si="49"/>
        <v>0</v>
      </c>
      <c r="DE28" s="134">
        <f t="shared" si="49"/>
        <v>0</v>
      </c>
      <c r="DF28" s="134">
        <f t="shared" si="49"/>
        <v>0</v>
      </c>
      <c r="DG28" s="134">
        <f t="shared" si="49"/>
        <v>103307</v>
      </c>
      <c r="DH28" s="134">
        <f t="shared" si="49"/>
        <v>0</v>
      </c>
      <c r="DI28" s="134">
        <f t="shared" si="49"/>
        <v>0</v>
      </c>
      <c r="DJ28" s="134">
        <f t="shared" si="49"/>
        <v>54203</v>
      </c>
    </row>
    <row r="29" spans="1:114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6"/>
        <v>105513</v>
      </c>
      <c r="E29" s="134">
        <f t="shared" si="7"/>
        <v>5891</v>
      </c>
      <c r="F29" s="134">
        <v>0</v>
      </c>
      <c r="G29" s="134">
        <v>0</v>
      </c>
      <c r="H29" s="134">
        <v>0</v>
      </c>
      <c r="I29" s="134">
        <v>5891</v>
      </c>
      <c r="J29" s="135" t="s">
        <v>332</v>
      </c>
      <c r="K29" s="134">
        <v>0</v>
      </c>
      <c r="L29" s="134">
        <v>99622</v>
      </c>
      <c r="M29" s="134">
        <f t="shared" si="8"/>
        <v>41489</v>
      </c>
      <c r="N29" s="134">
        <f t="shared" si="9"/>
        <v>0</v>
      </c>
      <c r="O29" s="134">
        <v>0</v>
      </c>
      <c r="P29" s="134">
        <v>0</v>
      </c>
      <c r="Q29" s="134">
        <v>0</v>
      </c>
      <c r="R29" s="134">
        <v>0</v>
      </c>
      <c r="S29" s="135" t="s">
        <v>332</v>
      </c>
      <c r="T29" s="134">
        <v>0</v>
      </c>
      <c r="U29" s="134">
        <v>41489</v>
      </c>
      <c r="V29" s="134">
        <f t="shared" si="10"/>
        <v>147002</v>
      </c>
      <c r="W29" s="134">
        <f t="shared" si="11"/>
        <v>5891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5891</v>
      </c>
      <c r="AB29" s="135" t="s">
        <v>332</v>
      </c>
      <c r="AC29" s="134">
        <f t="shared" si="16"/>
        <v>0</v>
      </c>
      <c r="AD29" s="134">
        <f t="shared" si="17"/>
        <v>141111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68134</v>
      </c>
      <c r="AN29" s="134">
        <f t="shared" si="21"/>
        <v>21436</v>
      </c>
      <c r="AO29" s="134">
        <v>7866</v>
      </c>
      <c r="AP29" s="134">
        <v>0</v>
      </c>
      <c r="AQ29" s="134">
        <v>4867</v>
      </c>
      <c r="AR29" s="134">
        <v>8703</v>
      </c>
      <c r="AS29" s="134">
        <f t="shared" si="22"/>
        <v>7907</v>
      </c>
      <c r="AT29" s="134">
        <v>0</v>
      </c>
      <c r="AU29" s="134">
        <v>5584</v>
      </c>
      <c r="AV29" s="134">
        <v>2323</v>
      </c>
      <c r="AW29" s="134">
        <v>0</v>
      </c>
      <c r="AX29" s="134">
        <f t="shared" si="23"/>
        <v>38791</v>
      </c>
      <c r="AY29" s="134">
        <v>20656</v>
      </c>
      <c r="AZ29" s="134">
        <v>15179</v>
      </c>
      <c r="BA29" s="134">
        <v>1800</v>
      </c>
      <c r="BB29" s="134">
        <v>1156</v>
      </c>
      <c r="BC29" s="134">
        <v>37379</v>
      </c>
      <c r="BD29" s="134">
        <v>0</v>
      </c>
      <c r="BE29" s="134">
        <v>0</v>
      </c>
      <c r="BF29" s="134">
        <f t="shared" si="24"/>
        <v>68134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18525</v>
      </c>
      <c r="BO29" s="134">
        <f t="shared" si="27"/>
        <v>0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22964</v>
      </c>
      <c r="CF29" s="134">
        <v>0</v>
      </c>
      <c r="CG29" s="134">
        <v>0</v>
      </c>
      <c r="CH29" s="134">
        <f t="shared" si="31"/>
        <v>0</v>
      </c>
      <c r="CI29" s="134">
        <f t="shared" si="50"/>
        <v>0</v>
      </c>
      <c r="CJ29" s="134">
        <f t="shared" si="50"/>
        <v>0</v>
      </c>
      <c r="CK29" s="134">
        <f t="shared" si="50"/>
        <v>0</v>
      </c>
      <c r="CL29" s="134">
        <f t="shared" si="50"/>
        <v>0</v>
      </c>
      <c r="CM29" s="134">
        <f t="shared" si="50"/>
        <v>0</v>
      </c>
      <c r="CN29" s="134">
        <f t="shared" si="50"/>
        <v>0</v>
      </c>
      <c r="CO29" s="134">
        <f t="shared" si="50"/>
        <v>0</v>
      </c>
      <c r="CP29" s="134">
        <f t="shared" si="50"/>
        <v>18525</v>
      </c>
      <c r="CQ29" s="134">
        <f t="shared" si="50"/>
        <v>68134</v>
      </c>
      <c r="CR29" s="134">
        <f t="shared" si="50"/>
        <v>21436</v>
      </c>
      <c r="CS29" s="134">
        <f t="shared" si="50"/>
        <v>7866</v>
      </c>
      <c r="CT29" s="134">
        <f t="shared" si="50"/>
        <v>0</v>
      </c>
      <c r="CU29" s="134">
        <f t="shared" si="50"/>
        <v>4867</v>
      </c>
      <c r="CV29" s="134">
        <f t="shared" si="50"/>
        <v>8703</v>
      </c>
      <c r="CW29" s="134">
        <f t="shared" si="50"/>
        <v>7907</v>
      </c>
      <c r="CX29" s="134">
        <f t="shared" si="49"/>
        <v>0</v>
      </c>
      <c r="CY29" s="134">
        <f t="shared" si="49"/>
        <v>5584</v>
      </c>
      <c r="CZ29" s="134">
        <f t="shared" si="49"/>
        <v>2323</v>
      </c>
      <c r="DA29" s="134">
        <f t="shared" si="49"/>
        <v>0</v>
      </c>
      <c r="DB29" s="134">
        <f t="shared" si="49"/>
        <v>38791</v>
      </c>
      <c r="DC29" s="134">
        <f t="shared" si="49"/>
        <v>20656</v>
      </c>
      <c r="DD29" s="134">
        <f t="shared" si="49"/>
        <v>15179</v>
      </c>
      <c r="DE29" s="134">
        <f t="shared" si="49"/>
        <v>1800</v>
      </c>
      <c r="DF29" s="134">
        <f t="shared" si="49"/>
        <v>1156</v>
      </c>
      <c r="DG29" s="134">
        <f t="shared" si="49"/>
        <v>60343</v>
      </c>
      <c r="DH29" s="134">
        <f t="shared" si="49"/>
        <v>0</v>
      </c>
      <c r="DI29" s="134">
        <f t="shared" si="49"/>
        <v>0</v>
      </c>
      <c r="DJ29" s="134">
        <f t="shared" si="49"/>
        <v>68134</v>
      </c>
    </row>
    <row r="30" spans="1:114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6"/>
        <v>158024</v>
      </c>
      <c r="E30" s="134">
        <f t="shared" si="7"/>
        <v>18618</v>
      </c>
      <c r="F30" s="134">
        <v>0</v>
      </c>
      <c r="G30" s="134">
        <v>0</v>
      </c>
      <c r="H30" s="134">
        <v>17800</v>
      </c>
      <c r="I30" s="134">
        <v>10</v>
      </c>
      <c r="J30" s="135" t="s">
        <v>332</v>
      </c>
      <c r="K30" s="134">
        <v>808</v>
      </c>
      <c r="L30" s="134">
        <v>139406</v>
      </c>
      <c r="M30" s="134">
        <f t="shared" si="8"/>
        <v>40650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40650</v>
      </c>
      <c r="V30" s="134">
        <f t="shared" si="10"/>
        <v>198674</v>
      </c>
      <c r="W30" s="134">
        <f t="shared" si="11"/>
        <v>18618</v>
      </c>
      <c r="X30" s="134">
        <f t="shared" si="12"/>
        <v>0</v>
      </c>
      <c r="Y30" s="134">
        <f t="shared" si="13"/>
        <v>0</v>
      </c>
      <c r="Z30" s="134">
        <f t="shared" si="14"/>
        <v>17800</v>
      </c>
      <c r="AA30" s="134">
        <f t="shared" si="15"/>
        <v>10</v>
      </c>
      <c r="AB30" s="135" t="s">
        <v>332</v>
      </c>
      <c r="AC30" s="134">
        <f t="shared" si="16"/>
        <v>808</v>
      </c>
      <c r="AD30" s="134">
        <f t="shared" si="17"/>
        <v>180056</v>
      </c>
      <c r="AE30" s="134">
        <f t="shared" si="18"/>
        <v>1034</v>
      </c>
      <c r="AF30" s="134">
        <f t="shared" si="19"/>
        <v>1034</v>
      </c>
      <c r="AG30" s="134">
        <v>1034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120367</v>
      </c>
      <c r="AN30" s="134">
        <f t="shared" si="21"/>
        <v>20026</v>
      </c>
      <c r="AO30" s="134">
        <v>20026</v>
      </c>
      <c r="AP30" s="134">
        <v>0</v>
      </c>
      <c r="AQ30" s="134">
        <v>0</v>
      </c>
      <c r="AR30" s="134">
        <v>0</v>
      </c>
      <c r="AS30" s="134">
        <f t="shared" si="22"/>
        <v>1622</v>
      </c>
      <c r="AT30" s="134">
        <v>0</v>
      </c>
      <c r="AU30" s="134">
        <v>1582</v>
      </c>
      <c r="AV30" s="134">
        <v>40</v>
      </c>
      <c r="AW30" s="134">
        <v>0</v>
      </c>
      <c r="AX30" s="134">
        <f t="shared" si="23"/>
        <v>98719</v>
      </c>
      <c r="AY30" s="134">
        <v>9030</v>
      </c>
      <c r="AZ30" s="134">
        <v>9186</v>
      </c>
      <c r="BA30" s="134">
        <v>80503</v>
      </c>
      <c r="BB30" s="134">
        <v>0</v>
      </c>
      <c r="BC30" s="134">
        <v>36623</v>
      </c>
      <c r="BD30" s="134">
        <v>0</v>
      </c>
      <c r="BE30" s="134">
        <v>0</v>
      </c>
      <c r="BF30" s="134">
        <f t="shared" si="24"/>
        <v>121401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18150</v>
      </c>
      <c r="BO30" s="134">
        <f t="shared" si="27"/>
        <v>0</v>
      </c>
      <c r="BP30" s="134">
        <f t="shared" si="28"/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22500</v>
      </c>
      <c r="CF30" s="134">
        <v>0</v>
      </c>
      <c r="CG30" s="134">
        <v>0</v>
      </c>
      <c r="CH30" s="134">
        <f t="shared" si="31"/>
        <v>0</v>
      </c>
      <c r="CI30" s="134">
        <f t="shared" si="50"/>
        <v>1034</v>
      </c>
      <c r="CJ30" s="134">
        <f t="shared" si="50"/>
        <v>1034</v>
      </c>
      <c r="CK30" s="134">
        <f t="shared" si="50"/>
        <v>1034</v>
      </c>
      <c r="CL30" s="134">
        <f t="shared" si="50"/>
        <v>0</v>
      </c>
      <c r="CM30" s="134">
        <f t="shared" si="50"/>
        <v>0</v>
      </c>
      <c r="CN30" s="134">
        <f t="shared" si="50"/>
        <v>0</v>
      </c>
      <c r="CO30" s="134">
        <f t="shared" si="50"/>
        <v>0</v>
      </c>
      <c r="CP30" s="134">
        <f t="shared" si="50"/>
        <v>18150</v>
      </c>
      <c r="CQ30" s="134">
        <f t="shared" si="50"/>
        <v>120367</v>
      </c>
      <c r="CR30" s="134">
        <f t="shared" si="50"/>
        <v>20026</v>
      </c>
      <c r="CS30" s="134">
        <f t="shared" si="50"/>
        <v>20026</v>
      </c>
      <c r="CT30" s="134">
        <f t="shared" si="50"/>
        <v>0</v>
      </c>
      <c r="CU30" s="134">
        <f t="shared" si="50"/>
        <v>0</v>
      </c>
      <c r="CV30" s="134">
        <f t="shared" si="50"/>
        <v>0</v>
      </c>
      <c r="CW30" s="134">
        <f t="shared" si="50"/>
        <v>1622</v>
      </c>
      <c r="CX30" s="134">
        <f t="shared" si="49"/>
        <v>0</v>
      </c>
      <c r="CY30" s="134">
        <f t="shared" si="49"/>
        <v>1582</v>
      </c>
      <c r="CZ30" s="134">
        <f t="shared" si="49"/>
        <v>40</v>
      </c>
      <c r="DA30" s="134">
        <f t="shared" si="49"/>
        <v>0</v>
      </c>
      <c r="DB30" s="134">
        <f t="shared" si="49"/>
        <v>98719</v>
      </c>
      <c r="DC30" s="134">
        <f t="shared" si="49"/>
        <v>9030</v>
      </c>
      <c r="DD30" s="134">
        <f t="shared" si="49"/>
        <v>9186</v>
      </c>
      <c r="DE30" s="134">
        <f t="shared" si="49"/>
        <v>80503</v>
      </c>
      <c r="DF30" s="134">
        <f t="shared" si="49"/>
        <v>0</v>
      </c>
      <c r="DG30" s="134">
        <f t="shared" si="49"/>
        <v>59123</v>
      </c>
      <c r="DH30" s="134">
        <f t="shared" si="49"/>
        <v>0</v>
      </c>
      <c r="DI30" s="134">
        <f t="shared" si="49"/>
        <v>0</v>
      </c>
      <c r="DJ30" s="134">
        <f t="shared" si="49"/>
        <v>121401</v>
      </c>
    </row>
    <row r="31" spans="1:114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6"/>
        <v>210600</v>
      </c>
      <c r="E31" s="134">
        <f t="shared" si="7"/>
        <v>20928</v>
      </c>
      <c r="F31" s="134">
        <v>0</v>
      </c>
      <c r="G31" s="134">
        <v>0</v>
      </c>
      <c r="H31" s="134">
        <v>0</v>
      </c>
      <c r="I31" s="134">
        <v>20652</v>
      </c>
      <c r="J31" s="135" t="s">
        <v>332</v>
      </c>
      <c r="K31" s="134">
        <v>276</v>
      </c>
      <c r="L31" s="134">
        <v>189672</v>
      </c>
      <c r="M31" s="134">
        <f t="shared" si="8"/>
        <v>77380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34">
        <v>77380</v>
      </c>
      <c r="V31" s="134">
        <f t="shared" si="10"/>
        <v>287980</v>
      </c>
      <c r="W31" s="134">
        <f t="shared" si="11"/>
        <v>20928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20652</v>
      </c>
      <c r="AB31" s="135" t="s">
        <v>332</v>
      </c>
      <c r="AC31" s="134">
        <f t="shared" si="16"/>
        <v>276</v>
      </c>
      <c r="AD31" s="134">
        <f t="shared" si="17"/>
        <v>267052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7490</v>
      </c>
      <c r="AM31" s="134">
        <f t="shared" si="20"/>
        <v>83128</v>
      </c>
      <c r="AN31" s="134">
        <f t="shared" si="21"/>
        <v>22503</v>
      </c>
      <c r="AO31" s="134">
        <v>19083</v>
      </c>
      <c r="AP31" s="134">
        <v>0</v>
      </c>
      <c r="AQ31" s="134">
        <v>0</v>
      </c>
      <c r="AR31" s="134">
        <v>3420</v>
      </c>
      <c r="AS31" s="134">
        <f t="shared" si="22"/>
        <v>18782</v>
      </c>
      <c r="AT31" s="134">
        <v>581</v>
      </c>
      <c r="AU31" s="134">
        <v>0</v>
      </c>
      <c r="AV31" s="134">
        <v>18201</v>
      </c>
      <c r="AW31" s="134">
        <v>0</v>
      </c>
      <c r="AX31" s="134">
        <f t="shared" si="23"/>
        <v>41843</v>
      </c>
      <c r="AY31" s="134">
        <v>41843</v>
      </c>
      <c r="AZ31" s="134">
        <v>0</v>
      </c>
      <c r="BA31" s="134">
        <v>0</v>
      </c>
      <c r="BB31" s="134">
        <v>0</v>
      </c>
      <c r="BC31" s="134">
        <v>119982</v>
      </c>
      <c r="BD31" s="134">
        <v>0</v>
      </c>
      <c r="BE31" s="134">
        <v>0</v>
      </c>
      <c r="BF31" s="134">
        <f t="shared" si="24"/>
        <v>83128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357</v>
      </c>
      <c r="BO31" s="134">
        <f t="shared" si="27"/>
        <v>0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77023</v>
      </c>
      <c r="CF31" s="134">
        <v>0</v>
      </c>
      <c r="CG31" s="134">
        <v>0</v>
      </c>
      <c r="CH31" s="134">
        <f t="shared" si="31"/>
        <v>0</v>
      </c>
      <c r="CI31" s="134">
        <f t="shared" si="50"/>
        <v>0</v>
      </c>
      <c r="CJ31" s="134">
        <f t="shared" si="50"/>
        <v>0</v>
      </c>
      <c r="CK31" s="134">
        <f t="shared" si="50"/>
        <v>0</v>
      </c>
      <c r="CL31" s="134">
        <f t="shared" si="50"/>
        <v>0</v>
      </c>
      <c r="CM31" s="134">
        <f t="shared" si="50"/>
        <v>0</v>
      </c>
      <c r="CN31" s="134">
        <f t="shared" si="50"/>
        <v>0</v>
      </c>
      <c r="CO31" s="134">
        <f t="shared" si="50"/>
        <v>0</v>
      </c>
      <c r="CP31" s="134">
        <f t="shared" si="50"/>
        <v>7847</v>
      </c>
      <c r="CQ31" s="134">
        <f t="shared" si="50"/>
        <v>83128</v>
      </c>
      <c r="CR31" s="134">
        <f t="shared" si="50"/>
        <v>22503</v>
      </c>
      <c r="CS31" s="134">
        <f t="shared" si="50"/>
        <v>19083</v>
      </c>
      <c r="CT31" s="134">
        <f t="shared" si="50"/>
        <v>0</v>
      </c>
      <c r="CU31" s="134">
        <f t="shared" si="50"/>
        <v>0</v>
      </c>
      <c r="CV31" s="134">
        <f t="shared" si="50"/>
        <v>3420</v>
      </c>
      <c r="CW31" s="134">
        <f t="shared" si="50"/>
        <v>18782</v>
      </c>
      <c r="CX31" s="134">
        <f t="shared" si="49"/>
        <v>581</v>
      </c>
      <c r="CY31" s="134">
        <f t="shared" si="49"/>
        <v>0</v>
      </c>
      <c r="CZ31" s="134">
        <f t="shared" si="49"/>
        <v>18201</v>
      </c>
      <c r="DA31" s="134">
        <f t="shared" si="49"/>
        <v>0</v>
      </c>
      <c r="DB31" s="134">
        <f t="shared" si="49"/>
        <v>41843</v>
      </c>
      <c r="DC31" s="134">
        <f t="shared" si="49"/>
        <v>41843</v>
      </c>
      <c r="DD31" s="134">
        <f t="shared" si="49"/>
        <v>0</v>
      </c>
      <c r="DE31" s="134">
        <f t="shared" si="49"/>
        <v>0</v>
      </c>
      <c r="DF31" s="134">
        <f t="shared" si="49"/>
        <v>0</v>
      </c>
      <c r="DG31" s="134">
        <f t="shared" si="49"/>
        <v>197005</v>
      </c>
      <c r="DH31" s="134">
        <f t="shared" si="49"/>
        <v>0</v>
      </c>
      <c r="DI31" s="134">
        <f t="shared" si="49"/>
        <v>0</v>
      </c>
      <c r="DJ31" s="134">
        <f t="shared" si="49"/>
        <v>83128</v>
      </c>
    </row>
    <row r="32" spans="1:114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6"/>
        <v>182327</v>
      </c>
      <c r="E32" s="134">
        <f t="shared" si="7"/>
        <v>0</v>
      </c>
      <c r="F32" s="134">
        <v>0</v>
      </c>
      <c r="G32" s="134">
        <v>0</v>
      </c>
      <c r="H32" s="134">
        <v>0</v>
      </c>
      <c r="I32" s="134">
        <v>0</v>
      </c>
      <c r="J32" s="135" t="s">
        <v>332</v>
      </c>
      <c r="K32" s="134">
        <v>0</v>
      </c>
      <c r="L32" s="134">
        <v>182327</v>
      </c>
      <c r="M32" s="134">
        <f t="shared" si="8"/>
        <v>33094</v>
      </c>
      <c r="N32" s="134">
        <f t="shared" si="9"/>
        <v>0</v>
      </c>
      <c r="O32" s="134">
        <v>0</v>
      </c>
      <c r="P32" s="134">
        <v>0</v>
      </c>
      <c r="Q32" s="134">
        <v>0</v>
      </c>
      <c r="R32" s="134">
        <v>0</v>
      </c>
      <c r="S32" s="135" t="s">
        <v>332</v>
      </c>
      <c r="T32" s="134">
        <v>0</v>
      </c>
      <c r="U32" s="134">
        <v>33094</v>
      </c>
      <c r="V32" s="134">
        <f t="shared" si="10"/>
        <v>215421</v>
      </c>
      <c r="W32" s="134">
        <f t="shared" si="11"/>
        <v>0</v>
      </c>
      <c r="X32" s="134">
        <f t="shared" si="12"/>
        <v>0</v>
      </c>
      <c r="Y32" s="134">
        <f t="shared" si="13"/>
        <v>0</v>
      </c>
      <c r="Z32" s="134">
        <f t="shared" si="14"/>
        <v>0</v>
      </c>
      <c r="AA32" s="134">
        <f t="shared" si="15"/>
        <v>0</v>
      </c>
      <c r="AB32" s="135" t="s">
        <v>332</v>
      </c>
      <c r="AC32" s="134">
        <f t="shared" si="16"/>
        <v>0</v>
      </c>
      <c r="AD32" s="134">
        <f t="shared" si="17"/>
        <v>215421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3044</v>
      </c>
      <c r="AM32" s="134">
        <f t="shared" si="20"/>
        <v>0</v>
      </c>
      <c r="AN32" s="134">
        <f t="shared" si="21"/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f t="shared" si="22"/>
        <v>0</v>
      </c>
      <c r="AT32" s="134">
        <v>0</v>
      </c>
      <c r="AU32" s="134">
        <v>0</v>
      </c>
      <c r="AV32" s="134">
        <v>0</v>
      </c>
      <c r="AW32" s="134">
        <v>0</v>
      </c>
      <c r="AX32" s="134">
        <f t="shared" si="23"/>
        <v>0</v>
      </c>
      <c r="AY32" s="134">
        <v>0</v>
      </c>
      <c r="AZ32" s="134">
        <v>0</v>
      </c>
      <c r="BA32" s="134">
        <v>0</v>
      </c>
      <c r="BB32" s="134">
        <v>0</v>
      </c>
      <c r="BC32" s="134">
        <v>179283</v>
      </c>
      <c r="BD32" s="134">
        <v>0</v>
      </c>
      <c r="BE32" s="134">
        <v>0</v>
      </c>
      <c r="BF32" s="134">
        <f t="shared" si="24"/>
        <v>0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5337</v>
      </c>
      <c r="BO32" s="134">
        <f t="shared" si="27"/>
        <v>0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27757</v>
      </c>
      <c r="CF32" s="134">
        <v>0</v>
      </c>
      <c r="CG32" s="134">
        <v>0</v>
      </c>
      <c r="CH32" s="134">
        <f t="shared" si="31"/>
        <v>0</v>
      </c>
      <c r="CI32" s="134">
        <f t="shared" si="50"/>
        <v>0</v>
      </c>
      <c r="CJ32" s="134">
        <f t="shared" si="50"/>
        <v>0</v>
      </c>
      <c r="CK32" s="134">
        <f t="shared" si="50"/>
        <v>0</v>
      </c>
      <c r="CL32" s="134">
        <f t="shared" si="50"/>
        <v>0</v>
      </c>
      <c r="CM32" s="134">
        <f t="shared" si="50"/>
        <v>0</v>
      </c>
      <c r="CN32" s="134">
        <f t="shared" si="50"/>
        <v>0</v>
      </c>
      <c r="CO32" s="134">
        <f t="shared" si="50"/>
        <v>0</v>
      </c>
      <c r="CP32" s="134">
        <f t="shared" si="50"/>
        <v>8381</v>
      </c>
      <c r="CQ32" s="134">
        <f t="shared" si="50"/>
        <v>0</v>
      </c>
      <c r="CR32" s="134">
        <f t="shared" si="50"/>
        <v>0</v>
      </c>
      <c r="CS32" s="134">
        <f t="shared" si="50"/>
        <v>0</v>
      </c>
      <c r="CT32" s="134">
        <f t="shared" si="50"/>
        <v>0</v>
      </c>
      <c r="CU32" s="134">
        <f t="shared" si="50"/>
        <v>0</v>
      </c>
      <c r="CV32" s="134">
        <f t="shared" si="50"/>
        <v>0</v>
      </c>
      <c r="CW32" s="134">
        <f t="shared" si="50"/>
        <v>0</v>
      </c>
      <c r="CX32" s="134">
        <f t="shared" si="49"/>
        <v>0</v>
      </c>
      <c r="CY32" s="134">
        <f t="shared" si="49"/>
        <v>0</v>
      </c>
      <c r="CZ32" s="134">
        <f t="shared" si="49"/>
        <v>0</v>
      </c>
      <c r="DA32" s="134">
        <f t="shared" si="49"/>
        <v>0</v>
      </c>
      <c r="DB32" s="134">
        <f t="shared" si="49"/>
        <v>0</v>
      </c>
      <c r="DC32" s="134">
        <f t="shared" si="49"/>
        <v>0</v>
      </c>
      <c r="DD32" s="134">
        <f t="shared" si="49"/>
        <v>0</v>
      </c>
      <c r="DE32" s="134">
        <f t="shared" si="49"/>
        <v>0</v>
      </c>
      <c r="DF32" s="134">
        <f t="shared" si="49"/>
        <v>0</v>
      </c>
      <c r="DG32" s="134">
        <f t="shared" si="49"/>
        <v>207040</v>
      </c>
      <c r="DH32" s="134">
        <f t="shared" si="49"/>
        <v>0</v>
      </c>
      <c r="DI32" s="134">
        <f t="shared" si="49"/>
        <v>0</v>
      </c>
      <c r="DJ32" s="134">
        <f t="shared" si="49"/>
        <v>0</v>
      </c>
    </row>
    <row r="33" spans="1:114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6"/>
        <v>34243</v>
      </c>
      <c r="E33" s="134">
        <f t="shared" si="7"/>
        <v>0</v>
      </c>
      <c r="F33" s="134">
        <v>0</v>
      </c>
      <c r="G33" s="134">
        <v>0</v>
      </c>
      <c r="H33" s="134">
        <v>0</v>
      </c>
      <c r="I33" s="134">
        <v>0</v>
      </c>
      <c r="J33" s="135" t="s">
        <v>332</v>
      </c>
      <c r="K33" s="134">
        <v>0</v>
      </c>
      <c r="L33" s="134">
        <v>34243</v>
      </c>
      <c r="M33" s="134">
        <f t="shared" si="8"/>
        <v>19601</v>
      </c>
      <c r="N33" s="134">
        <f t="shared" si="9"/>
        <v>0</v>
      </c>
      <c r="O33" s="134">
        <v>0</v>
      </c>
      <c r="P33" s="134">
        <v>0</v>
      </c>
      <c r="Q33" s="134">
        <v>0</v>
      </c>
      <c r="R33" s="134">
        <v>0</v>
      </c>
      <c r="S33" s="135" t="s">
        <v>332</v>
      </c>
      <c r="T33" s="134">
        <v>0</v>
      </c>
      <c r="U33" s="134">
        <v>19601</v>
      </c>
      <c r="V33" s="134">
        <f t="shared" si="10"/>
        <v>53844</v>
      </c>
      <c r="W33" s="134">
        <f t="shared" si="11"/>
        <v>0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0</v>
      </c>
      <c r="AB33" s="135" t="s">
        <v>332</v>
      </c>
      <c r="AC33" s="134">
        <f t="shared" si="16"/>
        <v>0</v>
      </c>
      <c r="AD33" s="134">
        <f t="shared" si="17"/>
        <v>53844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f t="shared" si="20"/>
        <v>0</v>
      </c>
      <c r="AN33" s="134">
        <f t="shared" si="21"/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f t="shared" si="22"/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f t="shared" si="23"/>
        <v>0</v>
      </c>
      <c r="AY33" s="134">
        <v>0</v>
      </c>
      <c r="AZ33" s="134">
        <v>0</v>
      </c>
      <c r="BA33" s="134">
        <v>0</v>
      </c>
      <c r="BB33" s="134">
        <v>0</v>
      </c>
      <c r="BC33" s="134">
        <v>34243</v>
      </c>
      <c r="BD33" s="134">
        <v>0</v>
      </c>
      <c r="BE33" s="134">
        <v>0</v>
      </c>
      <c r="BF33" s="134">
        <f t="shared" si="24"/>
        <v>0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0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19601</v>
      </c>
      <c r="CF33" s="134">
        <v>0</v>
      </c>
      <c r="CG33" s="134">
        <v>0</v>
      </c>
      <c r="CH33" s="134">
        <f t="shared" si="31"/>
        <v>0</v>
      </c>
      <c r="CI33" s="134">
        <f t="shared" si="50"/>
        <v>0</v>
      </c>
      <c r="CJ33" s="134">
        <f t="shared" si="50"/>
        <v>0</v>
      </c>
      <c r="CK33" s="134">
        <f t="shared" si="50"/>
        <v>0</v>
      </c>
      <c r="CL33" s="134">
        <f t="shared" si="50"/>
        <v>0</v>
      </c>
      <c r="CM33" s="134">
        <f t="shared" si="50"/>
        <v>0</v>
      </c>
      <c r="CN33" s="134">
        <f t="shared" si="50"/>
        <v>0</v>
      </c>
      <c r="CO33" s="134">
        <f t="shared" si="50"/>
        <v>0</v>
      </c>
      <c r="CP33" s="134">
        <f t="shared" si="50"/>
        <v>0</v>
      </c>
      <c r="CQ33" s="134">
        <f t="shared" si="50"/>
        <v>0</v>
      </c>
      <c r="CR33" s="134">
        <f t="shared" si="50"/>
        <v>0</v>
      </c>
      <c r="CS33" s="134">
        <f t="shared" si="50"/>
        <v>0</v>
      </c>
      <c r="CT33" s="134">
        <f t="shared" si="50"/>
        <v>0</v>
      </c>
      <c r="CU33" s="134">
        <f t="shared" si="50"/>
        <v>0</v>
      </c>
      <c r="CV33" s="134">
        <f t="shared" si="50"/>
        <v>0</v>
      </c>
      <c r="CW33" s="134">
        <f t="shared" si="50"/>
        <v>0</v>
      </c>
      <c r="CX33" s="134">
        <f t="shared" si="49"/>
        <v>0</v>
      </c>
      <c r="CY33" s="134">
        <f t="shared" si="49"/>
        <v>0</v>
      </c>
      <c r="CZ33" s="134">
        <f t="shared" si="49"/>
        <v>0</v>
      </c>
      <c r="DA33" s="134">
        <f t="shared" si="49"/>
        <v>0</v>
      </c>
      <c r="DB33" s="134">
        <f t="shared" si="49"/>
        <v>0</v>
      </c>
      <c r="DC33" s="134">
        <f t="shared" si="49"/>
        <v>0</v>
      </c>
      <c r="DD33" s="134">
        <f t="shared" si="49"/>
        <v>0</v>
      </c>
      <c r="DE33" s="134">
        <f t="shared" si="49"/>
        <v>0</v>
      </c>
      <c r="DF33" s="134">
        <f t="shared" si="49"/>
        <v>0</v>
      </c>
      <c r="DG33" s="134">
        <f t="shared" si="49"/>
        <v>53844</v>
      </c>
      <c r="DH33" s="134">
        <f t="shared" si="49"/>
        <v>0</v>
      </c>
      <c r="DI33" s="134">
        <f t="shared" si="49"/>
        <v>0</v>
      </c>
      <c r="DJ33" s="134">
        <f t="shared" si="49"/>
        <v>0</v>
      </c>
    </row>
    <row r="34" spans="1:114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6"/>
        <v>62236</v>
      </c>
      <c r="E34" s="134">
        <f t="shared" si="7"/>
        <v>5313</v>
      </c>
      <c r="F34" s="134">
        <v>0</v>
      </c>
      <c r="G34" s="134">
        <v>0</v>
      </c>
      <c r="H34" s="134">
        <v>0</v>
      </c>
      <c r="I34" s="134">
        <v>5313</v>
      </c>
      <c r="J34" s="135" t="s">
        <v>332</v>
      </c>
      <c r="K34" s="134">
        <v>0</v>
      </c>
      <c r="L34" s="134">
        <v>56923</v>
      </c>
      <c r="M34" s="134">
        <f t="shared" si="8"/>
        <v>29359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29359</v>
      </c>
      <c r="V34" s="134">
        <f t="shared" si="10"/>
        <v>91595</v>
      </c>
      <c r="W34" s="134">
        <f t="shared" si="11"/>
        <v>5313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5313</v>
      </c>
      <c r="AB34" s="135" t="s">
        <v>332</v>
      </c>
      <c r="AC34" s="134">
        <f t="shared" si="16"/>
        <v>0</v>
      </c>
      <c r="AD34" s="134">
        <f t="shared" si="17"/>
        <v>86282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2125</v>
      </c>
      <c r="AM34" s="134">
        <f t="shared" si="20"/>
        <v>26079</v>
      </c>
      <c r="AN34" s="134">
        <f t="shared" si="21"/>
        <v>4466</v>
      </c>
      <c r="AO34" s="134">
        <v>3193</v>
      </c>
      <c r="AP34" s="134">
        <v>0</v>
      </c>
      <c r="AQ34" s="134">
        <v>0</v>
      </c>
      <c r="AR34" s="134">
        <v>1273</v>
      </c>
      <c r="AS34" s="134">
        <f t="shared" si="22"/>
        <v>4096</v>
      </c>
      <c r="AT34" s="134">
        <v>0</v>
      </c>
      <c r="AU34" s="134">
        <v>0</v>
      </c>
      <c r="AV34" s="134">
        <v>4096</v>
      </c>
      <c r="AW34" s="134">
        <v>0</v>
      </c>
      <c r="AX34" s="134">
        <f t="shared" si="23"/>
        <v>17517</v>
      </c>
      <c r="AY34" s="134">
        <v>13703</v>
      </c>
      <c r="AZ34" s="134">
        <v>0</v>
      </c>
      <c r="BA34" s="134">
        <v>3814</v>
      </c>
      <c r="BB34" s="134">
        <v>0</v>
      </c>
      <c r="BC34" s="134">
        <v>34032</v>
      </c>
      <c r="BD34" s="134">
        <v>0</v>
      </c>
      <c r="BE34" s="134">
        <v>0</v>
      </c>
      <c r="BF34" s="134">
        <f t="shared" si="24"/>
        <v>26079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135</v>
      </c>
      <c r="BO34" s="134">
        <f t="shared" si="27"/>
        <v>0</v>
      </c>
      <c r="BP34" s="134">
        <f t="shared" si="28"/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29224</v>
      </c>
      <c r="CF34" s="134">
        <v>0</v>
      </c>
      <c r="CG34" s="134">
        <v>0</v>
      </c>
      <c r="CH34" s="134">
        <f t="shared" si="31"/>
        <v>0</v>
      </c>
      <c r="CI34" s="134">
        <f t="shared" si="50"/>
        <v>0</v>
      </c>
      <c r="CJ34" s="134">
        <f t="shared" si="50"/>
        <v>0</v>
      </c>
      <c r="CK34" s="134">
        <f t="shared" si="50"/>
        <v>0</v>
      </c>
      <c r="CL34" s="134">
        <f t="shared" si="50"/>
        <v>0</v>
      </c>
      <c r="CM34" s="134">
        <f t="shared" si="50"/>
        <v>0</v>
      </c>
      <c r="CN34" s="134">
        <f t="shared" si="50"/>
        <v>0</v>
      </c>
      <c r="CO34" s="134">
        <f t="shared" si="50"/>
        <v>0</v>
      </c>
      <c r="CP34" s="134">
        <f t="shared" si="50"/>
        <v>2260</v>
      </c>
      <c r="CQ34" s="134">
        <f t="shared" si="50"/>
        <v>26079</v>
      </c>
      <c r="CR34" s="134">
        <f t="shared" si="50"/>
        <v>4466</v>
      </c>
      <c r="CS34" s="134">
        <f t="shared" si="50"/>
        <v>3193</v>
      </c>
      <c r="CT34" s="134">
        <f t="shared" si="50"/>
        <v>0</v>
      </c>
      <c r="CU34" s="134">
        <f t="shared" si="50"/>
        <v>0</v>
      </c>
      <c r="CV34" s="134">
        <f t="shared" si="50"/>
        <v>1273</v>
      </c>
      <c r="CW34" s="134">
        <f t="shared" si="50"/>
        <v>4096</v>
      </c>
      <c r="CX34" s="134">
        <f t="shared" si="49"/>
        <v>0</v>
      </c>
      <c r="CY34" s="134">
        <f t="shared" si="49"/>
        <v>0</v>
      </c>
      <c r="CZ34" s="134">
        <f t="shared" si="49"/>
        <v>4096</v>
      </c>
      <c r="DA34" s="134">
        <f t="shared" si="49"/>
        <v>0</v>
      </c>
      <c r="DB34" s="134">
        <f t="shared" si="49"/>
        <v>17517</v>
      </c>
      <c r="DC34" s="134">
        <f t="shared" si="49"/>
        <v>13703</v>
      </c>
      <c r="DD34" s="134">
        <f t="shared" si="49"/>
        <v>0</v>
      </c>
      <c r="DE34" s="134">
        <f t="shared" si="49"/>
        <v>3814</v>
      </c>
      <c r="DF34" s="134">
        <f t="shared" si="49"/>
        <v>0</v>
      </c>
      <c r="DG34" s="134">
        <f t="shared" si="49"/>
        <v>63256</v>
      </c>
      <c r="DH34" s="134">
        <f t="shared" si="49"/>
        <v>0</v>
      </c>
      <c r="DI34" s="134">
        <f t="shared" si="49"/>
        <v>0</v>
      </c>
      <c r="DJ34" s="134">
        <f t="shared" si="49"/>
        <v>26079</v>
      </c>
    </row>
    <row r="35" spans="1:114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6"/>
        <v>190111</v>
      </c>
      <c r="E35" s="134">
        <f t="shared" si="7"/>
        <v>0</v>
      </c>
      <c r="F35" s="134">
        <v>0</v>
      </c>
      <c r="G35" s="134">
        <v>0</v>
      </c>
      <c r="H35" s="134">
        <v>0</v>
      </c>
      <c r="I35" s="134">
        <v>0</v>
      </c>
      <c r="J35" s="135" t="s">
        <v>332</v>
      </c>
      <c r="K35" s="134">
        <v>0</v>
      </c>
      <c r="L35" s="134">
        <v>190111</v>
      </c>
      <c r="M35" s="134">
        <f t="shared" si="8"/>
        <v>39225</v>
      </c>
      <c r="N35" s="134">
        <f t="shared" si="9"/>
        <v>0</v>
      </c>
      <c r="O35" s="134">
        <v>0</v>
      </c>
      <c r="P35" s="134">
        <v>0</v>
      </c>
      <c r="Q35" s="134">
        <v>0</v>
      </c>
      <c r="R35" s="134">
        <v>0</v>
      </c>
      <c r="S35" s="135" t="s">
        <v>332</v>
      </c>
      <c r="T35" s="134">
        <v>0</v>
      </c>
      <c r="U35" s="134">
        <v>39225</v>
      </c>
      <c r="V35" s="134">
        <f t="shared" si="10"/>
        <v>229336</v>
      </c>
      <c r="W35" s="134">
        <f t="shared" si="11"/>
        <v>0</v>
      </c>
      <c r="X35" s="134">
        <f t="shared" si="12"/>
        <v>0</v>
      </c>
      <c r="Y35" s="134">
        <f t="shared" si="13"/>
        <v>0</v>
      </c>
      <c r="Z35" s="134">
        <f t="shared" si="14"/>
        <v>0</v>
      </c>
      <c r="AA35" s="134">
        <f t="shared" si="15"/>
        <v>0</v>
      </c>
      <c r="AB35" s="135" t="s">
        <v>332</v>
      </c>
      <c r="AC35" s="134">
        <f t="shared" si="16"/>
        <v>0</v>
      </c>
      <c r="AD35" s="134">
        <f t="shared" si="17"/>
        <v>229336</v>
      </c>
      <c r="AE35" s="134">
        <f t="shared" si="18"/>
        <v>0</v>
      </c>
      <c r="AF35" s="134">
        <f t="shared" si="19"/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3175</v>
      </c>
      <c r="AM35" s="134">
        <f t="shared" si="20"/>
        <v>0</v>
      </c>
      <c r="AN35" s="134">
        <f t="shared" si="21"/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f t="shared" si="22"/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f t="shared" si="23"/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186936</v>
      </c>
      <c r="BD35" s="134">
        <v>0</v>
      </c>
      <c r="BE35" s="134">
        <v>0</v>
      </c>
      <c r="BF35" s="134">
        <f t="shared" si="24"/>
        <v>0</v>
      </c>
      <c r="BG35" s="134">
        <f t="shared" si="25"/>
        <v>0</v>
      </c>
      <c r="BH35" s="134">
        <f t="shared" si="26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6326</v>
      </c>
      <c r="BO35" s="134">
        <f t="shared" si="27"/>
        <v>0</v>
      </c>
      <c r="BP35" s="134">
        <f t="shared" si="28"/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f t="shared" si="29"/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f t="shared" si="30"/>
        <v>0</v>
      </c>
      <c r="CA35" s="134">
        <v>0</v>
      </c>
      <c r="CB35" s="134">
        <v>0</v>
      </c>
      <c r="CC35" s="134">
        <v>0</v>
      </c>
      <c r="CD35" s="134">
        <v>0</v>
      </c>
      <c r="CE35" s="134">
        <v>32899</v>
      </c>
      <c r="CF35" s="134">
        <v>0</v>
      </c>
      <c r="CG35" s="134">
        <v>0</v>
      </c>
      <c r="CH35" s="134">
        <f t="shared" si="31"/>
        <v>0</v>
      </c>
      <c r="CI35" s="134">
        <f t="shared" si="50"/>
        <v>0</v>
      </c>
      <c r="CJ35" s="134">
        <f t="shared" si="50"/>
        <v>0</v>
      </c>
      <c r="CK35" s="134">
        <f t="shared" si="50"/>
        <v>0</v>
      </c>
      <c r="CL35" s="134">
        <f t="shared" si="50"/>
        <v>0</v>
      </c>
      <c r="CM35" s="134">
        <f t="shared" si="50"/>
        <v>0</v>
      </c>
      <c r="CN35" s="134">
        <f t="shared" si="50"/>
        <v>0</v>
      </c>
      <c r="CO35" s="134">
        <f t="shared" si="50"/>
        <v>0</v>
      </c>
      <c r="CP35" s="134">
        <f t="shared" si="50"/>
        <v>9501</v>
      </c>
      <c r="CQ35" s="134">
        <f t="shared" si="50"/>
        <v>0</v>
      </c>
      <c r="CR35" s="134">
        <f t="shared" si="50"/>
        <v>0</v>
      </c>
      <c r="CS35" s="134">
        <f t="shared" si="50"/>
        <v>0</v>
      </c>
      <c r="CT35" s="134">
        <f t="shared" si="50"/>
        <v>0</v>
      </c>
      <c r="CU35" s="134">
        <f t="shared" si="50"/>
        <v>0</v>
      </c>
      <c r="CV35" s="134">
        <f t="shared" si="50"/>
        <v>0</v>
      </c>
      <c r="CW35" s="134">
        <f t="shared" si="50"/>
        <v>0</v>
      </c>
      <c r="CX35" s="134">
        <f t="shared" si="49"/>
        <v>0</v>
      </c>
      <c r="CY35" s="134">
        <f t="shared" si="49"/>
        <v>0</v>
      </c>
      <c r="CZ35" s="134">
        <f t="shared" si="49"/>
        <v>0</v>
      </c>
      <c r="DA35" s="134">
        <f t="shared" si="49"/>
        <v>0</v>
      </c>
      <c r="DB35" s="134">
        <f t="shared" si="49"/>
        <v>0</v>
      </c>
      <c r="DC35" s="134">
        <f t="shared" si="49"/>
        <v>0</v>
      </c>
      <c r="DD35" s="134">
        <f t="shared" si="49"/>
        <v>0</v>
      </c>
      <c r="DE35" s="134">
        <f t="shared" si="49"/>
        <v>0</v>
      </c>
      <c r="DF35" s="134">
        <f t="shared" si="49"/>
        <v>0</v>
      </c>
      <c r="DG35" s="134">
        <f t="shared" si="49"/>
        <v>219835</v>
      </c>
      <c r="DH35" s="134">
        <f t="shared" si="49"/>
        <v>0</v>
      </c>
      <c r="DI35" s="134">
        <f t="shared" si="49"/>
        <v>0</v>
      </c>
      <c r="DJ35" s="134">
        <f t="shared" si="49"/>
        <v>0</v>
      </c>
    </row>
    <row r="36" spans="1:114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6"/>
        <v>342485</v>
      </c>
      <c r="E36" s="134">
        <f t="shared" si="7"/>
        <v>1041</v>
      </c>
      <c r="F36" s="134">
        <v>0</v>
      </c>
      <c r="G36" s="134">
        <v>0</v>
      </c>
      <c r="H36" s="134">
        <v>0</v>
      </c>
      <c r="I36" s="134">
        <v>1041</v>
      </c>
      <c r="J36" s="135" t="s">
        <v>332</v>
      </c>
      <c r="K36" s="134">
        <v>0</v>
      </c>
      <c r="L36" s="134">
        <v>341444</v>
      </c>
      <c r="M36" s="134">
        <f t="shared" si="8"/>
        <v>58310</v>
      </c>
      <c r="N36" s="134">
        <f t="shared" si="9"/>
        <v>0</v>
      </c>
      <c r="O36" s="134">
        <v>0</v>
      </c>
      <c r="P36" s="134">
        <v>0</v>
      </c>
      <c r="Q36" s="134">
        <v>0</v>
      </c>
      <c r="R36" s="134">
        <v>0</v>
      </c>
      <c r="S36" s="135" t="s">
        <v>332</v>
      </c>
      <c r="T36" s="134">
        <v>0</v>
      </c>
      <c r="U36" s="134">
        <v>58310</v>
      </c>
      <c r="V36" s="134">
        <f t="shared" si="10"/>
        <v>400795</v>
      </c>
      <c r="W36" s="134">
        <f t="shared" si="11"/>
        <v>1041</v>
      </c>
      <c r="X36" s="134">
        <f t="shared" si="12"/>
        <v>0</v>
      </c>
      <c r="Y36" s="134">
        <f t="shared" si="13"/>
        <v>0</v>
      </c>
      <c r="Z36" s="134">
        <f t="shared" si="14"/>
        <v>0</v>
      </c>
      <c r="AA36" s="134">
        <f t="shared" si="15"/>
        <v>1041</v>
      </c>
      <c r="AB36" s="135" t="s">
        <v>332</v>
      </c>
      <c r="AC36" s="134">
        <f t="shared" si="16"/>
        <v>0</v>
      </c>
      <c r="AD36" s="134">
        <f t="shared" si="17"/>
        <v>399754</v>
      </c>
      <c r="AE36" s="134">
        <f t="shared" si="18"/>
        <v>157395</v>
      </c>
      <c r="AF36" s="134">
        <f t="shared" si="19"/>
        <v>157395</v>
      </c>
      <c r="AG36" s="134">
        <v>0</v>
      </c>
      <c r="AH36" s="134">
        <v>0</v>
      </c>
      <c r="AI36" s="134">
        <v>157395</v>
      </c>
      <c r="AJ36" s="134">
        <v>0</v>
      </c>
      <c r="AK36" s="134">
        <v>0</v>
      </c>
      <c r="AL36" s="134">
        <v>0</v>
      </c>
      <c r="AM36" s="134">
        <f t="shared" si="20"/>
        <v>77270</v>
      </c>
      <c r="AN36" s="134">
        <f t="shared" si="21"/>
        <v>9798</v>
      </c>
      <c r="AO36" s="134">
        <v>9798</v>
      </c>
      <c r="AP36" s="134">
        <v>0</v>
      </c>
      <c r="AQ36" s="134">
        <v>0</v>
      </c>
      <c r="AR36" s="134">
        <v>0</v>
      </c>
      <c r="AS36" s="134">
        <f t="shared" si="22"/>
        <v>7653</v>
      </c>
      <c r="AT36" s="134">
        <v>0</v>
      </c>
      <c r="AU36" s="134">
        <v>0</v>
      </c>
      <c r="AV36" s="134">
        <v>7653</v>
      </c>
      <c r="AW36" s="134">
        <v>0</v>
      </c>
      <c r="AX36" s="134">
        <f t="shared" si="23"/>
        <v>59819</v>
      </c>
      <c r="AY36" s="134">
        <v>51891</v>
      </c>
      <c r="AZ36" s="134">
        <v>0</v>
      </c>
      <c r="BA36" s="134">
        <v>7928</v>
      </c>
      <c r="BB36" s="134">
        <v>0</v>
      </c>
      <c r="BC36" s="134">
        <v>107820</v>
      </c>
      <c r="BD36" s="134">
        <v>0</v>
      </c>
      <c r="BE36" s="134">
        <v>0</v>
      </c>
      <c r="BF36" s="134">
        <f t="shared" si="24"/>
        <v>234665</v>
      </c>
      <c r="BG36" s="134">
        <f t="shared" si="25"/>
        <v>0</v>
      </c>
      <c r="BH36" s="134">
        <f t="shared" si="26"/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269</v>
      </c>
      <c r="BO36" s="134">
        <f t="shared" si="27"/>
        <v>0</v>
      </c>
      <c r="BP36" s="134">
        <f t="shared" si="28"/>
        <v>0</v>
      </c>
      <c r="BQ36" s="134">
        <v>0</v>
      </c>
      <c r="BR36" s="134">
        <v>0</v>
      </c>
      <c r="BS36" s="134">
        <v>0</v>
      </c>
      <c r="BT36" s="134">
        <v>0</v>
      </c>
      <c r="BU36" s="134">
        <f t="shared" si="29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30"/>
        <v>0</v>
      </c>
      <c r="CA36" s="134">
        <v>0</v>
      </c>
      <c r="CB36" s="134">
        <v>0</v>
      </c>
      <c r="CC36" s="134">
        <v>0</v>
      </c>
      <c r="CD36" s="134">
        <v>0</v>
      </c>
      <c r="CE36" s="134">
        <v>58041</v>
      </c>
      <c r="CF36" s="134">
        <v>0</v>
      </c>
      <c r="CG36" s="134">
        <v>0</v>
      </c>
      <c r="CH36" s="134">
        <f t="shared" si="31"/>
        <v>0</v>
      </c>
      <c r="CI36" s="134">
        <f t="shared" si="50"/>
        <v>157395</v>
      </c>
      <c r="CJ36" s="134">
        <f t="shared" si="50"/>
        <v>157395</v>
      </c>
      <c r="CK36" s="134">
        <f t="shared" si="50"/>
        <v>0</v>
      </c>
      <c r="CL36" s="134">
        <f t="shared" si="50"/>
        <v>0</v>
      </c>
      <c r="CM36" s="134">
        <f t="shared" si="50"/>
        <v>157395</v>
      </c>
      <c r="CN36" s="134">
        <f t="shared" si="50"/>
        <v>0</v>
      </c>
      <c r="CO36" s="134">
        <f t="shared" si="50"/>
        <v>0</v>
      </c>
      <c r="CP36" s="134">
        <f t="shared" si="50"/>
        <v>269</v>
      </c>
      <c r="CQ36" s="134">
        <f t="shared" si="50"/>
        <v>77270</v>
      </c>
      <c r="CR36" s="134">
        <f t="shared" si="50"/>
        <v>9798</v>
      </c>
      <c r="CS36" s="134">
        <f t="shared" si="50"/>
        <v>9798</v>
      </c>
      <c r="CT36" s="134">
        <f t="shared" si="50"/>
        <v>0</v>
      </c>
      <c r="CU36" s="134">
        <f t="shared" si="50"/>
        <v>0</v>
      </c>
      <c r="CV36" s="134">
        <f t="shared" si="50"/>
        <v>0</v>
      </c>
      <c r="CW36" s="134">
        <f t="shared" si="50"/>
        <v>7653</v>
      </c>
      <c r="CX36" s="134">
        <f t="shared" si="49"/>
        <v>0</v>
      </c>
      <c r="CY36" s="134">
        <f t="shared" si="49"/>
        <v>0</v>
      </c>
      <c r="CZ36" s="134">
        <f t="shared" si="49"/>
        <v>7653</v>
      </c>
      <c r="DA36" s="134">
        <f t="shared" si="49"/>
        <v>0</v>
      </c>
      <c r="DB36" s="134">
        <f t="shared" si="49"/>
        <v>59819</v>
      </c>
      <c r="DC36" s="134">
        <f t="shared" si="49"/>
        <v>51891</v>
      </c>
      <c r="DD36" s="134">
        <f t="shared" si="49"/>
        <v>0</v>
      </c>
      <c r="DE36" s="134">
        <f t="shared" si="49"/>
        <v>7928</v>
      </c>
      <c r="DF36" s="134">
        <f t="shared" si="49"/>
        <v>0</v>
      </c>
      <c r="DG36" s="134">
        <f t="shared" si="49"/>
        <v>165861</v>
      </c>
      <c r="DH36" s="134">
        <f t="shared" si="49"/>
        <v>0</v>
      </c>
      <c r="DI36" s="134">
        <f t="shared" si="49"/>
        <v>0</v>
      </c>
      <c r="DJ36" s="134">
        <f t="shared" si="49"/>
        <v>234665</v>
      </c>
    </row>
    <row r="37" spans="1:114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6"/>
        <v>108718</v>
      </c>
      <c r="E37" s="134">
        <f t="shared" si="7"/>
        <v>0</v>
      </c>
      <c r="F37" s="134">
        <v>0</v>
      </c>
      <c r="G37" s="134">
        <v>0</v>
      </c>
      <c r="H37" s="134">
        <v>0</v>
      </c>
      <c r="I37" s="134">
        <v>0</v>
      </c>
      <c r="J37" s="135" t="s">
        <v>332</v>
      </c>
      <c r="K37" s="134">
        <v>0</v>
      </c>
      <c r="L37" s="134">
        <v>108718</v>
      </c>
      <c r="M37" s="134">
        <f t="shared" si="8"/>
        <v>45837</v>
      </c>
      <c r="N37" s="134">
        <f t="shared" si="9"/>
        <v>0</v>
      </c>
      <c r="O37" s="134">
        <v>0</v>
      </c>
      <c r="P37" s="134">
        <v>0</v>
      </c>
      <c r="Q37" s="134">
        <v>0</v>
      </c>
      <c r="R37" s="134">
        <v>0</v>
      </c>
      <c r="S37" s="135" t="s">
        <v>332</v>
      </c>
      <c r="T37" s="134">
        <v>0</v>
      </c>
      <c r="U37" s="134">
        <v>45837</v>
      </c>
      <c r="V37" s="134">
        <f t="shared" si="10"/>
        <v>154555</v>
      </c>
      <c r="W37" s="134">
        <f t="shared" si="11"/>
        <v>0</v>
      </c>
      <c r="X37" s="134">
        <f t="shared" si="12"/>
        <v>0</v>
      </c>
      <c r="Y37" s="134">
        <f t="shared" si="13"/>
        <v>0</v>
      </c>
      <c r="Z37" s="134">
        <f t="shared" si="14"/>
        <v>0</v>
      </c>
      <c r="AA37" s="134">
        <f t="shared" si="15"/>
        <v>0</v>
      </c>
      <c r="AB37" s="135" t="s">
        <v>332</v>
      </c>
      <c r="AC37" s="134">
        <f t="shared" si="16"/>
        <v>0</v>
      </c>
      <c r="AD37" s="134">
        <f t="shared" si="17"/>
        <v>154555</v>
      </c>
      <c r="AE37" s="134">
        <f t="shared" si="18"/>
        <v>0</v>
      </c>
      <c r="AF37" s="134">
        <f t="shared" si="19"/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f t="shared" si="20"/>
        <v>11555</v>
      </c>
      <c r="AN37" s="134">
        <f t="shared" si="21"/>
        <v>3000</v>
      </c>
      <c r="AO37" s="134">
        <v>3000</v>
      </c>
      <c r="AP37" s="134">
        <v>0</v>
      </c>
      <c r="AQ37" s="134">
        <v>0</v>
      </c>
      <c r="AR37" s="134">
        <v>0</v>
      </c>
      <c r="AS37" s="134">
        <f t="shared" si="22"/>
        <v>8555</v>
      </c>
      <c r="AT37" s="134">
        <v>0</v>
      </c>
      <c r="AU37" s="134">
        <v>0</v>
      </c>
      <c r="AV37" s="134">
        <v>8555</v>
      </c>
      <c r="AW37" s="134">
        <v>0</v>
      </c>
      <c r="AX37" s="134">
        <f t="shared" si="23"/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96901</v>
      </c>
      <c r="BD37" s="134">
        <v>0</v>
      </c>
      <c r="BE37" s="134">
        <v>262</v>
      </c>
      <c r="BF37" s="134">
        <f t="shared" si="24"/>
        <v>11817</v>
      </c>
      <c r="BG37" s="134">
        <f t="shared" si="25"/>
        <v>0</v>
      </c>
      <c r="BH37" s="134">
        <f t="shared" si="26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f t="shared" si="27"/>
        <v>3000</v>
      </c>
      <c r="BP37" s="134">
        <f t="shared" si="28"/>
        <v>3000</v>
      </c>
      <c r="BQ37" s="134">
        <v>3000</v>
      </c>
      <c r="BR37" s="134">
        <v>0</v>
      </c>
      <c r="BS37" s="134">
        <v>0</v>
      </c>
      <c r="BT37" s="134">
        <v>0</v>
      </c>
      <c r="BU37" s="134">
        <f t="shared" si="29"/>
        <v>0</v>
      </c>
      <c r="BV37" s="134">
        <v>0</v>
      </c>
      <c r="BW37" s="134">
        <v>0</v>
      </c>
      <c r="BX37" s="134">
        <v>0</v>
      </c>
      <c r="BY37" s="134">
        <v>0</v>
      </c>
      <c r="BZ37" s="134">
        <f t="shared" si="30"/>
        <v>0</v>
      </c>
      <c r="CA37" s="134">
        <v>0</v>
      </c>
      <c r="CB37" s="134">
        <v>0</v>
      </c>
      <c r="CC37" s="134">
        <v>0</v>
      </c>
      <c r="CD37" s="134">
        <v>0</v>
      </c>
      <c r="CE37" s="134">
        <v>42837</v>
      </c>
      <c r="CF37" s="134">
        <v>0</v>
      </c>
      <c r="CG37" s="134">
        <v>0</v>
      </c>
      <c r="CH37" s="134">
        <f t="shared" si="31"/>
        <v>3000</v>
      </c>
      <c r="CI37" s="134">
        <f t="shared" si="50"/>
        <v>0</v>
      </c>
      <c r="CJ37" s="134">
        <f t="shared" si="50"/>
        <v>0</v>
      </c>
      <c r="CK37" s="134">
        <f t="shared" si="50"/>
        <v>0</v>
      </c>
      <c r="CL37" s="134">
        <f t="shared" si="50"/>
        <v>0</v>
      </c>
      <c r="CM37" s="134">
        <f t="shared" si="50"/>
        <v>0</v>
      </c>
      <c r="CN37" s="134">
        <f t="shared" si="50"/>
        <v>0</v>
      </c>
      <c r="CO37" s="134">
        <f t="shared" si="50"/>
        <v>0</v>
      </c>
      <c r="CP37" s="134">
        <f t="shared" si="50"/>
        <v>0</v>
      </c>
      <c r="CQ37" s="134">
        <f t="shared" si="50"/>
        <v>14555</v>
      </c>
      <c r="CR37" s="134">
        <f t="shared" si="50"/>
        <v>6000</v>
      </c>
      <c r="CS37" s="134">
        <f t="shared" si="50"/>
        <v>6000</v>
      </c>
      <c r="CT37" s="134">
        <f t="shared" si="50"/>
        <v>0</v>
      </c>
      <c r="CU37" s="134">
        <f t="shared" si="50"/>
        <v>0</v>
      </c>
      <c r="CV37" s="134">
        <f t="shared" si="50"/>
        <v>0</v>
      </c>
      <c r="CW37" s="134">
        <f t="shared" si="50"/>
        <v>8555</v>
      </c>
      <c r="CX37" s="134">
        <f t="shared" si="49"/>
        <v>0</v>
      </c>
      <c r="CY37" s="134">
        <f t="shared" si="49"/>
        <v>0</v>
      </c>
      <c r="CZ37" s="134">
        <f t="shared" si="49"/>
        <v>8555</v>
      </c>
      <c r="DA37" s="134">
        <f t="shared" si="49"/>
        <v>0</v>
      </c>
      <c r="DB37" s="134">
        <f t="shared" si="49"/>
        <v>0</v>
      </c>
      <c r="DC37" s="134">
        <f t="shared" si="49"/>
        <v>0</v>
      </c>
      <c r="DD37" s="134">
        <f t="shared" si="49"/>
        <v>0</v>
      </c>
      <c r="DE37" s="134">
        <f t="shared" si="49"/>
        <v>0</v>
      </c>
      <c r="DF37" s="134">
        <f t="shared" si="49"/>
        <v>0</v>
      </c>
      <c r="DG37" s="134">
        <f t="shared" si="49"/>
        <v>139738</v>
      </c>
      <c r="DH37" s="134">
        <f t="shared" si="49"/>
        <v>0</v>
      </c>
      <c r="DI37" s="134">
        <f t="shared" si="49"/>
        <v>262</v>
      </c>
      <c r="DJ37" s="134">
        <f t="shared" si="49"/>
        <v>14817</v>
      </c>
    </row>
    <row r="38" spans="1:114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6"/>
        <v>181180</v>
      </c>
      <c r="E38" s="134">
        <f t="shared" si="7"/>
        <v>0</v>
      </c>
      <c r="F38" s="134">
        <v>0</v>
      </c>
      <c r="G38" s="134">
        <v>0</v>
      </c>
      <c r="H38" s="134">
        <v>0</v>
      </c>
      <c r="I38" s="134">
        <v>0</v>
      </c>
      <c r="J38" s="135" t="s">
        <v>332</v>
      </c>
      <c r="K38" s="134">
        <v>0</v>
      </c>
      <c r="L38" s="134">
        <v>181180</v>
      </c>
      <c r="M38" s="134">
        <f t="shared" si="8"/>
        <v>51522</v>
      </c>
      <c r="N38" s="134">
        <f t="shared" si="9"/>
        <v>0</v>
      </c>
      <c r="O38" s="134">
        <v>0</v>
      </c>
      <c r="P38" s="134">
        <v>0</v>
      </c>
      <c r="Q38" s="134">
        <v>0</v>
      </c>
      <c r="R38" s="134">
        <v>0</v>
      </c>
      <c r="S38" s="135" t="s">
        <v>332</v>
      </c>
      <c r="T38" s="134">
        <v>0</v>
      </c>
      <c r="U38" s="134">
        <v>51522</v>
      </c>
      <c r="V38" s="134">
        <f t="shared" si="10"/>
        <v>232702</v>
      </c>
      <c r="W38" s="134">
        <f t="shared" si="11"/>
        <v>0</v>
      </c>
      <c r="X38" s="134">
        <f t="shared" si="12"/>
        <v>0</v>
      </c>
      <c r="Y38" s="134">
        <f t="shared" si="13"/>
        <v>0</v>
      </c>
      <c r="Z38" s="134">
        <f t="shared" si="14"/>
        <v>0</v>
      </c>
      <c r="AA38" s="134">
        <f t="shared" si="15"/>
        <v>0</v>
      </c>
      <c r="AB38" s="135" t="s">
        <v>332</v>
      </c>
      <c r="AC38" s="134">
        <f t="shared" si="16"/>
        <v>0</v>
      </c>
      <c r="AD38" s="134">
        <f t="shared" si="17"/>
        <v>232702</v>
      </c>
      <c r="AE38" s="134">
        <f t="shared" si="18"/>
        <v>0</v>
      </c>
      <c r="AF38" s="134">
        <f t="shared" si="19"/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291</v>
      </c>
      <c r="AM38" s="134">
        <f t="shared" si="20"/>
        <v>83163</v>
      </c>
      <c r="AN38" s="134">
        <f t="shared" si="21"/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f t="shared" si="22"/>
        <v>0</v>
      </c>
      <c r="AT38" s="134">
        <v>0</v>
      </c>
      <c r="AU38" s="134">
        <v>0</v>
      </c>
      <c r="AV38" s="134">
        <v>0</v>
      </c>
      <c r="AW38" s="134">
        <v>0</v>
      </c>
      <c r="AX38" s="134">
        <f t="shared" si="23"/>
        <v>83163</v>
      </c>
      <c r="AY38" s="134">
        <v>20580</v>
      </c>
      <c r="AZ38" s="134">
        <v>50</v>
      </c>
      <c r="BA38" s="134">
        <v>2142</v>
      </c>
      <c r="BB38" s="134">
        <v>60391</v>
      </c>
      <c r="BC38" s="134">
        <v>97726</v>
      </c>
      <c r="BD38" s="134">
        <v>0</v>
      </c>
      <c r="BE38" s="134">
        <v>0</v>
      </c>
      <c r="BF38" s="134">
        <f t="shared" si="24"/>
        <v>83163</v>
      </c>
      <c r="BG38" s="134">
        <f t="shared" si="25"/>
        <v>0</v>
      </c>
      <c r="BH38" s="134">
        <f t="shared" si="26"/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172</v>
      </c>
      <c r="BO38" s="134">
        <f t="shared" si="27"/>
        <v>0</v>
      </c>
      <c r="BP38" s="134">
        <f t="shared" si="28"/>
        <v>0</v>
      </c>
      <c r="BQ38" s="134">
        <v>0</v>
      </c>
      <c r="BR38" s="134">
        <v>0</v>
      </c>
      <c r="BS38" s="134">
        <v>0</v>
      </c>
      <c r="BT38" s="134">
        <v>0</v>
      </c>
      <c r="BU38" s="134">
        <f t="shared" si="29"/>
        <v>0</v>
      </c>
      <c r="BV38" s="134">
        <v>0</v>
      </c>
      <c r="BW38" s="134">
        <v>0</v>
      </c>
      <c r="BX38" s="134">
        <v>0</v>
      </c>
      <c r="BY38" s="134">
        <v>0</v>
      </c>
      <c r="BZ38" s="134">
        <f t="shared" si="30"/>
        <v>0</v>
      </c>
      <c r="CA38" s="134">
        <v>0</v>
      </c>
      <c r="CB38" s="134">
        <v>0</v>
      </c>
      <c r="CC38" s="134">
        <v>0</v>
      </c>
      <c r="CD38" s="134">
        <v>0</v>
      </c>
      <c r="CE38" s="134">
        <v>51350</v>
      </c>
      <c r="CF38" s="134">
        <v>0</v>
      </c>
      <c r="CG38" s="134">
        <v>0</v>
      </c>
      <c r="CH38" s="134">
        <f t="shared" si="31"/>
        <v>0</v>
      </c>
      <c r="CI38" s="134">
        <f t="shared" si="50"/>
        <v>0</v>
      </c>
      <c r="CJ38" s="134">
        <f t="shared" si="50"/>
        <v>0</v>
      </c>
      <c r="CK38" s="134">
        <f t="shared" si="50"/>
        <v>0</v>
      </c>
      <c r="CL38" s="134">
        <f t="shared" si="50"/>
        <v>0</v>
      </c>
      <c r="CM38" s="134">
        <f t="shared" si="50"/>
        <v>0</v>
      </c>
      <c r="CN38" s="134">
        <f t="shared" si="50"/>
        <v>0</v>
      </c>
      <c r="CO38" s="134">
        <f t="shared" si="50"/>
        <v>0</v>
      </c>
      <c r="CP38" s="134">
        <f t="shared" si="50"/>
        <v>463</v>
      </c>
      <c r="CQ38" s="134">
        <f t="shared" si="50"/>
        <v>83163</v>
      </c>
      <c r="CR38" s="134">
        <f t="shared" si="50"/>
        <v>0</v>
      </c>
      <c r="CS38" s="134">
        <f t="shared" si="50"/>
        <v>0</v>
      </c>
      <c r="CT38" s="134">
        <f t="shared" si="50"/>
        <v>0</v>
      </c>
      <c r="CU38" s="134">
        <f t="shared" si="50"/>
        <v>0</v>
      </c>
      <c r="CV38" s="134">
        <f t="shared" si="50"/>
        <v>0</v>
      </c>
      <c r="CW38" s="134">
        <f t="shared" si="50"/>
        <v>0</v>
      </c>
      <c r="CX38" s="134">
        <f t="shared" si="49"/>
        <v>0</v>
      </c>
      <c r="CY38" s="134">
        <f t="shared" si="49"/>
        <v>0</v>
      </c>
      <c r="CZ38" s="134">
        <f t="shared" si="49"/>
        <v>0</v>
      </c>
      <c r="DA38" s="134">
        <f t="shared" si="49"/>
        <v>0</v>
      </c>
      <c r="DB38" s="134">
        <f t="shared" si="49"/>
        <v>83163</v>
      </c>
      <c r="DC38" s="134">
        <f t="shared" si="49"/>
        <v>20580</v>
      </c>
      <c r="DD38" s="134">
        <f t="shared" si="49"/>
        <v>50</v>
      </c>
      <c r="DE38" s="134">
        <f t="shared" si="49"/>
        <v>2142</v>
      </c>
      <c r="DF38" s="134">
        <f t="shared" si="49"/>
        <v>60391</v>
      </c>
      <c r="DG38" s="134">
        <f t="shared" si="49"/>
        <v>149076</v>
      </c>
      <c r="DH38" s="134">
        <f t="shared" si="49"/>
        <v>0</v>
      </c>
      <c r="DI38" s="134">
        <f t="shared" si="49"/>
        <v>0</v>
      </c>
      <c r="DJ38" s="134">
        <f t="shared" si="49"/>
        <v>83163</v>
      </c>
    </row>
    <row r="39" spans="1:114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6"/>
        <v>143773</v>
      </c>
      <c r="E39" s="134">
        <f t="shared" si="7"/>
        <v>9612</v>
      </c>
      <c r="F39" s="134">
        <v>0</v>
      </c>
      <c r="G39" s="134">
        <v>0</v>
      </c>
      <c r="H39" s="134">
        <v>0</v>
      </c>
      <c r="I39" s="134">
        <v>9612</v>
      </c>
      <c r="J39" s="135" t="s">
        <v>332</v>
      </c>
      <c r="K39" s="134">
        <v>0</v>
      </c>
      <c r="L39" s="134">
        <v>134161</v>
      </c>
      <c r="M39" s="134">
        <f t="shared" si="8"/>
        <v>55265</v>
      </c>
      <c r="N39" s="134">
        <f t="shared" si="9"/>
        <v>0</v>
      </c>
      <c r="O39" s="134">
        <v>0</v>
      </c>
      <c r="P39" s="134">
        <v>0</v>
      </c>
      <c r="Q39" s="134">
        <v>0</v>
      </c>
      <c r="R39" s="134">
        <v>0</v>
      </c>
      <c r="S39" s="135" t="s">
        <v>332</v>
      </c>
      <c r="T39" s="134">
        <v>0</v>
      </c>
      <c r="U39" s="134">
        <v>55265</v>
      </c>
      <c r="V39" s="134">
        <f t="shared" si="10"/>
        <v>199038</v>
      </c>
      <c r="W39" s="134">
        <f t="shared" si="11"/>
        <v>9612</v>
      </c>
      <c r="X39" s="134">
        <f t="shared" si="12"/>
        <v>0</v>
      </c>
      <c r="Y39" s="134">
        <f t="shared" si="13"/>
        <v>0</v>
      </c>
      <c r="Z39" s="134">
        <f t="shared" si="14"/>
        <v>0</v>
      </c>
      <c r="AA39" s="134">
        <f t="shared" si="15"/>
        <v>9612</v>
      </c>
      <c r="AB39" s="135" t="s">
        <v>332</v>
      </c>
      <c r="AC39" s="134">
        <f t="shared" si="16"/>
        <v>0</v>
      </c>
      <c r="AD39" s="134">
        <f t="shared" si="17"/>
        <v>189426</v>
      </c>
      <c r="AE39" s="134">
        <f t="shared" si="18"/>
        <v>0</v>
      </c>
      <c r="AF39" s="134">
        <f t="shared" si="19"/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155</v>
      </c>
      <c r="AM39" s="134">
        <f t="shared" si="20"/>
        <v>44149</v>
      </c>
      <c r="AN39" s="134">
        <f t="shared" si="21"/>
        <v>8973</v>
      </c>
      <c r="AO39" s="134">
        <v>8973</v>
      </c>
      <c r="AP39" s="134">
        <v>0</v>
      </c>
      <c r="AQ39" s="134">
        <v>0</v>
      </c>
      <c r="AR39" s="134">
        <v>0</v>
      </c>
      <c r="AS39" s="134">
        <f t="shared" si="22"/>
        <v>356</v>
      </c>
      <c r="AT39" s="134">
        <v>0</v>
      </c>
      <c r="AU39" s="134">
        <v>171</v>
      </c>
      <c r="AV39" s="134">
        <v>185</v>
      </c>
      <c r="AW39" s="134">
        <v>0</v>
      </c>
      <c r="AX39" s="134">
        <f t="shared" si="23"/>
        <v>34820</v>
      </c>
      <c r="AY39" s="134">
        <v>4661</v>
      </c>
      <c r="AZ39" s="134">
        <v>0</v>
      </c>
      <c r="BA39" s="134">
        <v>970</v>
      </c>
      <c r="BB39" s="134">
        <v>29189</v>
      </c>
      <c r="BC39" s="134">
        <v>99469</v>
      </c>
      <c r="BD39" s="134">
        <v>0</v>
      </c>
      <c r="BE39" s="134">
        <v>0</v>
      </c>
      <c r="BF39" s="134">
        <f t="shared" si="24"/>
        <v>44149</v>
      </c>
      <c r="BG39" s="134">
        <f t="shared" si="25"/>
        <v>0</v>
      </c>
      <c r="BH39" s="134">
        <f t="shared" si="26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189</v>
      </c>
      <c r="BO39" s="134">
        <f t="shared" si="27"/>
        <v>0</v>
      </c>
      <c r="BP39" s="134">
        <f t="shared" si="28"/>
        <v>0</v>
      </c>
      <c r="BQ39" s="134">
        <v>0</v>
      </c>
      <c r="BR39" s="134">
        <v>0</v>
      </c>
      <c r="BS39" s="134">
        <v>0</v>
      </c>
      <c r="BT39" s="134">
        <v>0</v>
      </c>
      <c r="BU39" s="134">
        <f t="shared" si="29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30"/>
        <v>0</v>
      </c>
      <c r="CA39" s="134">
        <v>0</v>
      </c>
      <c r="CB39" s="134">
        <v>0</v>
      </c>
      <c r="CC39" s="134">
        <v>0</v>
      </c>
      <c r="CD39" s="134">
        <v>0</v>
      </c>
      <c r="CE39" s="134">
        <v>55076</v>
      </c>
      <c r="CF39" s="134">
        <v>0</v>
      </c>
      <c r="CG39" s="134">
        <v>0</v>
      </c>
      <c r="CH39" s="134">
        <f t="shared" si="31"/>
        <v>0</v>
      </c>
      <c r="CI39" s="134">
        <f t="shared" si="50"/>
        <v>0</v>
      </c>
      <c r="CJ39" s="134">
        <f t="shared" si="50"/>
        <v>0</v>
      </c>
      <c r="CK39" s="134">
        <f t="shared" si="50"/>
        <v>0</v>
      </c>
      <c r="CL39" s="134">
        <f t="shared" si="50"/>
        <v>0</v>
      </c>
      <c r="CM39" s="134">
        <f t="shared" si="50"/>
        <v>0</v>
      </c>
      <c r="CN39" s="134">
        <f t="shared" si="50"/>
        <v>0</v>
      </c>
      <c r="CO39" s="134">
        <f t="shared" si="50"/>
        <v>0</v>
      </c>
      <c r="CP39" s="134">
        <f t="shared" si="50"/>
        <v>344</v>
      </c>
      <c r="CQ39" s="134">
        <f t="shared" si="50"/>
        <v>44149</v>
      </c>
      <c r="CR39" s="134">
        <f t="shared" si="50"/>
        <v>8973</v>
      </c>
      <c r="CS39" s="134">
        <f t="shared" si="50"/>
        <v>8973</v>
      </c>
      <c r="CT39" s="134">
        <f t="shared" si="50"/>
        <v>0</v>
      </c>
      <c r="CU39" s="134">
        <f t="shared" si="50"/>
        <v>0</v>
      </c>
      <c r="CV39" s="134">
        <f t="shared" si="50"/>
        <v>0</v>
      </c>
      <c r="CW39" s="134">
        <f t="shared" si="50"/>
        <v>356</v>
      </c>
      <c r="CX39" s="134">
        <f t="shared" si="49"/>
        <v>0</v>
      </c>
      <c r="CY39" s="134">
        <f t="shared" si="49"/>
        <v>171</v>
      </c>
      <c r="CZ39" s="134">
        <f t="shared" si="49"/>
        <v>185</v>
      </c>
      <c r="DA39" s="134">
        <f t="shared" si="49"/>
        <v>0</v>
      </c>
      <c r="DB39" s="134">
        <f t="shared" si="49"/>
        <v>34820</v>
      </c>
      <c r="DC39" s="134">
        <f t="shared" si="49"/>
        <v>4661</v>
      </c>
      <c r="DD39" s="134">
        <f t="shared" si="49"/>
        <v>0</v>
      </c>
      <c r="DE39" s="134">
        <f t="shared" si="49"/>
        <v>970</v>
      </c>
      <c r="DF39" s="134">
        <f t="shared" si="49"/>
        <v>29189</v>
      </c>
      <c r="DG39" s="134">
        <f t="shared" si="49"/>
        <v>154545</v>
      </c>
      <c r="DH39" s="134">
        <f t="shared" si="49"/>
        <v>0</v>
      </c>
      <c r="DI39" s="134">
        <f t="shared" si="49"/>
        <v>0</v>
      </c>
      <c r="DJ39" s="134">
        <f t="shared" si="49"/>
        <v>44149</v>
      </c>
    </row>
    <row r="40" spans="1:114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6"/>
        <v>85059</v>
      </c>
      <c r="E40" s="134">
        <f t="shared" si="7"/>
        <v>3816</v>
      </c>
      <c r="F40" s="134">
        <v>0</v>
      </c>
      <c r="G40" s="134">
        <v>0</v>
      </c>
      <c r="H40" s="134">
        <v>0</v>
      </c>
      <c r="I40" s="134">
        <v>3816</v>
      </c>
      <c r="J40" s="135" t="s">
        <v>332</v>
      </c>
      <c r="K40" s="134">
        <v>0</v>
      </c>
      <c r="L40" s="134">
        <v>81243</v>
      </c>
      <c r="M40" s="134">
        <f t="shared" si="8"/>
        <v>24293</v>
      </c>
      <c r="N40" s="134">
        <f t="shared" si="9"/>
        <v>0</v>
      </c>
      <c r="O40" s="134">
        <v>0</v>
      </c>
      <c r="P40" s="134">
        <v>0</v>
      </c>
      <c r="Q40" s="134">
        <v>0</v>
      </c>
      <c r="R40" s="134">
        <v>0</v>
      </c>
      <c r="S40" s="135" t="s">
        <v>332</v>
      </c>
      <c r="T40" s="134">
        <v>0</v>
      </c>
      <c r="U40" s="134">
        <v>24293</v>
      </c>
      <c r="V40" s="134">
        <f t="shared" si="10"/>
        <v>109352</v>
      </c>
      <c r="W40" s="134">
        <f t="shared" si="11"/>
        <v>3816</v>
      </c>
      <c r="X40" s="134">
        <f t="shared" si="12"/>
        <v>0</v>
      </c>
      <c r="Y40" s="134">
        <f t="shared" si="13"/>
        <v>0</v>
      </c>
      <c r="Z40" s="134">
        <f t="shared" si="14"/>
        <v>0</v>
      </c>
      <c r="AA40" s="134">
        <f t="shared" si="15"/>
        <v>3816</v>
      </c>
      <c r="AB40" s="135" t="s">
        <v>332</v>
      </c>
      <c r="AC40" s="134">
        <f t="shared" si="16"/>
        <v>0</v>
      </c>
      <c r="AD40" s="134">
        <f t="shared" si="17"/>
        <v>105536</v>
      </c>
      <c r="AE40" s="134">
        <f t="shared" si="18"/>
        <v>0</v>
      </c>
      <c r="AF40" s="134">
        <f t="shared" si="19"/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f t="shared" si="20"/>
        <v>32123</v>
      </c>
      <c r="AN40" s="134">
        <f t="shared" si="21"/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f t="shared" si="22"/>
        <v>3463</v>
      </c>
      <c r="AT40" s="134">
        <v>3128</v>
      </c>
      <c r="AU40" s="134">
        <v>0</v>
      </c>
      <c r="AV40" s="134">
        <v>335</v>
      </c>
      <c r="AW40" s="134">
        <v>0</v>
      </c>
      <c r="AX40" s="134">
        <f t="shared" si="23"/>
        <v>28660</v>
      </c>
      <c r="AY40" s="134">
        <v>25830</v>
      </c>
      <c r="AZ40" s="134">
        <v>0</v>
      </c>
      <c r="BA40" s="134">
        <v>2830</v>
      </c>
      <c r="BB40" s="134">
        <v>0</v>
      </c>
      <c r="BC40" s="134">
        <v>52936</v>
      </c>
      <c r="BD40" s="134">
        <v>0</v>
      </c>
      <c r="BE40" s="134">
        <v>0</v>
      </c>
      <c r="BF40" s="134">
        <f t="shared" si="24"/>
        <v>32123</v>
      </c>
      <c r="BG40" s="134">
        <f t="shared" si="25"/>
        <v>0</v>
      </c>
      <c r="BH40" s="134">
        <f t="shared" si="26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87</v>
      </c>
      <c r="BO40" s="134">
        <f t="shared" si="27"/>
        <v>0</v>
      </c>
      <c r="BP40" s="134">
        <f t="shared" si="28"/>
        <v>0</v>
      </c>
      <c r="BQ40" s="134">
        <v>0</v>
      </c>
      <c r="BR40" s="134">
        <v>0</v>
      </c>
      <c r="BS40" s="134">
        <v>0</v>
      </c>
      <c r="BT40" s="134">
        <v>0</v>
      </c>
      <c r="BU40" s="134">
        <f t="shared" si="29"/>
        <v>0</v>
      </c>
      <c r="BV40" s="134">
        <v>0</v>
      </c>
      <c r="BW40" s="134">
        <v>0</v>
      </c>
      <c r="BX40" s="134">
        <v>0</v>
      </c>
      <c r="BY40" s="134">
        <v>0</v>
      </c>
      <c r="BZ40" s="134">
        <f t="shared" si="30"/>
        <v>0</v>
      </c>
      <c r="CA40" s="134">
        <v>0</v>
      </c>
      <c r="CB40" s="134">
        <v>0</v>
      </c>
      <c r="CC40" s="134">
        <v>0</v>
      </c>
      <c r="CD40" s="134">
        <v>0</v>
      </c>
      <c r="CE40" s="134">
        <v>24206</v>
      </c>
      <c r="CF40" s="134">
        <v>0</v>
      </c>
      <c r="CG40" s="134">
        <v>0</v>
      </c>
      <c r="CH40" s="134">
        <f t="shared" si="31"/>
        <v>0</v>
      </c>
      <c r="CI40" s="134">
        <f t="shared" si="50"/>
        <v>0</v>
      </c>
      <c r="CJ40" s="134">
        <f t="shared" si="50"/>
        <v>0</v>
      </c>
      <c r="CK40" s="134">
        <f t="shared" si="50"/>
        <v>0</v>
      </c>
      <c r="CL40" s="134">
        <f t="shared" si="50"/>
        <v>0</v>
      </c>
      <c r="CM40" s="134">
        <f t="shared" si="50"/>
        <v>0</v>
      </c>
      <c r="CN40" s="134">
        <f t="shared" si="50"/>
        <v>0</v>
      </c>
      <c r="CO40" s="134">
        <f t="shared" si="50"/>
        <v>0</v>
      </c>
      <c r="CP40" s="134">
        <f t="shared" si="50"/>
        <v>87</v>
      </c>
      <c r="CQ40" s="134">
        <f t="shared" si="50"/>
        <v>32123</v>
      </c>
      <c r="CR40" s="134">
        <f t="shared" si="50"/>
        <v>0</v>
      </c>
      <c r="CS40" s="134">
        <f t="shared" si="50"/>
        <v>0</v>
      </c>
      <c r="CT40" s="134">
        <f t="shared" si="50"/>
        <v>0</v>
      </c>
      <c r="CU40" s="134">
        <f t="shared" si="50"/>
        <v>0</v>
      </c>
      <c r="CV40" s="134">
        <f t="shared" si="50"/>
        <v>0</v>
      </c>
      <c r="CW40" s="134">
        <f t="shared" si="50"/>
        <v>3463</v>
      </c>
      <c r="CX40" s="134">
        <f t="shared" si="49"/>
        <v>3128</v>
      </c>
      <c r="CY40" s="134">
        <f t="shared" si="49"/>
        <v>0</v>
      </c>
      <c r="CZ40" s="134">
        <f t="shared" si="49"/>
        <v>335</v>
      </c>
      <c r="DA40" s="134">
        <f t="shared" si="49"/>
        <v>0</v>
      </c>
      <c r="DB40" s="134">
        <f t="shared" si="49"/>
        <v>28660</v>
      </c>
      <c r="DC40" s="134">
        <f t="shared" si="49"/>
        <v>25830</v>
      </c>
      <c r="DD40" s="134">
        <f t="shared" si="49"/>
        <v>0</v>
      </c>
      <c r="DE40" s="134">
        <f t="shared" si="49"/>
        <v>2830</v>
      </c>
      <c r="DF40" s="134">
        <f t="shared" si="49"/>
        <v>0</v>
      </c>
      <c r="DG40" s="134">
        <f t="shared" si="49"/>
        <v>77142</v>
      </c>
      <c r="DH40" s="134">
        <f t="shared" si="49"/>
        <v>0</v>
      </c>
      <c r="DI40" s="134">
        <f t="shared" si="49"/>
        <v>0</v>
      </c>
      <c r="DJ40" s="134">
        <f t="shared" si="49"/>
        <v>32123</v>
      </c>
    </row>
    <row r="41" spans="1:114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6"/>
        <v>96716</v>
      </c>
      <c r="E41" s="134">
        <f t="shared" si="7"/>
        <v>0</v>
      </c>
      <c r="F41" s="134">
        <v>0</v>
      </c>
      <c r="G41" s="134">
        <v>0</v>
      </c>
      <c r="H41" s="134">
        <v>0</v>
      </c>
      <c r="I41" s="134">
        <v>0</v>
      </c>
      <c r="J41" s="135" t="s">
        <v>332</v>
      </c>
      <c r="K41" s="134">
        <v>0</v>
      </c>
      <c r="L41" s="134">
        <v>96716</v>
      </c>
      <c r="M41" s="134">
        <f t="shared" si="8"/>
        <v>24352</v>
      </c>
      <c r="N41" s="134">
        <f t="shared" si="9"/>
        <v>0</v>
      </c>
      <c r="O41" s="134">
        <v>0</v>
      </c>
      <c r="P41" s="134">
        <v>0</v>
      </c>
      <c r="Q41" s="134">
        <v>0</v>
      </c>
      <c r="R41" s="134">
        <v>0</v>
      </c>
      <c r="S41" s="135" t="s">
        <v>332</v>
      </c>
      <c r="T41" s="134">
        <v>0</v>
      </c>
      <c r="U41" s="134">
        <v>24352</v>
      </c>
      <c r="V41" s="134">
        <f t="shared" si="10"/>
        <v>121068</v>
      </c>
      <c r="W41" s="134">
        <f t="shared" si="11"/>
        <v>0</v>
      </c>
      <c r="X41" s="134">
        <f t="shared" si="12"/>
        <v>0</v>
      </c>
      <c r="Y41" s="134">
        <f t="shared" si="13"/>
        <v>0</v>
      </c>
      <c r="Z41" s="134">
        <f t="shared" si="14"/>
        <v>0</v>
      </c>
      <c r="AA41" s="134">
        <f t="shared" si="15"/>
        <v>0</v>
      </c>
      <c r="AB41" s="135" t="s">
        <v>332</v>
      </c>
      <c r="AC41" s="134">
        <f t="shared" si="16"/>
        <v>0</v>
      </c>
      <c r="AD41" s="134">
        <f t="shared" si="17"/>
        <v>121068</v>
      </c>
      <c r="AE41" s="134">
        <f t="shared" si="18"/>
        <v>0</v>
      </c>
      <c r="AF41" s="134">
        <f t="shared" si="19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123</v>
      </c>
      <c r="AM41" s="134">
        <f t="shared" si="20"/>
        <v>46602</v>
      </c>
      <c r="AN41" s="134">
        <f t="shared" si="21"/>
        <v>4527</v>
      </c>
      <c r="AO41" s="134">
        <v>4527</v>
      </c>
      <c r="AP41" s="134">
        <v>0</v>
      </c>
      <c r="AQ41" s="134">
        <v>0</v>
      </c>
      <c r="AR41" s="134">
        <v>0</v>
      </c>
      <c r="AS41" s="134">
        <f t="shared" si="22"/>
        <v>1942</v>
      </c>
      <c r="AT41" s="134">
        <v>0</v>
      </c>
      <c r="AU41" s="134">
        <v>0</v>
      </c>
      <c r="AV41" s="134">
        <v>1942</v>
      </c>
      <c r="AW41" s="134">
        <v>0</v>
      </c>
      <c r="AX41" s="134">
        <f t="shared" si="23"/>
        <v>40133</v>
      </c>
      <c r="AY41" s="134">
        <v>35301</v>
      </c>
      <c r="AZ41" s="134">
        <v>0</v>
      </c>
      <c r="BA41" s="134">
        <v>1806</v>
      </c>
      <c r="BB41" s="134">
        <v>3026</v>
      </c>
      <c r="BC41" s="134">
        <v>49991</v>
      </c>
      <c r="BD41" s="134">
        <v>0</v>
      </c>
      <c r="BE41" s="134">
        <v>0</v>
      </c>
      <c r="BF41" s="134">
        <f t="shared" si="24"/>
        <v>46602</v>
      </c>
      <c r="BG41" s="134">
        <f t="shared" si="25"/>
        <v>0</v>
      </c>
      <c r="BH41" s="134">
        <f t="shared" si="26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86</v>
      </c>
      <c r="BO41" s="134">
        <f t="shared" si="27"/>
        <v>0</v>
      </c>
      <c r="BP41" s="134">
        <f t="shared" si="28"/>
        <v>0</v>
      </c>
      <c r="BQ41" s="134">
        <v>0</v>
      </c>
      <c r="BR41" s="134">
        <v>0</v>
      </c>
      <c r="BS41" s="134">
        <v>0</v>
      </c>
      <c r="BT41" s="134">
        <v>0</v>
      </c>
      <c r="BU41" s="134">
        <f t="shared" si="29"/>
        <v>0</v>
      </c>
      <c r="BV41" s="134">
        <v>0</v>
      </c>
      <c r="BW41" s="134">
        <v>0</v>
      </c>
      <c r="BX41" s="134">
        <v>0</v>
      </c>
      <c r="BY41" s="134">
        <v>0</v>
      </c>
      <c r="BZ41" s="134">
        <f t="shared" si="30"/>
        <v>0</v>
      </c>
      <c r="CA41" s="134">
        <v>0</v>
      </c>
      <c r="CB41" s="134">
        <v>0</v>
      </c>
      <c r="CC41" s="134">
        <v>0</v>
      </c>
      <c r="CD41" s="134">
        <v>0</v>
      </c>
      <c r="CE41" s="134">
        <v>24266</v>
      </c>
      <c r="CF41" s="134">
        <v>0</v>
      </c>
      <c r="CG41" s="134">
        <v>0</v>
      </c>
      <c r="CH41" s="134">
        <f t="shared" si="31"/>
        <v>0</v>
      </c>
      <c r="CI41" s="134">
        <f t="shared" si="50"/>
        <v>0</v>
      </c>
      <c r="CJ41" s="134">
        <f t="shared" si="50"/>
        <v>0</v>
      </c>
      <c r="CK41" s="134">
        <f t="shared" si="50"/>
        <v>0</v>
      </c>
      <c r="CL41" s="134">
        <f t="shared" si="50"/>
        <v>0</v>
      </c>
      <c r="CM41" s="134">
        <f t="shared" si="50"/>
        <v>0</v>
      </c>
      <c r="CN41" s="134">
        <f t="shared" si="50"/>
        <v>0</v>
      </c>
      <c r="CO41" s="134">
        <f t="shared" si="50"/>
        <v>0</v>
      </c>
      <c r="CP41" s="134">
        <f t="shared" si="50"/>
        <v>209</v>
      </c>
      <c r="CQ41" s="134">
        <f t="shared" si="50"/>
        <v>46602</v>
      </c>
      <c r="CR41" s="134">
        <f t="shared" si="50"/>
        <v>4527</v>
      </c>
      <c r="CS41" s="134">
        <f t="shared" si="50"/>
        <v>4527</v>
      </c>
      <c r="CT41" s="134">
        <f t="shared" si="50"/>
        <v>0</v>
      </c>
      <c r="CU41" s="134">
        <f t="shared" si="50"/>
        <v>0</v>
      </c>
      <c r="CV41" s="134">
        <f t="shared" si="50"/>
        <v>0</v>
      </c>
      <c r="CW41" s="134">
        <f t="shared" si="50"/>
        <v>1942</v>
      </c>
      <c r="CX41" s="134">
        <f t="shared" si="49"/>
        <v>0</v>
      </c>
      <c r="CY41" s="134">
        <f t="shared" si="49"/>
        <v>0</v>
      </c>
      <c r="CZ41" s="134">
        <f t="shared" si="49"/>
        <v>1942</v>
      </c>
      <c r="DA41" s="134">
        <f t="shared" si="49"/>
        <v>0</v>
      </c>
      <c r="DB41" s="134">
        <f t="shared" si="49"/>
        <v>40133</v>
      </c>
      <c r="DC41" s="134">
        <f t="shared" si="49"/>
        <v>35301</v>
      </c>
      <c r="DD41" s="134">
        <f t="shared" si="49"/>
        <v>0</v>
      </c>
      <c r="DE41" s="134">
        <f t="shared" si="49"/>
        <v>1806</v>
      </c>
      <c r="DF41" s="134">
        <f t="shared" si="49"/>
        <v>3026</v>
      </c>
      <c r="DG41" s="134">
        <f t="shared" si="49"/>
        <v>74257</v>
      </c>
      <c r="DH41" s="134">
        <f t="shared" si="49"/>
        <v>0</v>
      </c>
      <c r="DI41" s="134">
        <f t="shared" si="49"/>
        <v>0</v>
      </c>
      <c r="DJ41" s="134">
        <f t="shared" si="49"/>
        <v>46602</v>
      </c>
    </row>
    <row r="42" spans="1:114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6"/>
        <v>131698</v>
      </c>
      <c r="E42" s="134">
        <f t="shared" si="7"/>
        <v>7000</v>
      </c>
      <c r="F42" s="134">
        <v>0</v>
      </c>
      <c r="G42" s="134">
        <v>7000</v>
      </c>
      <c r="H42" s="134">
        <v>0</v>
      </c>
      <c r="I42" s="134">
        <v>0</v>
      </c>
      <c r="J42" s="135" t="s">
        <v>332</v>
      </c>
      <c r="K42" s="134">
        <v>0</v>
      </c>
      <c r="L42" s="134">
        <v>124698</v>
      </c>
      <c r="M42" s="134">
        <f t="shared" si="8"/>
        <v>59116</v>
      </c>
      <c r="N42" s="134">
        <f t="shared" si="9"/>
        <v>1114</v>
      </c>
      <c r="O42" s="134">
        <v>743</v>
      </c>
      <c r="P42" s="134">
        <v>371</v>
      </c>
      <c r="Q42" s="134">
        <v>0</v>
      </c>
      <c r="R42" s="134">
        <v>0</v>
      </c>
      <c r="S42" s="135" t="s">
        <v>332</v>
      </c>
      <c r="T42" s="134">
        <v>0</v>
      </c>
      <c r="U42" s="134">
        <v>58002</v>
      </c>
      <c r="V42" s="134">
        <f t="shared" si="10"/>
        <v>190814</v>
      </c>
      <c r="W42" s="134">
        <f t="shared" si="11"/>
        <v>8114</v>
      </c>
      <c r="X42" s="134">
        <f t="shared" si="12"/>
        <v>743</v>
      </c>
      <c r="Y42" s="134">
        <f t="shared" si="13"/>
        <v>7371</v>
      </c>
      <c r="Z42" s="134">
        <f t="shared" si="14"/>
        <v>0</v>
      </c>
      <c r="AA42" s="134">
        <f t="shared" si="15"/>
        <v>0</v>
      </c>
      <c r="AB42" s="135" t="s">
        <v>332</v>
      </c>
      <c r="AC42" s="134">
        <f t="shared" si="16"/>
        <v>0</v>
      </c>
      <c r="AD42" s="134">
        <f t="shared" si="17"/>
        <v>182700</v>
      </c>
      <c r="AE42" s="134">
        <f t="shared" si="18"/>
        <v>0</v>
      </c>
      <c r="AF42" s="134">
        <f t="shared" si="19"/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978</v>
      </c>
      <c r="AM42" s="134">
        <f t="shared" si="20"/>
        <v>33815</v>
      </c>
      <c r="AN42" s="134">
        <f t="shared" si="21"/>
        <v>2000</v>
      </c>
      <c r="AO42" s="134">
        <v>2000</v>
      </c>
      <c r="AP42" s="134">
        <v>0</v>
      </c>
      <c r="AQ42" s="134">
        <v>0</v>
      </c>
      <c r="AR42" s="134">
        <v>0</v>
      </c>
      <c r="AS42" s="134">
        <f t="shared" si="22"/>
        <v>0</v>
      </c>
      <c r="AT42" s="134">
        <v>0</v>
      </c>
      <c r="AU42" s="134">
        <v>0</v>
      </c>
      <c r="AV42" s="134">
        <v>0</v>
      </c>
      <c r="AW42" s="134">
        <v>0</v>
      </c>
      <c r="AX42" s="134">
        <f t="shared" si="23"/>
        <v>31815</v>
      </c>
      <c r="AY42" s="134">
        <v>31815</v>
      </c>
      <c r="AZ42" s="134">
        <v>0</v>
      </c>
      <c r="BA42" s="134">
        <v>0</v>
      </c>
      <c r="BB42" s="134">
        <v>0</v>
      </c>
      <c r="BC42" s="134">
        <v>96905</v>
      </c>
      <c r="BD42" s="134">
        <v>0</v>
      </c>
      <c r="BE42" s="134">
        <v>0</v>
      </c>
      <c r="BF42" s="134">
        <f t="shared" si="24"/>
        <v>33815</v>
      </c>
      <c r="BG42" s="134">
        <f t="shared" si="25"/>
        <v>0</v>
      </c>
      <c r="BH42" s="134">
        <f t="shared" si="26"/>
        <v>0</v>
      </c>
      <c r="BI42" s="134">
        <v>0</v>
      </c>
      <c r="BJ42" s="134">
        <v>0</v>
      </c>
      <c r="BK42" s="134">
        <v>0</v>
      </c>
      <c r="BL42" s="134">
        <v>0</v>
      </c>
      <c r="BM42" s="134">
        <v>0</v>
      </c>
      <c r="BN42" s="134">
        <v>9944</v>
      </c>
      <c r="BO42" s="134">
        <f t="shared" si="27"/>
        <v>2000</v>
      </c>
      <c r="BP42" s="134">
        <f t="shared" si="28"/>
        <v>2000</v>
      </c>
      <c r="BQ42" s="134">
        <v>2000</v>
      </c>
      <c r="BR42" s="134">
        <v>0</v>
      </c>
      <c r="BS42" s="134">
        <v>0</v>
      </c>
      <c r="BT42" s="134">
        <v>0</v>
      </c>
      <c r="BU42" s="134">
        <f t="shared" si="29"/>
        <v>0</v>
      </c>
      <c r="BV42" s="134">
        <v>0</v>
      </c>
      <c r="BW42" s="134">
        <v>0</v>
      </c>
      <c r="BX42" s="134">
        <v>0</v>
      </c>
      <c r="BY42" s="134">
        <v>0</v>
      </c>
      <c r="BZ42" s="134">
        <f t="shared" si="30"/>
        <v>0</v>
      </c>
      <c r="CA42" s="134">
        <v>0</v>
      </c>
      <c r="CB42" s="134">
        <v>0</v>
      </c>
      <c r="CC42" s="134">
        <v>0</v>
      </c>
      <c r="CD42" s="134">
        <v>0</v>
      </c>
      <c r="CE42" s="134">
        <v>44722</v>
      </c>
      <c r="CF42" s="134">
        <v>0</v>
      </c>
      <c r="CG42" s="134">
        <v>2450</v>
      </c>
      <c r="CH42" s="134">
        <f t="shared" si="31"/>
        <v>4450</v>
      </c>
      <c r="CI42" s="134">
        <f aca="true" t="shared" si="51" ref="CI42:CI47">SUM(AE42,+BG42)</f>
        <v>0</v>
      </c>
      <c r="CJ42" s="134">
        <f aca="true" t="shared" si="52" ref="CJ42:CJ47">SUM(AF42,+BH42)</f>
        <v>0</v>
      </c>
      <c r="CK42" s="134">
        <f aca="true" t="shared" si="53" ref="CK42:CK47">SUM(AG42,+BI42)</f>
        <v>0</v>
      </c>
      <c r="CL42" s="134">
        <f aca="true" t="shared" si="54" ref="CL42:CL47">SUM(AH42,+BJ42)</f>
        <v>0</v>
      </c>
      <c r="CM42" s="134">
        <f aca="true" t="shared" si="55" ref="CM42:CM47">SUM(AI42,+BK42)</f>
        <v>0</v>
      </c>
      <c r="CN42" s="134">
        <f aca="true" t="shared" si="56" ref="CN42:CN47">SUM(AJ42,+BL42)</f>
        <v>0</v>
      </c>
      <c r="CO42" s="134">
        <f aca="true" t="shared" si="57" ref="CO42:CO47">SUM(AK42,+BM42)</f>
        <v>0</v>
      </c>
      <c r="CP42" s="134">
        <f aca="true" t="shared" si="58" ref="CP42:CP47">SUM(AL42,+BN42)</f>
        <v>10922</v>
      </c>
      <c r="CQ42" s="134">
        <f aca="true" t="shared" si="59" ref="CQ42:CQ47">SUM(AM42,+BO42)</f>
        <v>35815</v>
      </c>
      <c r="CR42" s="134">
        <f aca="true" t="shared" si="60" ref="CR42:CR47">SUM(AN42,+BP42)</f>
        <v>4000</v>
      </c>
      <c r="CS42" s="134">
        <f aca="true" t="shared" si="61" ref="CS42:CS47">SUM(AO42,+BQ42)</f>
        <v>4000</v>
      </c>
      <c r="CT42" s="134">
        <f aca="true" t="shared" si="62" ref="CT42:CT47">SUM(AP42,+BR42)</f>
        <v>0</v>
      </c>
      <c r="CU42" s="134">
        <f aca="true" t="shared" si="63" ref="CU42:CU47">SUM(AQ42,+BS42)</f>
        <v>0</v>
      </c>
      <c r="CV42" s="134">
        <f aca="true" t="shared" si="64" ref="CV42:CV47">SUM(AR42,+BT42)</f>
        <v>0</v>
      </c>
      <c r="CW42" s="134">
        <f aca="true" t="shared" si="65" ref="CW42:CW47">SUM(AS42,+BU42)</f>
        <v>0</v>
      </c>
      <c r="CX42" s="134">
        <f t="shared" si="49"/>
        <v>0</v>
      </c>
      <c r="CY42" s="134">
        <f t="shared" si="49"/>
        <v>0</v>
      </c>
      <c r="CZ42" s="134">
        <f t="shared" si="49"/>
        <v>0</v>
      </c>
      <c r="DA42" s="134">
        <f t="shared" si="49"/>
        <v>0</v>
      </c>
      <c r="DB42" s="134">
        <f t="shared" si="49"/>
        <v>31815</v>
      </c>
      <c r="DC42" s="134">
        <f t="shared" si="49"/>
        <v>31815</v>
      </c>
      <c r="DD42" s="134">
        <f t="shared" si="49"/>
        <v>0</v>
      </c>
      <c r="DE42" s="134">
        <f t="shared" si="49"/>
        <v>0</v>
      </c>
      <c r="DF42" s="134">
        <f t="shared" si="49"/>
        <v>0</v>
      </c>
      <c r="DG42" s="134">
        <f t="shared" si="49"/>
        <v>141627</v>
      </c>
      <c r="DH42" s="134">
        <f t="shared" si="49"/>
        <v>0</v>
      </c>
      <c r="DI42" s="134">
        <f t="shared" si="49"/>
        <v>2450</v>
      </c>
      <c r="DJ42" s="134">
        <f t="shared" si="49"/>
        <v>38265</v>
      </c>
    </row>
    <row r="43" spans="1:114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6"/>
        <v>65045</v>
      </c>
      <c r="E43" s="134">
        <f t="shared" si="7"/>
        <v>0</v>
      </c>
      <c r="F43" s="134">
        <v>0</v>
      </c>
      <c r="G43" s="134">
        <v>0</v>
      </c>
      <c r="H43" s="134">
        <v>0</v>
      </c>
      <c r="I43" s="134">
        <v>0</v>
      </c>
      <c r="J43" s="135" t="s">
        <v>332</v>
      </c>
      <c r="K43" s="134">
        <v>0</v>
      </c>
      <c r="L43" s="134">
        <v>65045</v>
      </c>
      <c r="M43" s="134">
        <f t="shared" si="8"/>
        <v>54232</v>
      </c>
      <c r="N43" s="134">
        <f t="shared" si="9"/>
        <v>0</v>
      </c>
      <c r="O43" s="134">
        <v>0</v>
      </c>
      <c r="P43" s="134">
        <v>0</v>
      </c>
      <c r="Q43" s="134">
        <v>0</v>
      </c>
      <c r="R43" s="134">
        <v>0</v>
      </c>
      <c r="S43" s="135" t="s">
        <v>332</v>
      </c>
      <c r="T43" s="134">
        <v>0</v>
      </c>
      <c r="U43" s="134">
        <v>54232</v>
      </c>
      <c r="V43" s="134">
        <f t="shared" si="10"/>
        <v>119277</v>
      </c>
      <c r="W43" s="134">
        <f t="shared" si="11"/>
        <v>0</v>
      </c>
      <c r="X43" s="134">
        <f t="shared" si="12"/>
        <v>0</v>
      </c>
      <c r="Y43" s="134">
        <f t="shared" si="13"/>
        <v>0</v>
      </c>
      <c r="Z43" s="134">
        <f t="shared" si="14"/>
        <v>0</v>
      </c>
      <c r="AA43" s="134">
        <f t="shared" si="15"/>
        <v>0</v>
      </c>
      <c r="AB43" s="135" t="s">
        <v>332</v>
      </c>
      <c r="AC43" s="134">
        <f t="shared" si="16"/>
        <v>0</v>
      </c>
      <c r="AD43" s="134">
        <f t="shared" si="17"/>
        <v>119277</v>
      </c>
      <c r="AE43" s="134">
        <f t="shared" si="18"/>
        <v>0</v>
      </c>
      <c r="AF43" s="134">
        <f t="shared" si="19"/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f t="shared" si="20"/>
        <v>2000</v>
      </c>
      <c r="AN43" s="134">
        <f t="shared" si="21"/>
        <v>2000</v>
      </c>
      <c r="AO43" s="134">
        <v>2000</v>
      </c>
      <c r="AP43" s="134">
        <v>0</v>
      </c>
      <c r="AQ43" s="134">
        <v>0</v>
      </c>
      <c r="AR43" s="134">
        <v>0</v>
      </c>
      <c r="AS43" s="134">
        <f t="shared" si="22"/>
        <v>0</v>
      </c>
      <c r="AT43" s="134">
        <v>0</v>
      </c>
      <c r="AU43" s="134">
        <v>0</v>
      </c>
      <c r="AV43" s="134">
        <v>0</v>
      </c>
      <c r="AW43" s="134">
        <v>0</v>
      </c>
      <c r="AX43" s="134">
        <f t="shared" si="23"/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63045</v>
      </c>
      <c r="BD43" s="134">
        <v>0</v>
      </c>
      <c r="BE43" s="134">
        <v>0</v>
      </c>
      <c r="BF43" s="134">
        <f t="shared" si="24"/>
        <v>2000</v>
      </c>
      <c r="BG43" s="134">
        <f t="shared" si="25"/>
        <v>0</v>
      </c>
      <c r="BH43" s="134">
        <f t="shared" si="26"/>
        <v>0</v>
      </c>
      <c r="BI43" s="134">
        <v>0</v>
      </c>
      <c r="BJ43" s="134">
        <v>0</v>
      </c>
      <c r="BK43" s="134">
        <v>0</v>
      </c>
      <c r="BL43" s="134">
        <v>0</v>
      </c>
      <c r="BM43" s="134">
        <v>0</v>
      </c>
      <c r="BN43" s="134">
        <v>0</v>
      </c>
      <c r="BO43" s="134">
        <f t="shared" si="27"/>
        <v>200</v>
      </c>
      <c r="BP43" s="134">
        <f t="shared" si="28"/>
        <v>200</v>
      </c>
      <c r="BQ43" s="134">
        <v>200</v>
      </c>
      <c r="BR43" s="134">
        <v>0</v>
      </c>
      <c r="BS43" s="134">
        <v>0</v>
      </c>
      <c r="BT43" s="134">
        <v>0</v>
      </c>
      <c r="BU43" s="134">
        <f t="shared" si="29"/>
        <v>0</v>
      </c>
      <c r="BV43" s="134">
        <v>0</v>
      </c>
      <c r="BW43" s="134">
        <v>0</v>
      </c>
      <c r="BX43" s="134">
        <v>0</v>
      </c>
      <c r="BY43" s="134">
        <v>0</v>
      </c>
      <c r="BZ43" s="134">
        <f t="shared" si="30"/>
        <v>0</v>
      </c>
      <c r="CA43" s="134">
        <v>0</v>
      </c>
      <c r="CB43" s="134">
        <v>0</v>
      </c>
      <c r="CC43" s="134">
        <v>0</v>
      </c>
      <c r="CD43" s="134">
        <v>0</v>
      </c>
      <c r="CE43" s="134">
        <v>54032</v>
      </c>
      <c r="CF43" s="134">
        <v>0</v>
      </c>
      <c r="CG43" s="134">
        <v>0</v>
      </c>
      <c r="CH43" s="134">
        <f t="shared" si="31"/>
        <v>200</v>
      </c>
      <c r="CI43" s="134">
        <f t="shared" si="51"/>
        <v>0</v>
      </c>
      <c r="CJ43" s="134">
        <f t="shared" si="52"/>
        <v>0</v>
      </c>
      <c r="CK43" s="134">
        <f t="shared" si="53"/>
        <v>0</v>
      </c>
      <c r="CL43" s="134">
        <f t="shared" si="54"/>
        <v>0</v>
      </c>
      <c r="CM43" s="134">
        <f t="shared" si="55"/>
        <v>0</v>
      </c>
      <c r="CN43" s="134">
        <f t="shared" si="56"/>
        <v>0</v>
      </c>
      <c r="CO43" s="134">
        <f t="shared" si="57"/>
        <v>0</v>
      </c>
      <c r="CP43" s="134">
        <f t="shared" si="58"/>
        <v>0</v>
      </c>
      <c r="CQ43" s="134">
        <f t="shared" si="59"/>
        <v>2200</v>
      </c>
      <c r="CR43" s="134">
        <f t="shared" si="60"/>
        <v>2200</v>
      </c>
      <c r="CS43" s="134">
        <f t="shared" si="61"/>
        <v>2200</v>
      </c>
      <c r="CT43" s="134">
        <f t="shared" si="62"/>
        <v>0</v>
      </c>
      <c r="CU43" s="134">
        <f t="shared" si="63"/>
        <v>0</v>
      </c>
      <c r="CV43" s="134">
        <f t="shared" si="64"/>
        <v>0</v>
      </c>
      <c r="CW43" s="134">
        <f t="shared" si="65"/>
        <v>0</v>
      </c>
      <c r="CX43" s="134">
        <f t="shared" si="49"/>
        <v>0</v>
      </c>
      <c r="CY43" s="134">
        <f t="shared" si="49"/>
        <v>0</v>
      </c>
      <c r="CZ43" s="134">
        <f t="shared" si="49"/>
        <v>0</v>
      </c>
      <c r="DA43" s="134">
        <f t="shared" si="49"/>
        <v>0</v>
      </c>
      <c r="DB43" s="134">
        <f t="shared" si="49"/>
        <v>0</v>
      </c>
      <c r="DC43" s="134">
        <f t="shared" si="49"/>
        <v>0</v>
      </c>
      <c r="DD43" s="134">
        <f t="shared" si="49"/>
        <v>0</v>
      </c>
      <c r="DE43" s="134">
        <f t="shared" si="49"/>
        <v>0</v>
      </c>
      <c r="DF43" s="134">
        <f aca="true" t="shared" si="66" ref="DF43:DJ47">SUM(BB43,+CD43)</f>
        <v>0</v>
      </c>
      <c r="DG43" s="134">
        <f t="shared" si="66"/>
        <v>117077</v>
      </c>
      <c r="DH43" s="134">
        <f t="shared" si="66"/>
        <v>0</v>
      </c>
      <c r="DI43" s="134">
        <f t="shared" si="66"/>
        <v>0</v>
      </c>
      <c r="DJ43" s="134">
        <f t="shared" si="66"/>
        <v>2200</v>
      </c>
    </row>
    <row r="44" spans="1:114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6"/>
        <v>63814</v>
      </c>
      <c r="E44" s="134">
        <f t="shared" si="7"/>
        <v>0</v>
      </c>
      <c r="F44" s="134">
        <v>0</v>
      </c>
      <c r="G44" s="134">
        <v>0</v>
      </c>
      <c r="H44" s="134">
        <v>0</v>
      </c>
      <c r="I44" s="134">
        <v>0</v>
      </c>
      <c r="J44" s="135" t="s">
        <v>332</v>
      </c>
      <c r="K44" s="134">
        <v>0</v>
      </c>
      <c r="L44" s="134">
        <v>63814</v>
      </c>
      <c r="M44" s="134">
        <f t="shared" si="8"/>
        <v>36202</v>
      </c>
      <c r="N44" s="134">
        <f t="shared" si="9"/>
        <v>3465</v>
      </c>
      <c r="O44" s="134">
        <v>2500</v>
      </c>
      <c r="P44" s="134">
        <v>965</v>
      </c>
      <c r="Q44" s="134">
        <v>0</v>
      </c>
      <c r="R44" s="134">
        <v>0</v>
      </c>
      <c r="S44" s="135" t="s">
        <v>332</v>
      </c>
      <c r="T44" s="134">
        <v>0</v>
      </c>
      <c r="U44" s="134">
        <v>32737</v>
      </c>
      <c r="V44" s="134">
        <f t="shared" si="10"/>
        <v>100016</v>
      </c>
      <c r="W44" s="134">
        <f t="shared" si="11"/>
        <v>3465</v>
      </c>
      <c r="X44" s="134">
        <f t="shared" si="12"/>
        <v>2500</v>
      </c>
      <c r="Y44" s="134">
        <f t="shared" si="13"/>
        <v>965</v>
      </c>
      <c r="Z44" s="134">
        <f t="shared" si="14"/>
        <v>0</v>
      </c>
      <c r="AA44" s="134">
        <f t="shared" si="15"/>
        <v>0</v>
      </c>
      <c r="AB44" s="135" t="s">
        <v>332</v>
      </c>
      <c r="AC44" s="134">
        <f t="shared" si="16"/>
        <v>0</v>
      </c>
      <c r="AD44" s="134">
        <f t="shared" si="17"/>
        <v>96551</v>
      </c>
      <c r="AE44" s="134">
        <f t="shared" si="18"/>
        <v>0</v>
      </c>
      <c r="AF44" s="134">
        <f t="shared" si="19"/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559</v>
      </c>
      <c r="AM44" s="134">
        <f t="shared" si="20"/>
        <v>12467</v>
      </c>
      <c r="AN44" s="134">
        <f t="shared" si="21"/>
        <v>1300</v>
      </c>
      <c r="AO44" s="134">
        <v>1300</v>
      </c>
      <c r="AP44" s="134">
        <v>0</v>
      </c>
      <c r="AQ44" s="134">
        <v>0</v>
      </c>
      <c r="AR44" s="134">
        <v>0</v>
      </c>
      <c r="AS44" s="134">
        <f t="shared" si="22"/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f t="shared" si="23"/>
        <v>11167</v>
      </c>
      <c r="AY44" s="134">
        <v>11167</v>
      </c>
      <c r="AZ44" s="134">
        <v>0</v>
      </c>
      <c r="BA44" s="134">
        <v>0</v>
      </c>
      <c r="BB44" s="134">
        <v>0</v>
      </c>
      <c r="BC44" s="134">
        <v>50788</v>
      </c>
      <c r="BD44" s="134">
        <v>0</v>
      </c>
      <c r="BE44" s="134">
        <v>0</v>
      </c>
      <c r="BF44" s="134">
        <f t="shared" si="24"/>
        <v>12467</v>
      </c>
      <c r="BG44" s="134">
        <f t="shared" si="25"/>
        <v>5791</v>
      </c>
      <c r="BH44" s="134">
        <f t="shared" si="26"/>
        <v>5791</v>
      </c>
      <c r="BI44" s="134">
        <v>0</v>
      </c>
      <c r="BJ44" s="134">
        <v>0</v>
      </c>
      <c r="BK44" s="134">
        <v>0</v>
      </c>
      <c r="BL44" s="134">
        <v>5791</v>
      </c>
      <c r="BM44" s="134">
        <v>0</v>
      </c>
      <c r="BN44" s="134">
        <v>5295</v>
      </c>
      <c r="BO44" s="134">
        <f t="shared" si="27"/>
        <v>1300</v>
      </c>
      <c r="BP44" s="134">
        <f t="shared" si="28"/>
        <v>1300</v>
      </c>
      <c r="BQ44" s="134">
        <v>1300</v>
      </c>
      <c r="BR44" s="134">
        <v>0</v>
      </c>
      <c r="BS44" s="134">
        <v>0</v>
      </c>
      <c r="BT44" s="134">
        <v>0</v>
      </c>
      <c r="BU44" s="134">
        <f t="shared" si="29"/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f t="shared" si="30"/>
        <v>0</v>
      </c>
      <c r="CA44" s="134">
        <v>0</v>
      </c>
      <c r="CB44" s="134">
        <v>0</v>
      </c>
      <c r="CC44" s="134">
        <v>0</v>
      </c>
      <c r="CD44" s="134">
        <v>0</v>
      </c>
      <c r="CE44" s="134">
        <v>23816</v>
      </c>
      <c r="CF44" s="134">
        <v>0</v>
      </c>
      <c r="CG44" s="134">
        <v>0</v>
      </c>
      <c r="CH44" s="134">
        <f t="shared" si="31"/>
        <v>7091</v>
      </c>
      <c r="CI44" s="134">
        <f t="shared" si="51"/>
        <v>5791</v>
      </c>
      <c r="CJ44" s="134">
        <f t="shared" si="52"/>
        <v>5791</v>
      </c>
      <c r="CK44" s="134">
        <f t="shared" si="53"/>
        <v>0</v>
      </c>
      <c r="CL44" s="134">
        <f t="shared" si="54"/>
        <v>0</v>
      </c>
      <c r="CM44" s="134">
        <f t="shared" si="55"/>
        <v>0</v>
      </c>
      <c r="CN44" s="134">
        <f t="shared" si="56"/>
        <v>5791</v>
      </c>
      <c r="CO44" s="134">
        <f t="shared" si="57"/>
        <v>0</v>
      </c>
      <c r="CP44" s="134">
        <f t="shared" si="58"/>
        <v>5854</v>
      </c>
      <c r="CQ44" s="134">
        <f t="shared" si="59"/>
        <v>13767</v>
      </c>
      <c r="CR44" s="134">
        <f t="shared" si="60"/>
        <v>2600</v>
      </c>
      <c r="CS44" s="134">
        <f t="shared" si="61"/>
        <v>2600</v>
      </c>
      <c r="CT44" s="134">
        <f t="shared" si="62"/>
        <v>0</v>
      </c>
      <c r="CU44" s="134">
        <f t="shared" si="63"/>
        <v>0</v>
      </c>
      <c r="CV44" s="134">
        <f t="shared" si="64"/>
        <v>0</v>
      </c>
      <c r="CW44" s="134">
        <f t="shared" si="65"/>
        <v>0</v>
      </c>
      <c r="CX44" s="134">
        <f aca="true" t="shared" si="67" ref="CX44:DE47">SUM(AT44,+BV44)</f>
        <v>0</v>
      </c>
      <c r="CY44" s="134">
        <f t="shared" si="67"/>
        <v>0</v>
      </c>
      <c r="CZ44" s="134">
        <f t="shared" si="67"/>
        <v>0</v>
      </c>
      <c r="DA44" s="134">
        <f t="shared" si="67"/>
        <v>0</v>
      </c>
      <c r="DB44" s="134">
        <f t="shared" si="67"/>
        <v>11167</v>
      </c>
      <c r="DC44" s="134">
        <f t="shared" si="67"/>
        <v>11167</v>
      </c>
      <c r="DD44" s="134">
        <f t="shared" si="67"/>
        <v>0</v>
      </c>
      <c r="DE44" s="134">
        <f t="shared" si="67"/>
        <v>0</v>
      </c>
      <c r="DF44" s="134">
        <f t="shared" si="66"/>
        <v>0</v>
      </c>
      <c r="DG44" s="134">
        <f t="shared" si="66"/>
        <v>74604</v>
      </c>
      <c r="DH44" s="134">
        <f t="shared" si="66"/>
        <v>0</v>
      </c>
      <c r="DI44" s="134">
        <f t="shared" si="66"/>
        <v>0</v>
      </c>
      <c r="DJ44" s="134">
        <f t="shared" si="66"/>
        <v>19558</v>
      </c>
    </row>
    <row r="45" spans="1:114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6"/>
        <v>185294</v>
      </c>
      <c r="E45" s="134">
        <f t="shared" si="7"/>
        <v>386</v>
      </c>
      <c r="F45" s="134">
        <v>0</v>
      </c>
      <c r="G45" s="134">
        <v>0</v>
      </c>
      <c r="H45" s="134">
        <v>0</v>
      </c>
      <c r="I45" s="134">
        <v>0</v>
      </c>
      <c r="J45" s="135" t="s">
        <v>332</v>
      </c>
      <c r="K45" s="134">
        <v>386</v>
      </c>
      <c r="L45" s="134">
        <v>184908</v>
      </c>
      <c r="M45" s="134">
        <f t="shared" si="8"/>
        <v>74906</v>
      </c>
      <c r="N45" s="134">
        <f t="shared" si="9"/>
        <v>0</v>
      </c>
      <c r="O45" s="134">
        <v>0</v>
      </c>
      <c r="P45" s="134">
        <v>0</v>
      </c>
      <c r="Q45" s="134">
        <v>0</v>
      </c>
      <c r="R45" s="134">
        <v>0</v>
      </c>
      <c r="S45" s="135" t="s">
        <v>332</v>
      </c>
      <c r="T45" s="134">
        <v>0</v>
      </c>
      <c r="U45" s="134">
        <v>74906</v>
      </c>
      <c r="V45" s="134">
        <f t="shared" si="10"/>
        <v>260200</v>
      </c>
      <c r="W45" s="134">
        <f t="shared" si="11"/>
        <v>386</v>
      </c>
      <c r="X45" s="134">
        <f t="shared" si="12"/>
        <v>0</v>
      </c>
      <c r="Y45" s="134">
        <f t="shared" si="13"/>
        <v>0</v>
      </c>
      <c r="Z45" s="134">
        <f t="shared" si="14"/>
        <v>0</v>
      </c>
      <c r="AA45" s="134">
        <f t="shared" si="15"/>
        <v>0</v>
      </c>
      <c r="AB45" s="135" t="s">
        <v>332</v>
      </c>
      <c r="AC45" s="134">
        <f t="shared" si="16"/>
        <v>386</v>
      </c>
      <c r="AD45" s="134">
        <f t="shared" si="17"/>
        <v>259814</v>
      </c>
      <c r="AE45" s="134">
        <f t="shared" si="18"/>
        <v>0</v>
      </c>
      <c r="AF45" s="134">
        <f t="shared" si="19"/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1258</v>
      </c>
      <c r="AM45" s="134">
        <f t="shared" si="20"/>
        <v>48888</v>
      </c>
      <c r="AN45" s="134">
        <f t="shared" si="21"/>
        <v>5558</v>
      </c>
      <c r="AO45" s="134">
        <v>5558</v>
      </c>
      <c r="AP45" s="134">
        <v>0</v>
      </c>
      <c r="AQ45" s="134">
        <v>0</v>
      </c>
      <c r="AR45" s="134">
        <v>0</v>
      </c>
      <c r="AS45" s="134">
        <f t="shared" si="22"/>
        <v>0</v>
      </c>
      <c r="AT45" s="134">
        <v>0</v>
      </c>
      <c r="AU45" s="134">
        <v>0</v>
      </c>
      <c r="AV45" s="134">
        <v>0</v>
      </c>
      <c r="AW45" s="134">
        <v>0</v>
      </c>
      <c r="AX45" s="134">
        <f t="shared" si="23"/>
        <v>43330</v>
      </c>
      <c r="AY45" s="134">
        <v>36047</v>
      </c>
      <c r="AZ45" s="134">
        <v>0</v>
      </c>
      <c r="BA45" s="134">
        <v>7283</v>
      </c>
      <c r="BB45" s="134">
        <v>0</v>
      </c>
      <c r="BC45" s="134">
        <v>135148</v>
      </c>
      <c r="BD45" s="134">
        <v>0</v>
      </c>
      <c r="BE45" s="134">
        <v>0</v>
      </c>
      <c r="BF45" s="134">
        <f t="shared" si="24"/>
        <v>48888</v>
      </c>
      <c r="BG45" s="134">
        <f t="shared" si="25"/>
        <v>0</v>
      </c>
      <c r="BH45" s="134">
        <f t="shared" si="26"/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12056</v>
      </c>
      <c r="BO45" s="134">
        <f t="shared" si="27"/>
        <v>618</v>
      </c>
      <c r="BP45" s="134">
        <f t="shared" si="28"/>
        <v>618</v>
      </c>
      <c r="BQ45" s="134">
        <v>618</v>
      </c>
      <c r="BR45" s="134">
        <v>0</v>
      </c>
      <c r="BS45" s="134">
        <v>0</v>
      </c>
      <c r="BT45" s="134">
        <v>0</v>
      </c>
      <c r="BU45" s="134">
        <f t="shared" si="29"/>
        <v>0</v>
      </c>
      <c r="BV45" s="134">
        <v>0</v>
      </c>
      <c r="BW45" s="134">
        <v>0</v>
      </c>
      <c r="BX45" s="134">
        <v>0</v>
      </c>
      <c r="BY45" s="134">
        <v>0</v>
      </c>
      <c r="BZ45" s="134">
        <f t="shared" si="30"/>
        <v>0</v>
      </c>
      <c r="CA45" s="134">
        <v>0</v>
      </c>
      <c r="CB45" s="134">
        <v>0</v>
      </c>
      <c r="CC45" s="134">
        <v>0</v>
      </c>
      <c r="CD45" s="134">
        <v>0</v>
      </c>
      <c r="CE45" s="134">
        <v>62232</v>
      </c>
      <c r="CF45" s="134">
        <v>0</v>
      </c>
      <c r="CG45" s="134">
        <v>0</v>
      </c>
      <c r="CH45" s="134">
        <f t="shared" si="31"/>
        <v>618</v>
      </c>
      <c r="CI45" s="134">
        <f t="shared" si="51"/>
        <v>0</v>
      </c>
      <c r="CJ45" s="134">
        <f t="shared" si="52"/>
        <v>0</v>
      </c>
      <c r="CK45" s="134">
        <f t="shared" si="53"/>
        <v>0</v>
      </c>
      <c r="CL45" s="134">
        <f t="shared" si="54"/>
        <v>0</v>
      </c>
      <c r="CM45" s="134">
        <f t="shared" si="55"/>
        <v>0</v>
      </c>
      <c r="CN45" s="134">
        <f t="shared" si="56"/>
        <v>0</v>
      </c>
      <c r="CO45" s="134">
        <f t="shared" si="57"/>
        <v>0</v>
      </c>
      <c r="CP45" s="134">
        <f t="shared" si="58"/>
        <v>13314</v>
      </c>
      <c r="CQ45" s="134">
        <f t="shared" si="59"/>
        <v>49506</v>
      </c>
      <c r="CR45" s="134">
        <f t="shared" si="60"/>
        <v>6176</v>
      </c>
      <c r="CS45" s="134">
        <f t="shared" si="61"/>
        <v>6176</v>
      </c>
      <c r="CT45" s="134">
        <f t="shared" si="62"/>
        <v>0</v>
      </c>
      <c r="CU45" s="134">
        <f t="shared" si="63"/>
        <v>0</v>
      </c>
      <c r="CV45" s="134">
        <f t="shared" si="64"/>
        <v>0</v>
      </c>
      <c r="CW45" s="134">
        <f t="shared" si="65"/>
        <v>0</v>
      </c>
      <c r="CX45" s="134">
        <f t="shared" si="67"/>
        <v>0</v>
      </c>
      <c r="CY45" s="134">
        <f t="shared" si="67"/>
        <v>0</v>
      </c>
      <c r="CZ45" s="134">
        <f t="shared" si="67"/>
        <v>0</v>
      </c>
      <c r="DA45" s="134">
        <f t="shared" si="67"/>
        <v>0</v>
      </c>
      <c r="DB45" s="134">
        <f t="shared" si="67"/>
        <v>43330</v>
      </c>
      <c r="DC45" s="134">
        <f t="shared" si="67"/>
        <v>36047</v>
      </c>
      <c r="DD45" s="134">
        <f t="shared" si="67"/>
        <v>0</v>
      </c>
      <c r="DE45" s="134">
        <f t="shared" si="67"/>
        <v>7283</v>
      </c>
      <c r="DF45" s="134">
        <f t="shared" si="66"/>
        <v>0</v>
      </c>
      <c r="DG45" s="134">
        <f t="shared" si="66"/>
        <v>197380</v>
      </c>
      <c r="DH45" s="134">
        <f t="shared" si="66"/>
        <v>0</v>
      </c>
      <c r="DI45" s="134">
        <f t="shared" si="66"/>
        <v>0</v>
      </c>
      <c r="DJ45" s="134">
        <f t="shared" si="66"/>
        <v>49506</v>
      </c>
    </row>
    <row r="46" spans="1:114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6"/>
        <v>97042</v>
      </c>
      <c r="E46" s="134">
        <f t="shared" si="7"/>
        <v>0</v>
      </c>
      <c r="F46" s="134">
        <v>0</v>
      </c>
      <c r="G46" s="134">
        <v>0</v>
      </c>
      <c r="H46" s="134">
        <v>0</v>
      </c>
      <c r="I46" s="134">
        <v>0</v>
      </c>
      <c r="J46" s="135" t="s">
        <v>332</v>
      </c>
      <c r="K46" s="134">
        <v>0</v>
      </c>
      <c r="L46" s="134">
        <v>97042</v>
      </c>
      <c r="M46" s="134">
        <f t="shared" si="8"/>
        <v>17935</v>
      </c>
      <c r="N46" s="134">
        <f t="shared" si="9"/>
        <v>0</v>
      </c>
      <c r="O46" s="134">
        <v>0</v>
      </c>
      <c r="P46" s="134">
        <v>0</v>
      </c>
      <c r="Q46" s="134">
        <v>0</v>
      </c>
      <c r="R46" s="134">
        <v>0</v>
      </c>
      <c r="S46" s="135" t="s">
        <v>332</v>
      </c>
      <c r="T46" s="134">
        <v>0</v>
      </c>
      <c r="U46" s="134">
        <v>17935</v>
      </c>
      <c r="V46" s="134">
        <f t="shared" si="10"/>
        <v>114977</v>
      </c>
      <c r="W46" s="134">
        <f t="shared" si="11"/>
        <v>0</v>
      </c>
      <c r="X46" s="134">
        <f t="shared" si="12"/>
        <v>0</v>
      </c>
      <c r="Y46" s="134">
        <f t="shared" si="13"/>
        <v>0</v>
      </c>
      <c r="Z46" s="134">
        <f t="shared" si="14"/>
        <v>0</v>
      </c>
      <c r="AA46" s="134">
        <f t="shared" si="15"/>
        <v>0</v>
      </c>
      <c r="AB46" s="135" t="s">
        <v>332</v>
      </c>
      <c r="AC46" s="134">
        <f t="shared" si="16"/>
        <v>0</v>
      </c>
      <c r="AD46" s="134">
        <f t="shared" si="17"/>
        <v>114977</v>
      </c>
      <c r="AE46" s="134">
        <f t="shared" si="18"/>
        <v>0</v>
      </c>
      <c r="AF46" s="134">
        <f t="shared" si="19"/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25450</v>
      </c>
      <c r="AM46" s="134">
        <f t="shared" si="20"/>
        <v>29252</v>
      </c>
      <c r="AN46" s="134">
        <f t="shared" si="21"/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f t="shared" si="22"/>
        <v>6419</v>
      </c>
      <c r="AT46" s="134">
        <v>6419</v>
      </c>
      <c r="AU46" s="134">
        <v>0</v>
      </c>
      <c r="AV46" s="134">
        <v>0</v>
      </c>
      <c r="AW46" s="134">
        <v>0</v>
      </c>
      <c r="AX46" s="134">
        <f t="shared" si="23"/>
        <v>22833</v>
      </c>
      <c r="AY46" s="134">
        <v>22833</v>
      </c>
      <c r="AZ46" s="134">
        <v>0</v>
      </c>
      <c r="BA46" s="134">
        <v>0</v>
      </c>
      <c r="BB46" s="134">
        <v>0</v>
      </c>
      <c r="BC46" s="134">
        <v>42340</v>
      </c>
      <c r="BD46" s="134">
        <v>0</v>
      </c>
      <c r="BE46" s="134">
        <v>0</v>
      </c>
      <c r="BF46" s="134">
        <f t="shared" si="24"/>
        <v>29252</v>
      </c>
      <c r="BG46" s="134">
        <f t="shared" si="25"/>
        <v>0</v>
      </c>
      <c r="BH46" s="134">
        <f t="shared" si="26"/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f t="shared" si="27"/>
        <v>0</v>
      </c>
      <c r="BP46" s="134">
        <f t="shared" si="28"/>
        <v>0</v>
      </c>
      <c r="BQ46" s="134">
        <v>0</v>
      </c>
      <c r="BR46" s="134">
        <v>0</v>
      </c>
      <c r="BS46" s="134">
        <v>0</v>
      </c>
      <c r="BT46" s="134">
        <v>0</v>
      </c>
      <c r="BU46" s="134">
        <f t="shared" si="29"/>
        <v>0</v>
      </c>
      <c r="BV46" s="134">
        <v>0</v>
      </c>
      <c r="BW46" s="134">
        <v>0</v>
      </c>
      <c r="BX46" s="134">
        <v>0</v>
      </c>
      <c r="BY46" s="134">
        <v>0</v>
      </c>
      <c r="BZ46" s="134">
        <f t="shared" si="30"/>
        <v>0</v>
      </c>
      <c r="CA46" s="134">
        <v>0</v>
      </c>
      <c r="CB46" s="134">
        <v>0</v>
      </c>
      <c r="CC46" s="134">
        <v>0</v>
      </c>
      <c r="CD46" s="134">
        <v>0</v>
      </c>
      <c r="CE46" s="134">
        <v>17935</v>
      </c>
      <c r="CF46" s="134">
        <v>0</v>
      </c>
      <c r="CG46" s="134">
        <v>0</v>
      </c>
      <c r="CH46" s="134">
        <f t="shared" si="31"/>
        <v>0</v>
      </c>
      <c r="CI46" s="134">
        <f t="shared" si="51"/>
        <v>0</v>
      </c>
      <c r="CJ46" s="134">
        <f t="shared" si="52"/>
        <v>0</v>
      </c>
      <c r="CK46" s="134">
        <f t="shared" si="53"/>
        <v>0</v>
      </c>
      <c r="CL46" s="134">
        <f t="shared" si="54"/>
        <v>0</v>
      </c>
      <c r="CM46" s="134">
        <f t="shared" si="55"/>
        <v>0</v>
      </c>
      <c r="CN46" s="134">
        <f t="shared" si="56"/>
        <v>0</v>
      </c>
      <c r="CO46" s="134">
        <f t="shared" si="57"/>
        <v>0</v>
      </c>
      <c r="CP46" s="134">
        <f t="shared" si="58"/>
        <v>25450</v>
      </c>
      <c r="CQ46" s="134">
        <f t="shared" si="59"/>
        <v>29252</v>
      </c>
      <c r="CR46" s="134">
        <f t="shared" si="60"/>
        <v>0</v>
      </c>
      <c r="CS46" s="134">
        <f t="shared" si="61"/>
        <v>0</v>
      </c>
      <c r="CT46" s="134">
        <f t="shared" si="62"/>
        <v>0</v>
      </c>
      <c r="CU46" s="134">
        <f t="shared" si="63"/>
        <v>0</v>
      </c>
      <c r="CV46" s="134">
        <f t="shared" si="64"/>
        <v>0</v>
      </c>
      <c r="CW46" s="134">
        <f t="shared" si="65"/>
        <v>6419</v>
      </c>
      <c r="CX46" s="134">
        <f t="shared" si="67"/>
        <v>6419</v>
      </c>
      <c r="CY46" s="134">
        <f t="shared" si="67"/>
        <v>0</v>
      </c>
      <c r="CZ46" s="134">
        <f t="shared" si="67"/>
        <v>0</v>
      </c>
      <c r="DA46" s="134">
        <f t="shared" si="67"/>
        <v>0</v>
      </c>
      <c r="DB46" s="134">
        <f t="shared" si="67"/>
        <v>22833</v>
      </c>
      <c r="DC46" s="134">
        <f t="shared" si="67"/>
        <v>22833</v>
      </c>
      <c r="DD46" s="134">
        <f t="shared" si="67"/>
        <v>0</v>
      </c>
      <c r="DE46" s="134">
        <f t="shared" si="67"/>
        <v>0</v>
      </c>
      <c r="DF46" s="134">
        <f t="shared" si="66"/>
        <v>0</v>
      </c>
      <c r="DG46" s="134">
        <f t="shared" si="66"/>
        <v>60275</v>
      </c>
      <c r="DH46" s="134">
        <f t="shared" si="66"/>
        <v>0</v>
      </c>
      <c r="DI46" s="134">
        <f t="shared" si="66"/>
        <v>0</v>
      </c>
      <c r="DJ46" s="134">
        <f t="shared" si="66"/>
        <v>29252</v>
      </c>
    </row>
    <row r="47" spans="1:114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6"/>
        <v>7441</v>
      </c>
      <c r="E47" s="134">
        <f t="shared" si="7"/>
        <v>0</v>
      </c>
      <c r="F47" s="134">
        <v>0</v>
      </c>
      <c r="G47" s="134">
        <v>0</v>
      </c>
      <c r="H47" s="134">
        <v>0</v>
      </c>
      <c r="I47" s="134">
        <v>0</v>
      </c>
      <c r="J47" s="135" t="s">
        <v>332</v>
      </c>
      <c r="K47" s="134">
        <v>0</v>
      </c>
      <c r="L47" s="134">
        <v>7441</v>
      </c>
      <c r="M47" s="134">
        <f t="shared" si="8"/>
        <v>7592</v>
      </c>
      <c r="N47" s="134">
        <f t="shared" si="9"/>
        <v>0</v>
      </c>
      <c r="O47" s="134">
        <v>0</v>
      </c>
      <c r="P47" s="134">
        <v>0</v>
      </c>
      <c r="Q47" s="134">
        <v>0</v>
      </c>
      <c r="R47" s="134">
        <v>0</v>
      </c>
      <c r="S47" s="135" t="s">
        <v>332</v>
      </c>
      <c r="T47" s="134">
        <v>0</v>
      </c>
      <c r="U47" s="134">
        <v>7592</v>
      </c>
      <c r="V47" s="134">
        <f t="shared" si="10"/>
        <v>15033</v>
      </c>
      <c r="W47" s="134">
        <f t="shared" si="11"/>
        <v>0</v>
      </c>
      <c r="X47" s="134">
        <f t="shared" si="12"/>
        <v>0</v>
      </c>
      <c r="Y47" s="134">
        <f t="shared" si="13"/>
        <v>0</v>
      </c>
      <c r="Z47" s="134">
        <f t="shared" si="14"/>
        <v>0</v>
      </c>
      <c r="AA47" s="134">
        <f t="shared" si="15"/>
        <v>0</v>
      </c>
      <c r="AB47" s="135" t="s">
        <v>332</v>
      </c>
      <c r="AC47" s="134">
        <f t="shared" si="16"/>
        <v>0</v>
      </c>
      <c r="AD47" s="134">
        <f t="shared" si="17"/>
        <v>15033</v>
      </c>
      <c r="AE47" s="134">
        <f t="shared" si="18"/>
        <v>0</v>
      </c>
      <c r="AF47" s="134">
        <f t="shared" si="19"/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f t="shared" si="20"/>
        <v>0</v>
      </c>
      <c r="AN47" s="134">
        <f t="shared" si="21"/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f t="shared" si="22"/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f t="shared" si="23"/>
        <v>0</v>
      </c>
      <c r="AY47" s="134">
        <v>0</v>
      </c>
      <c r="AZ47" s="134">
        <v>0</v>
      </c>
      <c r="BA47" s="134">
        <v>0</v>
      </c>
      <c r="BB47" s="134">
        <v>0</v>
      </c>
      <c r="BC47" s="134">
        <v>7441</v>
      </c>
      <c r="BD47" s="134">
        <v>0</v>
      </c>
      <c r="BE47" s="134">
        <v>0</v>
      </c>
      <c r="BF47" s="134">
        <f t="shared" si="24"/>
        <v>0</v>
      </c>
      <c r="BG47" s="134">
        <f t="shared" si="25"/>
        <v>0</v>
      </c>
      <c r="BH47" s="134">
        <f t="shared" si="26"/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f t="shared" si="27"/>
        <v>0</v>
      </c>
      <c r="BP47" s="134">
        <f t="shared" si="28"/>
        <v>0</v>
      </c>
      <c r="BQ47" s="134">
        <v>0</v>
      </c>
      <c r="BR47" s="134">
        <v>0</v>
      </c>
      <c r="BS47" s="134">
        <v>0</v>
      </c>
      <c r="BT47" s="134">
        <v>0</v>
      </c>
      <c r="BU47" s="134">
        <f t="shared" si="29"/>
        <v>0</v>
      </c>
      <c r="BV47" s="134">
        <v>0</v>
      </c>
      <c r="BW47" s="134">
        <v>0</v>
      </c>
      <c r="BX47" s="134">
        <v>0</v>
      </c>
      <c r="BY47" s="134">
        <v>0</v>
      </c>
      <c r="BZ47" s="134">
        <f t="shared" si="30"/>
        <v>0</v>
      </c>
      <c r="CA47" s="134">
        <v>0</v>
      </c>
      <c r="CB47" s="134">
        <v>0</v>
      </c>
      <c r="CC47" s="134">
        <v>0</v>
      </c>
      <c r="CD47" s="134">
        <v>0</v>
      </c>
      <c r="CE47" s="134">
        <v>7592</v>
      </c>
      <c r="CF47" s="134">
        <v>0</v>
      </c>
      <c r="CG47" s="134">
        <v>0</v>
      </c>
      <c r="CH47" s="134">
        <f t="shared" si="31"/>
        <v>0</v>
      </c>
      <c r="CI47" s="134">
        <f t="shared" si="51"/>
        <v>0</v>
      </c>
      <c r="CJ47" s="134">
        <f t="shared" si="52"/>
        <v>0</v>
      </c>
      <c r="CK47" s="134">
        <f t="shared" si="53"/>
        <v>0</v>
      </c>
      <c r="CL47" s="134">
        <f t="shared" si="54"/>
        <v>0</v>
      </c>
      <c r="CM47" s="134">
        <f t="shared" si="55"/>
        <v>0</v>
      </c>
      <c r="CN47" s="134">
        <f t="shared" si="56"/>
        <v>0</v>
      </c>
      <c r="CO47" s="134">
        <f t="shared" si="57"/>
        <v>0</v>
      </c>
      <c r="CP47" s="134">
        <f t="shared" si="58"/>
        <v>0</v>
      </c>
      <c r="CQ47" s="134">
        <f t="shared" si="59"/>
        <v>0</v>
      </c>
      <c r="CR47" s="134">
        <f t="shared" si="60"/>
        <v>0</v>
      </c>
      <c r="CS47" s="134">
        <f t="shared" si="61"/>
        <v>0</v>
      </c>
      <c r="CT47" s="134">
        <f t="shared" si="62"/>
        <v>0</v>
      </c>
      <c r="CU47" s="134">
        <f t="shared" si="63"/>
        <v>0</v>
      </c>
      <c r="CV47" s="134">
        <f t="shared" si="64"/>
        <v>0</v>
      </c>
      <c r="CW47" s="134">
        <f t="shared" si="65"/>
        <v>0</v>
      </c>
      <c r="CX47" s="134">
        <f t="shared" si="67"/>
        <v>0</v>
      </c>
      <c r="CY47" s="134">
        <f t="shared" si="67"/>
        <v>0</v>
      </c>
      <c r="CZ47" s="134">
        <f t="shared" si="67"/>
        <v>0</v>
      </c>
      <c r="DA47" s="134">
        <f t="shared" si="67"/>
        <v>0</v>
      </c>
      <c r="DB47" s="134">
        <f t="shared" si="67"/>
        <v>0</v>
      </c>
      <c r="DC47" s="134">
        <f t="shared" si="67"/>
        <v>0</v>
      </c>
      <c r="DD47" s="134">
        <f t="shared" si="67"/>
        <v>0</v>
      </c>
      <c r="DE47" s="134">
        <f t="shared" si="67"/>
        <v>0</v>
      </c>
      <c r="DF47" s="134">
        <f t="shared" si="66"/>
        <v>0</v>
      </c>
      <c r="DG47" s="134">
        <f t="shared" si="66"/>
        <v>15033</v>
      </c>
      <c r="DH47" s="134">
        <f t="shared" si="66"/>
        <v>0</v>
      </c>
      <c r="DI47" s="134">
        <f t="shared" si="66"/>
        <v>0</v>
      </c>
      <c r="DJ47" s="134">
        <f t="shared" si="66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SUM(D8:D20)</f>
        <v>3631471</v>
      </c>
      <c r="E7" s="123">
        <f t="shared" si="0"/>
        <v>3344699</v>
      </c>
      <c r="F7" s="123">
        <f t="shared" si="0"/>
        <v>614764</v>
      </c>
      <c r="G7" s="123">
        <f t="shared" si="0"/>
        <v>0</v>
      </c>
      <c r="H7" s="123">
        <f t="shared" si="0"/>
        <v>1622800</v>
      </c>
      <c r="I7" s="123">
        <f t="shared" si="0"/>
        <v>805018</v>
      </c>
      <c r="J7" s="123">
        <f t="shared" si="0"/>
        <v>7196682</v>
      </c>
      <c r="K7" s="123">
        <f t="shared" si="0"/>
        <v>302117</v>
      </c>
      <c r="L7" s="123">
        <f t="shared" si="0"/>
        <v>286772</v>
      </c>
      <c r="M7" s="123">
        <f t="shared" si="0"/>
        <v>275380</v>
      </c>
      <c r="N7" s="123">
        <f t="shared" si="0"/>
        <v>50199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39644</v>
      </c>
      <c r="S7" s="123">
        <f t="shared" si="0"/>
        <v>2944307</v>
      </c>
      <c r="T7" s="123">
        <f t="shared" si="0"/>
        <v>10555</v>
      </c>
      <c r="U7" s="123">
        <f t="shared" si="0"/>
        <v>225181</v>
      </c>
      <c r="V7" s="123">
        <f t="shared" si="0"/>
        <v>3906851</v>
      </c>
      <c r="W7" s="123">
        <f t="shared" si="0"/>
        <v>3394898</v>
      </c>
      <c r="X7" s="123">
        <f t="shared" si="0"/>
        <v>614764</v>
      </c>
      <c r="Y7" s="123">
        <f t="shared" si="0"/>
        <v>0</v>
      </c>
      <c r="Z7" s="123">
        <f t="shared" si="0"/>
        <v>1622800</v>
      </c>
      <c r="AA7" s="123">
        <f t="shared" si="0"/>
        <v>844662</v>
      </c>
      <c r="AB7" s="123">
        <f t="shared" si="0"/>
        <v>10140989</v>
      </c>
      <c r="AC7" s="123">
        <f t="shared" si="0"/>
        <v>312672</v>
      </c>
      <c r="AD7" s="123">
        <f t="shared" si="0"/>
        <v>511953</v>
      </c>
      <c r="AE7" s="123">
        <f t="shared" si="0"/>
        <v>2923642</v>
      </c>
      <c r="AF7" s="123">
        <f t="shared" si="0"/>
        <v>2923642</v>
      </c>
      <c r="AG7" s="123">
        <f t="shared" si="0"/>
        <v>0</v>
      </c>
      <c r="AH7" s="123">
        <f t="shared" si="0"/>
        <v>2432420</v>
      </c>
      <c r="AI7" s="123">
        <f t="shared" si="0"/>
        <v>480308</v>
      </c>
      <c r="AJ7" s="123">
        <f t="shared" si="0"/>
        <v>10914</v>
      </c>
      <c r="AK7" s="123">
        <f t="shared" si="0"/>
        <v>0</v>
      </c>
      <c r="AL7" s="123" t="s">
        <v>332</v>
      </c>
      <c r="AM7" s="123">
        <f aca="true" t="shared" si="1" ref="AM7:BB7">SUM(AM8:AM20)</f>
        <v>7565106</v>
      </c>
      <c r="AN7" s="123">
        <f t="shared" si="1"/>
        <v>1385279</v>
      </c>
      <c r="AO7" s="123">
        <f t="shared" si="1"/>
        <v>1081107</v>
      </c>
      <c r="AP7" s="123">
        <f t="shared" si="1"/>
        <v>0</v>
      </c>
      <c r="AQ7" s="123">
        <f t="shared" si="1"/>
        <v>273647</v>
      </c>
      <c r="AR7" s="123">
        <f t="shared" si="1"/>
        <v>30525</v>
      </c>
      <c r="AS7" s="123">
        <f t="shared" si="1"/>
        <v>2682131</v>
      </c>
      <c r="AT7" s="123">
        <f t="shared" si="1"/>
        <v>1140</v>
      </c>
      <c r="AU7" s="123">
        <f t="shared" si="1"/>
        <v>2467163</v>
      </c>
      <c r="AV7" s="123">
        <f t="shared" si="1"/>
        <v>213828</v>
      </c>
      <c r="AW7" s="123">
        <f t="shared" si="1"/>
        <v>3038</v>
      </c>
      <c r="AX7" s="123">
        <f t="shared" si="1"/>
        <v>3484021</v>
      </c>
      <c r="AY7" s="123">
        <f t="shared" si="1"/>
        <v>432660</v>
      </c>
      <c r="AZ7" s="123">
        <f t="shared" si="1"/>
        <v>3017621</v>
      </c>
      <c r="BA7" s="123">
        <f t="shared" si="1"/>
        <v>25394</v>
      </c>
      <c r="BB7" s="123">
        <f t="shared" si="1"/>
        <v>8346</v>
      </c>
      <c r="BC7" s="123" t="s">
        <v>332</v>
      </c>
      <c r="BD7" s="123">
        <f aca="true" t="shared" si="2" ref="BD7:BM7">SUM(BD8:BD20)</f>
        <v>10637</v>
      </c>
      <c r="BE7" s="123">
        <f t="shared" si="2"/>
        <v>339405</v>
      </c>
      <c r="BF7" s="123">
        <f t="shared" si="2"/>
        <v>10828153</v>
      </c>
      <c r="BG7" s="123">
        <f t="shared" si="2"/>
        <v>346748</v>
      </c>
      <c r="BH7" s="123">
        <f t="shared" si="2"/>
        <v>346748</v>
      </c>
      <c r="BI7" s="123">
        <f t="shared" si="2"/>
        <v>0</v>
      </c>
      <c r="BJ7" s="123">
        <f t="shared" si="2"/>
        <v>335085</v>
      </c>
      <c r="BK7" s="123">
        <f t="shared" si="2"/>
        <v>0</v>
      </c>
      <c r="BL7" s="123">
        <f t="shared" si="2"/>
        <v>11663</v>
      </c>
      <c r="BM7" s="123">
        <f t="shared" si="2"/>
        <v>0</v>
      </c>
      <c r="BN7" s="123" t="s">
        <v>332</v>
      </c>
      <c r="BO7" s="123">
        <f aca="true" t="shared" si="3" ref="BO7:CD7">SUM(BO8:BO20)</f>
        <v>2790049</v>
      </c>
      <c r="BP7" s="123">
        <f t="shared" si="3"/>
        <v>683264</v>
      </c>
      <c r="BQ7" s="123">
        <f t="shared" si="3"/>
        <v>415923</v>
      </c>
      <c r="BR7" s="123">
        <f t="shared" si="3"/>
        <v>0</v>
      </c>
      <c r="BS7" s="123">
        <f t="shared" si="3"/>
        <v>267341</v>
      </c>
      <c r="BT7" s="123">
        <f t="shared" si="3"/>
        <v>0</v>
      </c>
      <c r="BU7" s="123">
        <f t="shared" si="3"/>
        <v>1092575</v>
      </c>
      <c r="BV7" s="123">
        <f t="shared" si="3"/>
        <v>0</v>
      </c>
      <c r="BW7" s="123">
        <f t="shared" si="3"/>
        <v>1089115</v>
      </c>
      <c r="BX7" s="123">
        <f t="shared" si="3"/>
        <v>3460</v>
      </c>
      <c r="BY7" s="123">
        <f t="shared" si="3"/>
        <v>0</v>
      </c>
      <c r="BZ7" s="123">
        <f t="shared" si="3"/>
        <v>1014210</v>
      </c>
      <c r="CA7" s="123">
        <f t="shared" si="3"/>
        <v>65051</v>
      </c>
      <c r="CB7" s="123">
        <f t="shared" si="3"/>
        <v>869497</v>
      </c>
      <c r="CC7" s="123">
        <f t="shared" si="3"/>
        <v>79662</v>
      </c>
      <c r="CD7" s="123">
        <f t="shared" si="3"/>
        <v>0</v>
      </c>
      <c r="CE7" s="123" t="s">
        <v>332</v>
      </c>
      <c r="CF7" s="123">
        <f aca="true" t="shared" si="4" ref="CF7:CO7">SUM(CF8:CF20)</f>
        <v>0</v>
      </c>
      <c r="CG7" s="123">
        <f t="shared" si="4"/>
        <v>82890</v>
      </c>
      <c r="CH7" s="123">
        <f t="shared" si="4"/>
        <v>3219687</v>
      </c>
      <c r="CI7" s="123">
        <f t="shared" si="4"/>
        <v>3270390</v>
      </c>
      <c r="CJ7" s="123">
        <f t="shared" si="4"/>
        <v>3270390</v>
      </c>
      <c r="CK7" s="123">
        <f t="shared" si="4"/>
        <v>0</v>
      </c>
      <c r="CL7" s="123">
        <f t="shared" si="4"/>
        <v>2767505</v>
      </c>
      <c r="CM7" s="123">
        <f t="shared" si="4"/>
        <v>480308</v>
      </c>
      <c r="CN7" s="123">
        <f t="shared" si="4"/>
        <v>22577</v>
      </c>
      <c r="CO7" s="123">
        <f t="shared" si="4"/>
        <v>0</v>
      </c>
      <c r="CP7" s="123" t="s">
        <v>332</v>
      </c>
      <c r="CQ7" s="123">
        <f aca="true" t="shared" si="5" ref="CQ7:DF7">SUM(CQ8:CQ20)</f>
        <v>10355155</v>
      </c>
      <c r="CR7" s="123">
        <f t="shared" si="5"/>
        <v>2068543</v>
      </c>
      <c r="CS7" s="123">
        <f t="shared" si="5"/>
        <v>1497030</v>
      </c>
      <c r="CT7" s="123">
        <f t="shared" si="5"/>
        <v>0</v>
      </c>
      <c r="CU7" s="123">
        <f t="shared" si="5"/>
        <v>540988</v>
      </c>
      <c r="CV7" s="123">
        <f t="shared" si="5"/>
        <v>30525</v>
      </c>
      <c r="CW7" s="123">
        <f t="shared" si="5"/>
        <v>3774706</v>
      </c>
      <c r="CX7" s="123">
        <f t="shared" si="5"/>
        <v>1140</v>
      </c>
      <c r="CY7" s="123">
        <f t="shared" si="5"/>
        <v>3556278</v>
      </c>
      <c r="CZ7" s="123">
        <f t="shared" si="5"/>
        <v>217288</v>
      </c>
      <c r="DA7" s="123">
        <f t="shared" si="5"/>
        <v>3038</v>
      </c>
      <c r="DB7" s="123">
        <f t="shared" si="5"/>
        <v>4498231</v>
      </c>
      <c r="DC7" s="123">
        <f t="shared" si="5"/>
        <v>497711</v>
      </c>
      <c r="DD7" s="123">
        <f t="shared" si="5"/>
        <v>3887118</v>
      </c>
      <c r="DE7" s="123">
        <f t="shared" si="5"/>
        <v>105056</v>
      </c>
      <c r="DF7" s="123">
        <f t="shared" si="5"/>
        <v>8346</v>
      </c>
      <c r="DG7" s="123" t="s">
        <v>332</v>
      </c>
      <c r="DH7" s="123">
        <f>SUM(DH8:DH20)</f>
        <v>10637</v>
      </c>
      <c r="DI7" s="123">
        <f>SUM(DI8:DI20)</f>
        <v>422295</v>
      </c>
      <c r="DJ7" s="123">
        <f>SUM(DJ8:DJ20)</f>
        <v>14047840</v>
      </c>
    </row>
    <row r="8" spans="1:114" s="129" customFormat="1" ht="12" customHeight="1">
      <c r="A8" s="125" t="s">
        <v>334</v>
      </c>
      <c r="B8" s="133" t="s">
        <v>416</v>
      </c>
      <c r="C8" s="125" t="s">
        <v>417</v>
      </c>
      <c r="D8" s="127">
        <f aca="true" t="shared" si="6" ref="D8:D20">SUM(E8,+L8)</f>
        <v>30236</v>
      </c>
      <c r="E8" s="127">
        <f aca="true" t="shared" si="7" ref="E8:E20">SUM(F8:I8)+K8</f>
        <v>30236</v>
      </c>
      <c r="F8" s="127">
        <v>0</v>
      </c>
      <c r="G8" s="127">
        <v>0</v>
      </c>
      <c r="H8" s="127">
        <v>0</v>
      </c>
      <c r="I8" s="127">
        <v>14993</v>
      </c>
      <c r="J8" s="127">
        <v>372438</v>
      </c>
      <c r="K8" s="127">
        <v>15243</v>
      </c>
      <c r="L8" s="127">
        <v>0</v>
      </c>
      <c r="M8" s="127">
        <f aca="true" t="shared" si="8" ref="M8:M20">SUM(N8,+U8)</f>
        <v>0</v>
      </c>
      <c r="N8" s="127">
        <f aca="true" t="shared" si="9" ref="N8:N20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72319</v>
      </c>
      <c r="T8" s="127">
        <v>0</v>
      </c>
      <c r="U8" s="127">
        <v>0</v>
      </c>
      <c r="V8" s="127">
        <f aca="true" t="shared" si="10" ref="V8:V20">+SUM(D8,M8)</f>
        <v>30236</v>
      </c>
      <c r="W8" s="127">
        <f aca="true" t="shared" si="11" ref="W8:W20">+SUM(E8,N8)</f>
        <v>30236</v>
      </c>
      <c r="X8" s="127">
        <f aca="true" t="shared" si="12" ref="X8:X20">+SUM(F8,O8)</f>
        <v>0</v>
      </c>
      <c r="Y8" s="127">
        <f aca="true" t="shared" si="13" ref="Y8:Y20">+SUM(G8,P8)</f>
        <v>0</v>
      </c>
      <c r="Z8" s="127">
        <f aca="true" t="shared" si="14" ref="Z8:Z20">+SUM(H8,Q8)</f>
        <v>0</v>
      </c>
      <c r="AA8" s="127">
        <f aca="true" t="shared" si="15" ref="AA8:AA20">+SUM(I8,R8)</f>
        <v>14993</v>
      </c>
      <c r="AB8" s="127">
        <f aca="true" t="shared" si="16" ref="AB8:AB20">+SUM(J8,S8)</f>
        <v>444757</v>
      </c>
      <c r="AC8" s="127">
        <f aca="true" t="shared" si="17" ref="AC8:AC20">+SUM(K8,T8)</f>
        <v>15243</v>
      </c>
      <c r="AD8" s="127">
        <f aca="true" t="shared" si="18" ref="AD8:AD20">+SUM(L8,U8)</f>
        <v>0</v>
      </c>
      <c r="AE8" s="127">
        <f aca="true" t="shared" si="19" ref="AE8:AE20">SUM(AF8,+AK8)</f>
        <v>6724</v>
      </c>
      <c r="AF8" s="127">
        <f aca="true" t="shared" si="20" ref="AF8:AF20">SUM(AG8:AJ8)</f>
        <v>6724</v>
      </c>
      <c r="AG8" s="127">
        <v>0</v>
      </c>
      <c r="AH8" s="127">
        <v>0</v>
      </c>
      <c r="AI8" s="127">
        <v>0</v>
      </c>
      <c r="AJ8" s="127">
        <v>6724</v>
      </c>
      <c r="AK8" s="127">
        <v>0</v>
      </c>
      <c r="AL8" s="128" t="s">
        <v>332</v>
      </c>
      <c r="AM8" s="127">
        <f aca="true" t="shared" si="21" ref="AM8:AM20">SUM(AN8,AS8,AW8,AX8,BD8)</f>
        <v>395950</v>
      </c>
      <c r="AN8" s="127">
        <f aca="true" t="shared" si="22" ref="AN8:AN20">SUM(AO8:AR8)</f>
        <v>41958</v>
      </c>
      <c r="AO8" s="127">
        <v>27381</v>
      </c>
      <c r="AP8" s="127">
        <v>0</v>
      </c>
      <c r="AQ8" s="127">
        <v>6051</v>
      </c>
      <c r="AR8" s="127">
        <v>8526</v>
      </c>
      <c r="AS8" s="127">
        <f aca="true" t="shared" si="23" ref="AS8:AS20">SUM(AT8:AV8)</f>
        <v>189578</v>
      </c>
      <c r="AT8" s="127">
        <v>0</v>
      </c>
      <c r="AU8" s="127">
        <v>175635</v>
      </c>
      <c r="AV8" s="127">
        <v>13943</v>
      </c>
      <c r="AW8" s="127">
        <v>0</v>
      </c>
      <c r="AX8" s="127">
        <f aca="true" t="shared" si="24" ref="AX8:AX20">SUM(AY8:BB8)</f>
        <v>164414</v>
      </c>
      <c r="AY8" s="127">
        <v>69475</v>
      </c>
      <c r="AZ8" s="127">
        <v>89839</v>
      </c>
      <c r="BA8" s="127">
        <v>5100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20">SUM(AE8,+AM8,+BE8)</f>
        <v>402674</v>
      </c>
      <c r="BG8" s="127">
        <f aca="true" t="shared" si="26" ref="BG8:BG20">SUM(BH8,+BM8)</f>
        <v>11663</v>
      </c>
      <c r="BH8" s="127">
        <f aca="true" t="shared" si="27" ref="BH8:BH20">SUM(BI8:BL8)</f>
        <v>11663</v>
      </c>
      <c r="BI8" s="127">
        <v>0</v>
      </c>
      <c r="BJ8" s="127">
        <v>0</v>
      </c>
      <c r="BK8" s="127">
        <v>0</v>
      </c>
      <c r="BL8" s="127">
        <v>11663</v>
      </c>
      <c r="BM8" s="127">
        <v>0</v>
      </c>
      <c r="BN8" s="128" t="s">
        <v>332</v>
      </c>
      <c r="BO8" s="127">
        <f aca="true" t="shared" si="28" ref="BO8:BO20">SUM(BP8,BU8,BY8,BZ8,CF8)</f>
        <v>60656</v>
      </c>
      <c r="BP8" s="127">
        <f aca="true" t="shared" si="29" ref="BP8:BP20">SUM(BQ8:BT8)</f>
        <v>26971</v>
      </c>
      <c r="BQ8" s="127">
        <v>0</v>
      </c>
      <c r="BR8" s="127">
        <v>0</v>
      </c>
      <c r="BS8" s="127">
        <v>26971</v>
      </c>
      <c r="BT8" s="127">
        <v>0</v>
      </c>
      <c r="BU8" s="127">
        <f aca="true" t="shared" si="30" ref="BU8:BU20">SUM(BV8:BX8)</f>
        <v>33685</v>
      </c>
      <c r="BV8" s="127">
        <v>0</v>
      </c>
      <c r="BW8" s="127">
        <v>33685</v>
      </c>
      <c r="BX8" s="127">
        <v>0</v>
      </c>
      <c r="BY8" s="127">
        <v>0</v>
      </c>
      <c r="BZ8" s="127">
        <f aca="true" t="shared" si="31" ref="BZ8:BZ20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20">SUM(BG8,+BO8,+CG8)</f>
        <v>72319</v>
      </c>
      <c r="CI8" s="127">
        <f aca="true" t="shared" si="33" ref="CI8:CI20">SUM(AE8,+BG8)</f>
        <v>18387</v>
      </c>
      <c r="CJ8" s="127">
        <f aca="true" t="shared" si="34" ref="CJ8:CJ20">SUM(AF8,+BH8)</f>
        <v>18387</v>
      </c>
      <c r="CK8" s="127">
        <f aca="true" t="shared" si="35" ref="CK8:CK20">SUM(AG8,+BI8)</f>
        <v>0</v>
      </c>
      <c r="CL8" s="127">
        <f aca="true" t="shared" si="36" ref="CL8:CL20">SUM(AH8,+BJ8)</f>
        <v>0</v>
      </c>
      <c r="CM8" s="127">
        <f aca="true" t="shared" si="37" ref="CM8:CM20">SUM(AI8,+BK8)</f>
        <v>0</v>
      </c>
      <c r="CN8" s="127">
        <f aca="true" t="shared" si="38" ref="CN8:CN20">SUM(AJ8,+BL8)</f>
        <v>18387</v>
      </c>
      <c r="CO8" s="127">
        <f aca="true" t="shared" si="39" ref="CO8:CO20">SUM(AK8,+BM8)</f>
        <v>0</v>
      </c>
      <c r="CP8" s="128" t="s">
        <v>332</v>
      </c>
      <c r="CQ8" s="127">
        <f aca="true" t="shared" si="40" ref="CQ8:CQ20">SUM(AM8,+BO8)</f>
        <v>456606</v>
      </c>
      <c r="CR8" s="127">
        <f aca="true" t="shared" si="41" ref="CR8:CR20">SUM(AN8,+BP8)</f>
        <v>68929</v>
      </c>
      <c r="CS8" s="127">
        <f aca="true" t="shared" si="42" ref="CS8:CS20">SUM(AO8,+BQ8)</f>
        <v>27381</v>
      </c>
      <c r="CT8" s="127">
        <f aca="true" t="shared" si="43" ref="CT8:CT20">SUM(AP8,+BR8)</f>
        <v>0</v>
      </c>
      <c r="CU8" s="127">
        <f aca="true" t="shared" si="44" ref="CU8:CU20">SUM(AQ8,+BS8)</f>
        <v>33022</v>
      </c>
      <c r="CV8" s="127">
        <f aca="true" t="shared" si="45" ref="CV8:CV20">SUM(AR8,+BT8)</f>
        <v>8526</v>
      </c>
      <c r="CW8" s="127">
        <f aca="true" t="shared" si="46" ref="CW8:CW20">SUM(AS8,+BU8)</f>
        <v>223263</v>
      </c>
      <c r="CX8" s="127">
        <f aca="true" t="shared" si="47" ref="CX8:CX20">SUM(AT8,+BV8)</f>
        <v>0</v>
      </c>
      <c r="CY8" s="127">
        <f aca="true" t="shared" si="48" ref="CY8:CY20">SUM(AU8,+BW8)</f>
        <v>209320</v>
      </c>
      <c r="CZ8" s="127">
        <f aca="true" t="shared" si="49" ref="CZ8:CZ20">SUM(AV8,+BX8)</f>
        <v>13943</v>
      </c>
      <c r="DA8" s="127">
        <f aca="true" t="shared" si="50" ref="DA8:DA20">SUM(AW8,+BY8)</f>
        <v>0</v>
      </c>
      <c r="DB8" s="127">
        <f aca="true" t="shared" si="51" ref="DB8:DB20">SUM(AX8,+BZ8)</f>
        <v>164414</v>
      </c>
      <c r="DC8" s="127">
        <f aca="true" t="shared" si="52" ref="DC8:DC20">SUM(AY8,+CA8)</f>
        <v>69475</v>
      </c>
      <c r="DD8" s="127">
        <f aca="true" t="shared" si="53" ref="DD8:DD20">SUM(AZ8,+CB8)</f>
        <v>89839</v>
      </c>
      <c r="DE8" s="127">
        <f aca="true" t="shared" si="54" ref="DE8:DE20">SUM(BA8,+CC8)</f>
        <v>5100</v>
      </c>
      <c r="DF8" s="127">
        <f aca="true" t="shared" si="55" ref="DF8:DF20">SUM(BB8,+CD8)</f>
        <v>0</v>
      </c>
      <c r="DG8" s="128" t="s">
        <v>332</v>
      </c>
      <c r="DH8" s="127">
        <f aca="true" t="shared" si="56" ref="DH8:DH20">SUM(BD8,+CF8)</f>
        <v>0</v>
      </c>
      <c r="DI8" s="127">
        <f aca="true" t="shared" si="57" ref="DI8:DI20">SUM(BE8,+CG8)</f>
        <v>0</v>
      </c>
      <c r="DJ8" s="127">
        <f aca="true" t="shared" si="58" ref="DJ8:DJ20">SUM(BF8,+CH8)</f>
        <v>474993</v>
      </c>
    </row>
    <row r="9" spans="1:114" s="129" customFormat="1" ht="12" customHeight="1">
      <c r="A9" s="125" t="s">
        <v>334</v>
      </c>
      <c r="B9" s="133" t="s">
        <v>418</v>
      </c>
      <c r="C9" s="125" t="s">
        <v>419</v>
      </c>
      <c r="D9" s="127">
        <f t="shared" si="6"/>
        <v>987701</v>
      </c>
      <c r="E9" s="127">
        <f t="shared" si="7"/>
        <v>775444</v>
      </c>
      <c r="F9" s="127">
        <v>187950</v>
      </c>
      <c r="G9" s="127">
        <v>0</v>
      </c>
      <c r="H9" s="127">
        <v>376100</v>
      </c>
      <c r="I9" s="127">
        <v>205629</v>
      </c>
      <c r="J9" s="127">
        <v>1839123</v>
      </c>
      <c r="K9" s="127">
        <v>5765</v>
      </c>
      <c r="L9" s="127">
        <v>212257</v>
      </c>
      <c r="M9" s="127">
        <f t="shared" si="8"/>
        <v>119271</v>
      </c>
      <c r="N9" s="127">
        <f t="shared" si="9"/>
        <v>11854</v>
      </c>
      <c r="O9" s="127">
        <v>0</v>
      </c>
      <c r="P9" s="127">
        <v>0</v>
      </c>
      <c r="Q9" s="127">
        <v>0</v>
      </c>
      <c r="R9" s="127">
        <v>6089</v>
      </c>
      <c r="S9" s="127">
        <v>416775</v>
      </c>
      <c r="T9" s="127">
        <v>5765</v>
      </c>
      <c r="U9" s="127">
        <v>107417</v>
      </c>
      <c r="V9" s="127">
        <f t="shared" si="10"/>
        <v>1106972</v>
      </c>
      <c r="W9" s="127">
        <f t="shared" si="11"/>
        <v>787298</v>
      </c>
      <c r="X9" s="127">
        <f t="shared" si="12"/>
        <v>187950</v>
      </c>
      <c r="Y9" s="127">
        <f t="shared" si="13"/>
        <v>0</v>
      </c>
      <c r="Z9" s="127">
        <f t="shared" si="14"/>
        <v>376100</v>
      </c>
      <c r="AA9" s="127">
        <f t="shared" si="15"/>
        <v>211718</v>
      </c>
      <c r="AB9" s="127">
        <f t="shared" si="16"/>
        <v>2255898</v>
      </c>
      <c r="AC9" s="127">
        <f t="shared" si="17"/>
        <v>11530</v>
      </c>
      <c r="AD9" s="127">
        <f t="shared" si="18"/>
        <v>319674</v>
      </c>
      <c r="AE9" s="127">
        <f t="shared" si="19"/>
        <v>775524</v>
      </c>
      <c r="AF9" s="127">
        <f t="shared" si="20"/>
        <v>775524</v>
      </c>
      <c r="AG9" s="127">
        <v>0</v>
      </c>
      <c r="AH9" s="127">
        <v>775524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1757586</v>
      </c>
      <c r="AN9" s="127">
        <f t="shared" si="22"/>
        <v>335142</v>
      </c>
      <c r="AO9" s="127">
        <v>145228</v>
      </c>
      <c r="AP9" s="127">
        <v>0</v>
      </c>
      <c r="AQ9" s="127">
        <v>189914</v>
      </c>
      <c r="AR9" s="127">
        <v>0</v>
      </c>
      <c r="AS9" s="127">
        <f t="shared" si="23"/>
        <v>963594</v>
      </c>
      <c r="AT9" s="127">
        <v>0</v>
      </c>
      <c r="AU9" s="127">
        <v>817261</v>
      </c>
      <c r="AV9" s="127">
        <v>146333</v>
      </c>
      <c r="AW9" s="127">
        <v>0</v>
      </c>
      <c r="AX9" s="127">
        <f t="shared" si="24"/>
        <v>458850</v>
      </c>
      <c r="AY9" s="127">
        <v>0</v>
      </c>
      <c r="AZ9" s="127">
        <v>458850</v>
      </c>
      <c r="BA9" s="127">
        <v>0</v>
      </c>
      <c r="BB9" s="127">
        <v>0</v>
      </c>
      <c r="BC9" s="128" t="s">
        <v>332</v>
      </c>
      <c r="BD9" s="127">
        <v>0</v>
      </c>
      <c r="BE9" s="127">
        <v>293714</v>
      </c>
      <c r="BF9" s="127">
        <f t="shared" si="25"/>
        <v>2826824</v>
      </c>
      <c r="BG9" s="127">
        <f t="shared" si="26"/>
        <v>114577</v>
      </c>
      <c r="BH9" s="127">
        <f t="shared" si="27"/>
        <v>114577</v>
      </c>
      <c r="BI9" s="127">
        <v>0</v>
      </c>
      <c r="BJ9" s="127">
        <v>114577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380905</v>
      </c>
      <c r="BP9" s="127">
        <f t="shared" si="29"/>
        <v>212210</v>
      </c>
      <c r="BQ9" s="127">
        <v>87381</v>
      </c>
      <c r="BR9" s="127">
        <v>0</v>
      </c>
      <c r="BS9" s="127">
        <v>124829</v>
      </c>
      <c r="BT9" s="127">
        <v>0</v>
      </c>
      <c r="BU9" s="127">
        <f t="shared" si="30"/>
        <v>168695</v>
      </c>
      <c r="BV9" s="127">
        <v>0</v>
      </c>
      <c r="BW9" s="127">
        <v>167153</v>
      </c>
      <c r="BX9" s="127">
        <v>1542</v>
      </c>
      <c r="BY9" s="127">
        <v>0</v>
      </c>
      <c r="BZ9" s="127">
        <f t="shared" si="31"/>
        <v>0</v>
      </c>
      <c r="CA9" s="127">
        <v>0</v>
      </c>
      <c r="CB9" s="127">
        <v>0</v>
      </c>
      <c r="CC9" s="127">
        <v>0</v>
      </c>
      <c r="CD9" s="127">
        <v>0</v>
      </c>
      <c r="CE9" s="128" t="s">
        <v>332</v>
      </c>
      <c r="CF9" s="127">
        <v>0</v>
      </c>
      <c r="CG9" s="127">
        <v>40564</v>
      </c>
      <c r="CH9" s="127">
        <f t="shared" si="32"/>
        <v>536046</v>
      </c>
      <c r="CI9" s="127">
        <f t="shared" si="33"/>
        <v>890101</v>
      </c>
      <c r="CJ9" s="127">
        <f t="shared" si="34"/>
        <v>890101</v>
      </c>
      <c r="CK9" s="127">
        <f t="shared" si="35"/>
        <v>0</v>
      </c>
      <c r="CL9" s="127">
        <f t="shared" si="36"/>
        <v>890101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2138491</v>
      </c>
      <c r="CR9" s="127">
        <f t="shared" si="41"/>
        <v>547352</v>
      </c>
      <c r="CS9" s="127">
        <f t="shared" si="42"/>
        <v>232609</v>
      </c>
      <c r="CT9" s="127">
        <f t="shared" si="43"/>
        <v>0</v>
      </c>
      <c r="CU9" s="127">
        <f t="shared" si="44"/>
        <v>314743</v>
      </c>
      <c r="CV9" s="127">
        <f t="shared" si="45"/>
        <v>0</v>
      </c>
      <c r="CW9" s="127">
        <f t="shared" si="46"/>
        <v>1132289</v>
      </c>
      <c r="CX9" s="127">
        <f t="shared" si="47"/>
        <v>0</v>
      </c>
      <c r="CY9" s="127">
        <f t="shared" si="48"/>
        <v>984414</v>
      </c>
      <c r="CZ9" s="127">
        <f t="shared" si="49"/>
        <v>147875</v>
      </c>
      <c r="DA9" s="127">
        <f t="shared" si="50"/>
        <v>0</v>
      </c>
      <c r="DB9" s="127">
        <f t="shared" si="51"/>
        <v>458850</v>
      </c>
      <c r="DC9" s="127">
        <f t="shared" si="52"/>
        <v>0</v>
      </c>
      <c r="DD9" s="127">
        <f t="shared" si="53"/>
        <v>458850</v>
      </c>
      <c r="DE9" s="127">
        <f t="shared" si="54"/>
        <v>0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334278</v>
      </c>
      <c r="DJ9" s="127">
        <f t="shared" si="58"/>
        <v>3362870</v>
      </c>
    </row>
    <row r="10" spans="1:114" s="129" customFormat="1" ht="12" customHeight="1">
      <c r="A10" s="125" t="s">
        <v>334</v>
      </c>
      <c r="B10" s="126" t="s">
        <v>420</v>
      </c>
      <c r="C10" s="125" t="s">
        <v>421</v>
      </c>
      <c r="D10" s="127">
        <f t="shared" si="6"/>
        <v>795674</v>
      </c>
      <c r="E10" s="127">
        <f t="shared" si="7"/>
        <v>784604</v>
      </c>
      <c r="F10" s="127">
        <v>299028</v>
      </c>
      <c r="G10" s="127">
        <v>0</v>
      </c>
      <c r="H10" s="127">
        <v>406500</v>
      </c>
      <c r="I10" s="127">
        <v>79076</v>
      </c>
      <c r="J10" s="127">
        <v>807376</v>
      </c>
      <c r="K10" s="127">
        <v>0</v>
      </c>
      <c r="L10" s="127">
        <v>11070</v>
      </c>
      <c r="M10" s="127">
        <f t="shared" si="8"/>
        <v>9037</v>
      </c>
      <c r="N10" s="127">
        <f t="shared" si="9"/>
        <v>9037</v>
      </c>
      <c r="O10" s="127">
        <v>0</v>
      </c>
      <c r="P10" s="127">
        <v>0</v>
      </c>
      <c r="Q10" s="127">
        <v>0</v>
      </c>
      <c r="R10" s="127">
        <v>9037</v>
      </c>
      <c r="S10" s="127">
        <v>92154</v>
      </c>
      <c r="T10" s="127">
        <v>0</v>
      </c>
      <c r="U10" s="127">
        <v>0</v>
      </c>
      <c r="V10" s="127">
        <f t="shared" si="10"/>
        <v>804711</v>
      </c>
      <c r="W10" s="127">
        <f t="shared" si="11"/>
        <v>793641</v>
      </c>
      <c r="X10" s="127">
        <f t="shared" si="12"/>
        <v>299028</v>
      </c>
      <c r="Y10" s="127">
        <f t="shared" si="13"/>
        <v>0</v>
      </c>
      <c r="Z10" s="127">
        <f t="shared" si="14"/>
        <v>406500</v>
      </c>
      <c r="AA10" s="127">
        <f t="shared" si="15"/>
        <v>88113</v>
      </c>
      <c r="AB10" s="127">
        <f t="shared" si="16"/>
        <v>899530</v>
      </c>
      <c r="AC10" s="127">
        <f t="shared" si="17"/>
        <v>0</v>
      </c>
      <c r="AD10" s="127">
        <f t="shared" si="18"/>
        <v>11070</v>
      </c>
      <c r="AE10" s="127">
        <f t="shared" si="19"/>
        <v>1035335</v>
      </c>
      <c r="AF10" s="127">
        <f t="shared" si="20"/>
        <v>1035335</v>
      </c>
      <c r="AG10" s="127">
        <v>0</v>
      </c>
      <c r="AH10" s="127">
        <v>1035335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559522</v>
      </c>
      <c r="AN10" s="127">
        <f t="shared" si="22"/>
        <v>217205</v>
      </c>
      <c r="AO10" s="127">
        <v>184549</v>
      </c>
      <c r="AP10" s="127">
        <v>0</v>
      </c>
      <c r="AQ10" s="127">
        <v>32656</v>
      </c>
      <c r="AR10" s="127">
        <v>0</v>
      </c>
      <c r="AS10" s="127">
        <f t="shared" si="23"/>
        <v>122959</v>
      </c>
      <c r="AT10" s="127">
        <v>206</v>
      </c>
      <c r="AU10" s="127">
        <v>116568</v>
      </c>
      <c r="AV10" s="127">
        <v>6185</v>
      </c>
      <c r="AW10" s="127">
        <v>0</v>
      </c>
      <c r="AX10" s="127">
        <f t="shared" si="24"/>
        <v>219358</v>
      </c>
      <c r="AY10" s="127">
        <v>146236</v>
      </c>
      <c r="AZ10" s="127">
        <v>66763</v>
      </c>
      <c r="BA10" s="127">
        <v>6359</v>
      </c>
      <c r="BB10" s="127">
        <v>0</v>
      </c>
      <c r="BC10" s="128" t="s">
        <v>332</v>
      </c>
      <c r="BD10" s="127">
        <v>0</v>
      </c>
      <c r="BE10" s="127">
        <v>8193</v>
      </c>
      <c r="BF10" s="127">
        <f t="shared" si="25"/>
        <v>1603050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99459</v>
      </c>
      <c r="BP10" s="127">
        <f t="shared" si="29"/>
        <v>42162</v>
      </c>
      <c r="BQ10" s="127">
        <v>36161</v>
      </c>
      <c r="BR10" s="127">
        <v>0</v>
      </c>
      <c r="BS10" s="127">
        <v>6001</v>
      </c>
      <c r="BT10" s="127">
        <v>0</v>
      </c>
      <c r="BU10" s="127">
        <f t="shared" si="30"/>
        <v>50558</v>
      </c>
      <c r="BV10" s="127">
        <v>0</v>
      </c>
      <c r="BW10" s="127">
        <v>50558</v>
      </c>
      <c r="BX10" s="127">
        <v>0</v>
      </c>
      <c r="BY10" s="127">
        <v>0</v>
      </c>
      <c r="BZ10" s="127">
        <f t="shared" si="31"/>
        <v>6739</v>
      </c>
      <c r="CA10" s="127">
        <v>0</v>
      </c>
      <c r="CB10" s="127">
        <v>6739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1732</v>
      </c>
      <c r="CH10" s="127">
        <f t="shared" si="32"/>
        <v>101191</v>
      </c>
      <c r="CI10" s="127">
        <f t="shared" si="33"/>
        <v>1035335</v>
      </c>
      <c r="CJ10" s="127">
        <f t="shared" si="34"/>
        <v>1035335</v>
      </c>
      <c r="CK10" s="127">
        <f t="shared" si="35"/>
        <v>0</v>
      </c>
      <c r="CL10" s="127">
        <f t="shared" si="36"/>
        <v>1035335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658981</v>
      </c>
      <c r="CR10" s="127">
        <f t="shared" si="41"/>
        <v>259367</v>
      </c>
      <c r="CS10" s="127">
        <f t="shared" si="42"/>
        <v>220710</v>
      </c>
      <c r="CT10" s="127">
        <f t="shared" si="43"/>
        <v>0</v>
      </c>
      <c r="CU10" s="127">
        <f t="shared" si="44"/>
        <v>38657</v>
      </c>
      <c r="CV10" s="127">
        <f t="shared" si="45"/>
        <v>0</v>
      </c>
      <c r="CW10" s="127">
        <f t="shared" si="46"/>
        <v>173517</v>
      </c>
      <c r="CX10" s="127">
        <f t="shared" si="47"/>
        <v>206</v>
      </c>
      <c r="CY10" s="127">
        <f t="shared" si="48"/>
        <v>167126</v>
      </c>
      <c r="CZ10" s="127">
        <f t="shared" si="49"/>
        <v>6185</v>
      </c>
      <c r="DA10" s="127">
        <f t="shared" si="50"/>
        <v>0</v>
      </c>
      <c r="DB10" s="127">
        <f t="shared" si="51"/>
        <v>226097</v>
      </c>
      <c r="DC10" s="127">
        <f t="shared" si="52"/>
        <v>146236</v>
      </c>
      <c r="DD10" s="127">
        <f t="shared" si="53"/>
        <v>73502</v>
      </c>
      <c r="DE10" s="127">
        <f t="shared" si="54"/>
        <v>6359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9925</v>
      </c>
      <c r="DJ10" s="127">
        <f t="shared" si="58"/>
        <v>1704241</v>
      </c>
    </row>
    <row r="11" spans="1:114" s="129" customFormat="1" ht="12" customHeight="1">
      <c r="A11" s="125" t="s">
        <v>334</v>
      </c>
      <c r="B11" s="133" t="s">
        <v>422</v>
      </c>
      <c r="C11" s="125" t="s">
        <v>423</v>
      </c>
      <c r="D11" s="127">
        <f t="shared" si="6"/>
        <v>114768</v>
      </c>
      <c r="E11" s="127">
        <f t="shared" si="7"/>
        <v>74432</v>
      </c>
      <c r="F11" s="127">
        <v>0</v>
      </c>
      <c r="G11" s="127">
        <v>0</v>
      </c>
      <c r="H11" s="127">
        <v>0</v>
      </c>
      <c r="I11" s="127">
        <v>51065</v>
      </c>
      <c r="J11" s="127">
        <v>377561</v>
      </c>
      <c r="K11" s="127">
        <v>23367</v>
      </c>
      <c r="L11" s="127">
        <v>40336</v>
      </c>
      <c r="M11" s="127">
        <f t="shared" si="8"/>
        <v>16400</v>
      </c>
      <c r="N11" s="127">
        <f t="shared" si="9"/>
        <v>10638</v>
      </c>
      <c r="O11" s="127">
        <v>0</v>
      </c>
      <c r="P11" s="127">
        <v>0</v>
      </c>
      <c r="Q11" s="127">
        <v>0</v>
      </c>
      <c r="R11" s="127">
        <v>8563</v>
      </c>
      <c r="S11" s="127">
        <v>419075</v>
      </c>
      <c r="T11" s="127">
        <v>2075</v>
      </c>
      <c r="U11" s="127">
        <v>5762</v>
      </c>
      <c r="V11" s="127">
        <f t="shared" si="10"/>
        <v>131168</v>
      </c>
      <c r="W11" s="127">
        <f t="shared" si="11"/>
        <v>85070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59628</v>
      </c>
      <c r="AB11" s="127">
        <f t="shared" si="16"/>
        <v>796636</v>
      </c>
      <c r="AC11" s="127">
        <f t="shared" si="17"/>
        <v>25442</v>
      </c>
      <c r="AD11" s="127">
        <f t="shared" si="18"/>
        <v>46098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463389</v>
      </c>
      <c r="AN11" s="127">
        <f t="shared" si="22"/>
        <v>228814</v>
      </c>
      <c r="AO11" s="127">
        <v>228814</v>
      </c>
      <c r="AP11" s="127">
        <v>0</v>
      </c>
      <c r="AQ11" s="127">
        <v>0</v>
      </c>
      <c r="AR11" s="127">
        <v>0</v>
      </c>
      <c r="AS11" s="127">
        <f t="shared" si="23"/>
        <v>213853</v>
      </c>
      <c r="AT11" s="127">
        <v>0</v>
      </c>
      <c r="AU11" s="127">
        <v>213853</v>
      </c>
      <c r="AV11" s="127">
        <v>0</v>
      </c>
      <c r="AW11" s="127">
        <v>0</v>
      </c>
      <c r="AX11" s="127">
        <f t="shared" si="24"/>
        <v>20722</v>
      </c>
      <c r="AY11" s="127">
        <v>0</v>
      </c>
      <c r="AZ11" s="127">
        <v>20722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28940</v>
      </c>
      <c r="BF11" s="127">
        <f t="shared" si="25"/>
        <v>492329</v>
      </c>
      <c r="BG11" s="127">
        <f t="shared" si="26"/>
        <v>187118</v>
      </c>
      <c r="BH11" s="127">
        <f t="shared" si="27"/>
        <v>187118</v>
      </c>
      <c r="BI11" s="127">
        <v>0</v>
      </c>
      <c r="BJ11" s="127">
        <v>187118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245598</v>
      </c>
      <c r="BP11" s="127">
        <f t="shared" si="29"/>
        <v>39180</v>
      </c>
      <c r="BQ11" s="127">
        <v>32301</v>
      </c>
      <c r="BR11" s="127">
        <v>0</v>
      </c>
      <c r="BS11" s="127">
        <v>6879</v>
      </c>
      <c r="BT11" s="127">
        <v>0</v>
      </c>
      <c r="BU11" s="127">
        <f t="shared" si="30"/>
        <v>61810</v>
      </c>
      <c r="BV11" s="127">
        <v>0</v>
      </c>
      <c r="BW11" s="127">
        <v>61810</v>
      </c>
      <c r="BX11" s="127">
        <v>0</v>
      </c>
      <c r="BY11" s="127">
        <v>0</v>
      </c>
      <c r="BZ11" s="127">
        <f t="shared" si="31"/>
        <v>144608</v>
      </c>
      <c r="CA11" s="127">
        <v>0</v>
      </c>
      <c r="CB11" s="127">
        <v>144608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2759</v>
      </c>
      <c r="CH11" s="127">
        <f t="shared" si="32"/>
        <v>435475</v>
      </c>
      <c r="CI11" s="127">
        <f t="shared" si="33"/>
        <v>187118</v>
      </c>
      <c r="CJ11" s="127">
        <f t="shared" si="34"/>
        <v>187118</v>
      </c>
      <c r="CK11" s="127">
        <f t="shared" si="35"/>
        <v>0</v>
      </c>
      <c r="CL11" s="127">
        <f t="shared" si="36"/>
        <v>187118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708987</v>
      </c>
      <c r="CR11" s="127">
        <f t="shared" si="41"/>
        <v>267994</v>
      </c>
      <c r="CS11" s="127">
        <f t="shared" si="42"/>
        <v>261115</v>
      </c>
      <c r="CT11" s="127">
        <f t="shared" si="43"/>
        <v>0</v>
      </c>
      <c r="CU11" s="127">
        <f t="shared" si="44"/>
        <v>6879</v>
      </c>
      <c r="CV11" s="127">
        <f t="shared" si="45"/>
        <v>0</v>
      </c>
      <c r="CW11" s="127">
        <f t="shared" si="46"/>
        <v>275663</v>
      </c>
      <c r="CX11" s="127">
        <f t="shared" si="47"/>
        <v>0</v>
      </c>
      <c r="CY11" s="127">
        <f t="shared" si="48"/>
        <v>275663</v>
      </c>
      <c r="CZ11" s="127">
        <f t="shared" si="49"/>
        <v>0</v>
      </c>
      <c r="DA11" s="127">
        <f t="shared" si="50"/>
        <v>0</v>
      </c>
      <c r="DB11" s="127">
        <f t="shared" si="51"/>
        <v>165330</v>
      </c>
      <c r="DC11" s="127">
        <f t="shared" si="52"/>
        <v>0</v>
      </c>
      <c r="DD11" s="127">
        <f t="shared" si="53"/>
        <v>165330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31699</v>
      </c>
      <c r="DJ11" s="127">
        <f t="shared" si="58"/>
        <v>927804</v>
      </c>
    </row>
    <row r="12" spans="1:114" s="129" customFormat="1" ht="12" customHeight="1">
      <c r="A12" s="125" t="s">
        <v>334</v>
      </c>
      <c r="B12" s="126" t="s">
        <v>424</v>
      </c>
      <c r="C12" s="125" t="s">
        <v>425</v>
      </c>
      <c r="D12" s="134">
        <f t="shared" si="6"/>
        <v>0</v>
      </c>
      <c r="E12" s="134">
        <f t="shared" si="7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f t="shared" si="8"/>
        <v>30244</v>
      </c>
      <c r="N12" s="134">
        <f t="shared" si="9"/>
        <v>1980</v>
      </c>
      <c r="O12" s="134">
        <v>0</v>
      </c>
      <c r="P12" s="134">
        <v>0</v>
      </c>
      <c r="Q12" s="134">
        <v>0</v>
      </c>
      <c r="R12" s="134">
        <v>22</v>
      </c>
      <c r="S12" s="134">
        <v>334800</v>
      </c>
      <c r="T12" s="134">
        <v>1958</v>
      </c>
      <c r="U12" s="134">
        <v>28264</v>
      </c>
      <c r="V12" s="134">
        <f t="shared" si="10"/>
        <v>30244</v>
      </c>
      <c r="W12" s="134">
        <f t="shared" si="11"/>
        <v>1980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22</v>
      </c>
      <c r="AB12" s="134">
        <f t="shared" si="16"/>
        <v>334800</v>
      </c>
      <c r="AC12" s="134">
        <f t="shared" si="17"/>
        <v>1958</v>
      </c>
      <c r="AD12" s="134">
        <f t="shared" si="18"/>
        <v>28264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0</v>
      </c>
      <c r="AN12" s="134">
        <f t="shared" si="22"/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f t="shared" si="23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4"/>
        <v>0</v>
      </c>
      <c r="AY12" s="134">
        <v>0</v>
      </c>
      <c r="AZ12" s="134">
        <v>0</v>
      </c>
      <c r="BA12" s="134">
        <v>0</v>
      </c>
      <c r="BB12" s="134">
        <v>0</v>
      </c>
      <c r="BC12" s="135" t="s">
        <v>332</v>
      </c>
      <c r="BD12" s="134">
        <v>0</v>
      </c>
      <c r="BE12" s="134">
        <v>0</v>
      </c>
      <c r="BF12" s="134">
        <f t="shared" si="25"/>
        <v>0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329234</v>
      </c>
      <c r="BP12" s="134">
        <f t="shared" si="29"/>
        <v>31410</v>
      </c>
      <c r="BQ12" s="134">
        <v>20208</v>
      </c>
      <c r="BR12" s="134">
        <v>0</v>
      </c>
      <c r="BS12" s="134">
        <v>11202</v>
      </c>
      <c r="BT12" s="134">
        <v>0</v>
      </c>
      <c r="BU12" s="134">
        <f t="shared" si="30"/>
        <v>286252</v>
      </c>
      <c r="BV12" s="134">
        <v>0</v>
      </c>
      <c r="BW12" s="134">
        <v>286252</v>
      </c>
      <c r="BX12" s="134">
        <v>0</v>
      </c>
      <c r="BY12" s="134">
        <v>0</v>
      </c>
      <c r="BZ12" s="134">
        <f t="shared" si="31"/>
        <v>11572</v>
      </c>
      <c r="CA12" s="134">
        <v>0</v>
      </c>
      <c r="CB12" s="134">
        <v>11572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35810</v>
      </c>
      <c r="CH12" s="134">
        <f t="shared" si="32"/>
        <v>365044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329234</v>
      </c>
      <c r="CR12" s="134">
        <f t="shared" si="41"/>
        <v>31410</v>
      </c>
      <c r="CS12" s="134">
        <f t="shared" si="42"/>
        <v>20208</v>
      </c>
      <c r="CT12" s="134">
        <f t="shared" si="43"/>
        <v>0</v>
      </c>
      <c r="CU12" s="134">
        <f t="shared" si="44"/>
        <v>11202</v>
      </c>
      <c r="CV12" s="134">
        <f t="shared" si="45"/>
        <v>0</v>
      </c>
      <c r="CW12" s="134">
        <f t="shared" si="46"/>
        <v>286252</v>
      </c>
      <c r="CX12" s="134">
        <f t="shared" si="47"/>
        <v>0</v>
      </c>
      <c r="CY12" s="134">
        <f t="shared" si="48"/>
        <v>286252</v>
      </c>
      <c r="CZ12" s="134">
        <f t="shared" si="49"/>
        <v>0</v>
      </c>
      <c r="DA12" s="134">
        <f t="shared" si="50"/>
        <v>0</v>
      </c>
      <c r="DB12" s="134">
        <f t="shared" si="51"/>
        <v>11572</v>
      </c>
      <c r="DC12" s="134">
        <f t="shared" si="52"/>
        <v>0</v>
      </c>
      <c r="DD12" s="134">
        <f t="shared" si="53"/>
        <v>11572</v>
      </c>
      <c r="DE12" s="134">
        <f t="shared" si="54"/>
        <v>0</v>
      </c>
      <c r="DF12" s="134">
        <f t="shared" si="55"/>
        <v>0</v>
      </c>
      <c r="DG12" s="135" t="s">
        <v>332</v>
      </c>
      <c r="DH12" s="134">
        <f t="shared" si="56"/>
        <v>0</v>
      </c>
      <c r="DI12" s="134">
        <f t="shared" si="57"/>
        <v>35810</v>
      </c>
      <c r="DJ12" s="134">
        <f t="shared" si="58"/>
        <v>365044</v>
      </c>
    </row>
    <row r="13" spans="1:114" s="129" customFormat="1" ht="12" customHeight="1">
      <c r="A13" s="125" t="s">
        <v>334</v>
      </c>
      <c r="B13" s="126" t="s">
        <v>426</v>
      </c>
      <c r="C13" s="125" t="s">
        <v>427</v>
      </c>
      <c r="D13" s="134">
        <f t="shared" si="6"/>
        <v>0</v>
      </c>
      <c r="E13" s="134">
        <f t="shared" si="7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f t="shared" si="8"/>
        <v>6095</v>
      </c>
      <c r="N13" s="134">
        <f t="shared" si="9"/>
        <v>6095</v>
      </c>
      <c r="O13" s="134">
        <v>0</v>
      </c>
      <c r="P13" s="134">
        <v>0</v>
      </c>
      <c r="Q13" s="134">
        <v>0</v>
      </c>
      <c r="R13" s="134">
        <v>6095</v>
      </c>
      <c r="S13" s="134">
        <v>150058</v>
      </c>
      <c r="T13" s="134">
        <v>0</v>
      </c>
      <c r="U13" s="134">
        <v>0</v>
      </c>
      <c r="V13" s="134">
        <f t="shared" si="10"/>
        <v>6095</v>
      </c>
      <c r="W13" s="134">
        <f t="shared" si="11"/>
        <v>6095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6095</v>
      </c>
      <c r="AB13" s="134">
        <f t="shared" si="16"/>
        <v>150058</v>
      </c>
      <c r="AC13" s="134">
        <f t="shared" si="17"/>
        <v>0</v>
      </c>
      <c r="AD13" s="134">
        <f t="shared" si="18"/>
        <v>0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0</v>
      </c>
      <c r="AN13" s="134">
        <f t="shared" si="22"/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0</v>
      </c>
      <c r="AY13" s="134">
        <v>0</v>
      </c>
      <c r="AZ13" s="134">
        <v>0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0</v>
      </c>
      <c r="BF13" s="134">
        <f t="shared" si="25"/>
        <v>0</v>
      </c>
      <c r="BG13" s="134">
        <f t="shared" si="26"/>
        <v>33390</v>
      </c>
      <c r="BH13" s="134">
        <f t="shared" si="27"/>
        <v>33390</v>
      </c>
      <c r="BI13" s="134">
        <v>0</v>
      </c>
      <c r="BJ13" s="134">
        <v>33390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120847</v>
      </c>
      <c r="BP13" s="134">
        <f t="shared" si="29"/>
        <v>51582</v>
      </c>
      <c r="BQ13" s="134">
        <v>51582</v>
      </c>
      <c r="BR13" s="134">
        <v>0</v>
      </c>
      <c r="BS13" s="134">
        <v>0</v>
      </c>
      <c r="BT13" s="134">
        <v>0</v>
      </c>
      <c r="BU13" s="134">
        <f t="shared" si="30"/>
        <v>49171</v>
      </c>
      <c r="BV13" s="134">
        <v>0</v>
      </c>
      <c r="BW13" s="134">
        <v>49171</v>
      </c>
      <c r="BX13" s="134">
        <v>0</v>
      </c>
      <c r="BY13" s="134">
        <v>0</v>
      </c>
      <c r="BZ13" s="134">
        <f t="shared" si="31"/>
        <v>20094</v>
      </c>
      <c r="CA13" s="134">
        <v>0</v>
      </c>
      <c r="CB13" s="134">
        <v>20094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1916</v>
      </c>
      <c r="CH13" s="134">
        <f t="shared" si="32"/>
        <v>156153</v>
      </c>
      <c r="CI13" s="134">
        <f t="shared" si="33"/>
        <v>33390</v>
      </c>
      <c r="CJ13" s="134">
        <f t="shared" si="34"/>
        <v>33390</v>
      </c>
      <c r="CK13" s="134">
        <f t="shared" si="35"/>
        <v>0</v>
      </c>
      <c r="CL13" s="134">
        <f t="shared" si="36"/>
        <v>33390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120847</v>
      </c>
      <c r="CR13" s="134">
        <f t="shared" si="41"/>
        <v>51582</v>
      </c>
      <c r="CS13" s="134">
        <f t="shared" si="42"/>
        <v>51582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49171</v>
      </c>
      <c r="CX13" s="134">
        <f t="shared" si="47"/>
        <v>0</v>
      </c>
      <c r="CY13" s="134">
        <f t="shared" si="48"/>
        <v>49171</v>
      </c>
      <c r="CZ13" s="134">
        <f t="shared" si="49"/>
        <v>0</v>
      </c>
      <c r="DA13" s="134">
        <f t="shared" si="50"/>
        <v>0</v>
      </c>
      <c r="DB13" s="134">
        <f t="shared" si="51"/>
        <v>20094</v>
      </c>
      <c r="DC13" s="134">
        <f t="shared" si="52"/>
        <v>0</v>
      </c>
      <c r="DD13" s="134">
        <f t="shared" si="53"/>
        <v>20094</v>
      </c>
      <c r="DE13" s="134">
        <f t="shared" si="54"/>
        <v>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1916</v>
      </c>
      <c r="DJ13" s="134">
        <f t="shared" si="58"/>
        <v>156153</v>
      </c>
    </row>
    <row r="14" spans="1:114" s="129" customFormat="1" ht="12" customHeight="1">
      <c r="A14" s="125" t="s">
        <v>334</v>
      </c>
      <c r="B14" s="126" t="s">
        <v>428</v>
      </c>
      <c r="C14" s="125" t="s">
        <v>429</v>
      </c>
      <c r="D14" s="134">
        <f t="shared" si="6"/>
        <v>435605</v>
      </c>
      <c r="E14" s="134">
        <f t="shared" si="7"/>
        <v>435605</v>
      </c>
      <c r="F14" s="134">
        <v>123598</v>
      </c>
      <c r="G14" s="134">
        <v>0</v>
      </c>
      <c r="H14" s="134">
        <v>300900</v>
      </c>
      <c r="I14" s="134">
        <v>10200</v>
      </c>
      <c r="J14" s="134">
        <v>239968</v>
      </c>
      <c r="K14" s="134">
        <v>907</v>
      </c>
      <c r="L14" s="134">
        <v>0</v>
      </c>
      <c r="M14" s="134">
        <f t="shared" si="8"/>
        <v>8704</v>
      </c>
      <c r="N14" s="134">
        <f t="shared" si="9"/>
        <v>8704</v>
      </c>
      <c r="O14" s="134">
        <v>0</v>
      </c>
      <c r="P14" s="134">
        <v>0</v>
      </c>
      <c r="Q14" s="134">
        <v>0</v>
      </c>
      <c r="R14" s="134">
        <v>8432</v>
      </c>
      <c r="S14" s="134">
        <v>56260</v>
      </c>
      <c r="T14" s="134">
        <v>272</v>
      </c>
      <c r="U14" s="134">
        <v>0</v>
      </c>
      <c r="V14" s="134">
        <f t="shared" si="10"/>
        <v>444309</v>
      </c>
      <c r="W14" s="134">
        <f t="shared" si="11"/>
        <v>444309</v>
      </c>
      <c r="X14" s="134">
        <f t="shared" si="12"/>
        <v>123598</v>
      </c>
      <c r="Y14" s="134">
        <f t="shared" si="13"/>
        <v>0</v>
      </c>
      <c r="Z14" s="134">
        <f t="shared" si="14"/>
        <v>300900</v>
      </c>
      <c r="AA14" s="134">
        <f t="shared" si="15"/>
        <v>18632</v>
      </c>
      <c r="AB14" s="134">
        <f t="shared" si="16"/>
        <v>296228</v>
      </c>
      <c r="AC14" s="134">
        <f t="shared" si="17"/>
        <v>1179</v>
      </c>
      <c r="AD14" s="134">
        <f t="shared" si="18"/>
        <v>0</v>
      </c>
      <c r="AE14" s="134">
        <f t="shared" si="19"/>
        <v>480308</v>
      </c>
      <c r="AF14" s="134">
        <f t="shared" si="20"/>
        <v>480308</v>
      </c>
      <c r="AG14" s="134">
        <v>0</v>
      </c>
      <c r="AH14" s="134">
        <v>0</v>
      </c>
      <c r="AI14" s="134">
        <v>480308</v>
      </c>
      <c r="AJ14" s="134">
        <v>0</v>
      </c>
      <c r="AK14" s="134">
        <v>0</v>
      </c>
      <c r="AL14" s="135" t="s">
        <v>332</v>
      </c>
      <c r="AM14" s="134">
        <f t="shared" si="21"/>
        <v>195265</v>
      </c>
      <c r="AN14" s="134">
        <f t="shared" si="22"/>
        <v>112048</v>
      </c>
      <c r="AO14" s="134">
        <v>112048</v>
      </c>
      <c r="AP14" s="134">
        <v>0</v>
      </c>
      <c r="AQ14" s="134">
        <v>0</v>
      </c>
      <c r="AR14" s="134">
        <v>0</v>
      </c>
      <c r="AS14" s="134">
        <f t="shared" si="23"/>
        <v>83217</v>
      </c>
      <c r="AT14" s="134">
        <v>0</v>
      </c>
      <c r="AU14" s="134">
        <v>74982</v>
      </c>
      <c r="AV14" s="134">
        <v>8235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675573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64964</v>
      </c>
      <c r="BP14" s="134">
        <f t="shared" si="29"/>
        <v>19220</v>
      </c>
      <c r="BQ14" s="134">
        <v>19220</v>
      </c>
      <c r="BR14" s="134">
        <v>0</v>
      </c>
      <c r="BS14" s="134">
        <v>0</v>
      </c>
      <c r="BT14" s="134">
        <v>0</v>
      </c>
      <c r="BU14" s="134">
        <f t="shared" si="30"/>
        <v>45744</v>
      </c>
      <c r="BV14" s="134">
        <v>0</v>
      </c>
      <c r="BW14" s="134">
        <v>45744</v>
      </c>
      <c r="BX14" s="134">
        <v>0</v>
      </c>
      <c r="BY14" s="134">
        <v>0</v>
      </c>
      <c r="BZ14" s="134">
        <f t="shared" si="31"/>
        <v>0</v>
      </c>
      <c r="CA14" s="134">
        <v>0</v>
      </c>
      <c r="CB14" s="134">
        <v>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0</v>
      </c>
      <c r="CH14" s="134">
        <f t="shared" si="32"/>
        <v>64964</v>
      </c>
      <c r="CI14" s="134">
        <f t="shared" si="33"/>
        <v>480308</v>
      </c>
      <c r="CJ14" s="134">
        <f t="shared" si="34"/>
        <v>480308</v>
      </c>
      <c r="CK14" s="134">
        <f t="shared" si="35"/>
        <v>0</v>
      </c>
      <c r="CL14" s="134">
        <f t="shared" si="36"/>
        <v>0</v>
      </c>
      <c r="CM14" s="134">
        <f t="shared" si="37"/>
        <v>480308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260229</v>
      </c>
      <c r="CR14" s="134">
        <f t="shared" si="41"/>
        <v>131268</v>
      </c>
      <c r="CS14" s="134">
        <f t="shared" si="42"/>
        <v>131268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128961</v>
      </c>
      <c r="CX14" s="134">
        <f t="shared" si="47"/>
        <v>0</v>
      </c>
      <c r="CY14" s="134">
        <f t="shared" si="48"/>
        <v>120726</v>
      </c>
      <c r="CZ14" s="134">
        <f t="shared" si="49"/>
        <v>8235</v>
      </c>
      <c r="DA14" s="134">
        <f t="shared" si="50"/>
        <v>0</v>
      </c>
      <c r="DB14" s="134">
        <f t="shared" si="51"/>
        <v>0</v>
      </c>
      <c r="DC14" s="134">
        <f t="shared" si="52"/>
        <v>0</v>
      </c>
      <c r="DD14" s="134">
        <f t="shared" si="53"/>
        <v>0</v>
      </c>
      <c r="DE14" s="134">
        <f t="shared" si="54"/>
        <v>0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0</v>
      </c>
      <c r="DJ14" s="134">
        <f t="shared" si="58"/>
        <v>740537</v>
      </c>
    </row>
    <row r="15" spans="1:114" s="129" customFormat="1" ht="12" customHeight="1">
      <c r="A15" s="125" t="s">
        <v>334</v>
      </c>
      <c r="B15" s="126" t="s">
        <v>430</v>
      </c>
      <c r="C15" s="125" t="s">
        <v>431</v>
      </c>
      <c r="D15" s="134">
        <f t="shared" si="6"/>
        <v>13091</v>
      </c>
      <c r="E15" s="134">
        <f t="shared" si="7"/>
        <v>11722</v>
      </c>
      <c r="F15" s="134">
        <v>1396</v>
      </c>
      <c r="G15" s="134">
        <v>0</v>
      </c>
      <c r="H15" s="134">
        <v>0</v>
      </c>
      <c r="I15" s="134">
        <v>10326</v>
      </c>
      <c r="J15" s="134">
        <v>254121</v>
      </c>
      <c r="K15" s="134">
        <v>0</v>
      </c>
      <c r="L15" s="134">
        <v>1369</v>
      </c>
      <c r="M15" s="134">
        <f t="shared" si="8"/>
        <v>0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f t="shared" si="10"/>
        <v>13091</v>
      </c>
      <c r="W15" s="134">
        <f t="shared" si="11"/>
        <v>11722</v>
      </c>
      <c r="X15" s="134">
        <f t="shared" si="12"/>
        <v>1396</v>
      </c>
      <c r="Y15" s="134">
        <f t="shared" si="13"/>
        <v>0</v>
      </c>
      <c r="Z15" s="134">
        <f t="shared" si="14"/>
        <v>0</v>
      </c>
      <c r="AA15" s="134">
        <f t="shared" si="15"/>
        <v>10326</v>
      </c>
      <c r="AB15" s="134">
        <f t="shared" si="16"/>
        <v>254121</v>
      </c>
      <c r="AC15" s="134">
        <f t="shared" si="17"/>
        <v>0</v>
      </c>
      <c r="AD15" s="134">
        <f t="shared" si="18"/>
        <v>1369</v>
      </c>
      <c r="AE15" s="134">
        <f t="shared" si="19"/>
        <v>4190</v>
      </c>
      <c r="AF15" s="134">
        <f t="shared" si="20"/>
        <v>4190</v>
      </c>
      <c r="AG15" s="134">
        <v>0</v>
      </c>
      <c r="AH15" s="134">
        <v>0</v>
      </c>
      <c r="AI15" s="134">
        <v>0</v>
      </c>
      <c r="AJ15" s="134">
        <v>4190</v>
      </c>
      <c r="AK15" s="134">
        <v>0</v>
      </c>
      <c r="AL15" s="135" t="s">
        <v>332</v>
      </c>
      <c r="AM15" s="134">
        <f t="shared" si="21"/>
        <v>261034</v>
      </c>
      <c r="AN15" s="134">
        <f t="shared" si="22"/>
        <v>91568</v>
      </c>
      <c r="AO15" s="134">
        <v>91568</v>
      </c>
      <c r="AP15" s="134">
        <v>0</v>
      </c>
      <c r="AQ15" s="134">
        <v>0</v>
      </c>
      <c r="AR15" s="134">
        <v>0</v>
      </c>
      <c r="AS15" s="134">
        <f t="shared" si="23"/>
        <v>121844</v>
      </c>
      <c r="AT15" s="134">
        <v>0</v>
      </c>
      <c r="AU15" s="134">
        <v>117797</v>
      </c>
      <c r="AV15" s="134">
        <v>4047</v>
      </c>
      <c r="AW15" s="134">
        <v>0</v>
      </c>
      <c r="AX15" s="134">
        <f t="shared" si="24"/>
        <v>47622</v>
      </c>
      <c r="AY15" s="134">
        <v>0</v>
      </c>
      <c r="AZ15" s="134">
        <v>46211</v>
      </c>
      <c r="BA15" s="134">
        <v>1411</v>
      </c>
      <c r="BB15" s="134">
        <v>0</v>
      </c>
      <c r="BC15" s="135" t="s">
        <v>332</v>
      </c>
      <c r="BD15" s="134">
        <v>0</v>
      </c>
      <c r="BE15" s="134">
        <v>1988</v>
      </c>
      <c r="BF15" s="134">
        <f t="shared" si="25"/>
        <v>267212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0</v>
      </c>
      <c r="BP15" s="134">
        <f t="shared" si="29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30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1"/>
        <v>0</v>
      </c>
      <c r="CA15" s="134">
        <v>0</v>
      </c>
      <c r="CB15" s="134">
        <v>0</v>
      </c>
      <c r="CC15" s="134">
        <v>0</v>
      </c>
      <c r="CD15" s="134">
        <v>0</v>
      </c>
      <c r="CE15" s="135" t="s">
        <v>332</v>
      </c>
      <c r="CF15" s="134">
        <v>0</v>
      </c>
      <c r="CG15" s="134">
        <v>0</v>
      </c>
      <c r="CH15" s="134">
        <f t="shared" si="32"/>
        <v>0</v>
      </c>
      <c r="CI15" s="134">
        <f t="shared" si="33"/>
        <v>4190</v>
      </c>
      <c r="CJ15" s="134">
        <f t="shared" si="34"/>
        <v>4190</v>
      </c>
      <c r="CK15" s="134">
        <f t="shared" si="35"/>
        <v>0</v>
      </c>
      <c r="CL15" s="134">
        <f t="shared" si="36"/>
        <v>0</v>
      </c>
      <c r="CM15" s="134">
        <f t="shared" si="37"/>
        <v>0</v>
      </c>
      <c r="CN15" s="134">
        <f t="shared" si="38"/>
        <v>4190</v>
      </c>
      <c r="CO15" s="134">
        <f t="shared" si="39"/>
        <v>0</v>
      </c>
      <c r="CP15" s="135" t="s">
        <v>332</v>
      </c>
      <c r="CQ15" s="134">
        <f t="shared" si="40"/>
        <v>261034</v>
      </c>
      <c r="CR15" s="134">
        <f t="shared" si="41"/>
        <v>91568</v>
      </c>
      <c r="CS15" s="134">
        <f t="shared" si="42"/>
        <v>91568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121844</v>
      </c>
      <c r="CX15" s="134">
        <f t="shared" si="47"/>
        <v>0</v>
      </c>
      <c r="CY15" s="134">
        <f t="shared" si="48"/>
        <v>117797</v>
      </c>
      <c r="CZ15" s="134">
        <f t="shared" si="49"/>
        <v>4047</v>
      </c>
      <c r="DA15" s="134">
        <f t="shared" si="50"/>
        <v>0</v>
      </c>
      <c r="DB15" s="134">
        <f t="shared" si="51"/>
        <v>47622</v>
      </c>
      <c r="DC15" s="134">
        <f t="shared" si="52"/>
        <v>0</v>
      </c>
      <c r="DD15" s="134">
        <f t="shared" si="53"/>
        <v>46211</v>
      </c>
      <c r="DE15" s="134">
        <f t="shared" si="54"/>
        <v>1411</v>
      </c>
      <c r="DF15" s="134">
        <f t="shared" si="55"/>
        <v>0</v>
      </c>
      <c r="DG15" s="135" t="s">
        <v>332</v>
      </c>
      <c r="DH15" s="134">
        <f t="shared" si="56"/>
        <v>0</v>
      </c>
      <c r="DI15" s="134">
        <f t="shared" si="57"/>
        <v>1988</v>
      </c>
      <c r="DJ15" s="134">
        <f t="shared" si="58"/>
        <v>267212</v>
      </c>
    </row>
    <row r="16" spans="1:114" s="129" customFormat="1" ht="12" customHeight="1">
      <c r="A16" s="125" t="s">
        <v>334</v>
      </c>
      <c r="B16" s="126" t="s">
        <v>432</v>
      </c>
      <c r="C16" s="125" t="s">
        <v>433</v>
      </c>
      <c r="D16" s="134">
        <f t="shared" si="6"/>
        <v>828223</v>
      </c>
      <c r="E16" s="134">
        <f t="shared" si="7"/>
        <v>828223</v>
      </c>
      <c r="F16" s="134">
        <v>0</v>
      </c>
      <c r="G16" s="134">
        <v>0</v>
      </c>
      <c r="H16" s="134">
        <v>386900</v>
      </c>
      <c r="I16" s="134">
        <v>267590</v>
      </c>
      <c r="J16" s="134">
        <v>1179845</v>
      </c>
      <c r="K16" s="134">
        <v>173733</v>
      </c>
      <c r="L16" s="134">
        <v>0</v>
      </c>
      <c r="M16" s="134">
        <f t="shared" si="8"/>
        <v>57366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315919</v>
      </c>
      <c r="T16" s="134">
        <v>0</v>
      </c>
      <c r="U16" s="134">
        <v>57366</v>
      </c>
      <c r="V16" s="134">
        <f t="shared" si="10"/>
        <v>885589</v>
      </c>
      <c r="W16" s="134">
        <f t="shared" si="11"/>
        <v>828223</v>
      </c>
      <c r="X16" s="134">
        <f t="shared" si="12"/>
        <v>0</v>
      </c>
      <c r="Y16" s="134">
        <f t="shared" si="13"/>
        <v>0</v>
      </c>
      <c r="Z16" s="134">
        <f t="shared" si="14"/>
        <v>386900</v>
      </c>
      <c r="AA16" s="134">
        <f t="shared" si="15"/>
        <v>267590</v>
      </c>
      <c r="AB16" s="134">
        <f t="shared" si="16"/>
        <v>1495764</v>
      </c>
      <c r="AC16" s="134">
        <f t="shared" si="17"/>
        <v>173733</v>
      </c>
      <c r="AD16" s="134">
        <f t="shared" si="18"/>
        <v>57366</v>
      </c>
      <c r="AE16" s="134">
        <f t="shared" si="19"/>
        <v>443625</v>
      </c>
      <c r="AF16" s="134">
        <f t="shared" si="20"/>
        <v>443625</v>
      </c>
      <c r="AG16" s="134">
        <v>0</v>
      </c>
      <c r="AH16" s="134">
        <v>443625</v>
      </c>
      <c r="AI16" s="134">
        <v>0</v>
      </c>
      <c r="AJ16" s="134">
        <v>0</v>
      </c>
      <c r="AK16" s="134">
        <v>0</v>
      </c>
      <c r="AL16" s="135" t="s">
        <v>332</v>
      </c>
      <c r="AM16" s="134">
        <f t="shared" si="21"/>
        <v>1564443</v>
      </c>
      <c r="AN16" s="134">
        <f t="shared" si="22"/>
        <v>142833</v>
      </c>
      <c r="AO16" s="134">
        <v>142833</v>
      </c>
      <c r="AP16" s="134">
        <v>0</v>
      </c>
      <c r="AQ16" s="134">
        <v>0</v>
      </c>
      <c r="AR16" s="134">
        <v>0</v>
      </c>
      <c r="AS16" s="134">
        <f t="shared" si="23"/>
        <v>497842</v>
      </c>
      <c r="AT16" s="134">
        <v>0</v>
      </c>
      <c r="AU16" s="134">
        <v>497842</v>
      </c>
      <c r="AV16" s="134">
        <v>0</v>
      </c>
      <c r="AW16" s="134">
        <v>0</v>
      </c>
      <c r="AX16" s="134">
        <f t="shared" si="24"/>
        <v>923768</v>
      </c>
      <c r="AY16" s="134">
        <v>0</v>
      </c>
      <c r="AZ16" s="134">
        <v>923768</v>
      </c>
      <c r="BA16" s="134">
        <v>0</v>
      </c>
      <c r="BB16" s="134">
        <v>0</v>
      </c>
      <c r="BC16" s="135" t="s">
        <v>332</v>
      </c>
      <c r="BD16" s="134">
        <v>0</v>
      </c>
      <c r="BE16" s="134">
        <v>0</v>
      </c>
      <c r="BF16" s="134">
        <f t="shared" si="25"/>
        <v>2008068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373285</v>
      </c>
      <c r="BP16" s="134">
        <f t="shared" si="29"/>
        <v>76019</v>
      </c>
      <c r="BQ16" s="134">
        <v>36313</v>
      </c>
      <c r="BR16" s="134">
        <v>0</v>
      </c>
      <c r="BS16" s="134">
        <v>39706</v>
      </c>
      <c r="BT16" s="134">
        <v>0</v>
      </c>
      <c r="BU16" s="134">
        <f t="shared" si="30"/>
        <v>182865</v>
      </c>
      <c r="BV16" s="134">
        <v>0</v>
      </c>
      <c r="BW16" s="134">
        <v>182865</v>
      </c>
      <c r="BX16" s="134">
        <v>0</v>
      </c>
      <c r="BY16" s="134">
        <v>0</v>
      </c>
      <c r="BZ16" s="134">
        <f t="shared" si="31"/>
        <v>114401</v>
      </c>
      <c r="CA16" s="134">
        <v>0</v>
      </c>
      <c r="CB16" s="134">
        <v>114401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0</v>
      </c>
      <c r="CH16" s="134">
        <f t="shared" si="32"/>
        <v>373285</v>
      </c>
      <c r="CI16" s="134">
        <f t="shared" si="33"/>
        <v>443625</v>
      </c>
      <c r="CJ16" s="134">
        <f t="shared" si="34"/>
        <v>443625</v>
      </c>
      <c r="CK16" s="134">
        <f t="shared" si="35"/>
        <v>0</v>
      </c>
      <c r="CL16" s="134">
        <f t="shared" si="36"/>
        <v>443625</v>
      </c>
      <c r="CM16" s="134">
        <f t="shared" si="37"/>
        <v>0</v>
      </c>
      <c r="CN16" s="134">
        <f t="shared" si="38"/>
        <v>0</v>
      </c>
      <c r="CO16" s="134">
        <f t="shared" si="39"/>
        <v>0</v>
      </c>
      <c r="CP16" s="135" t="s">
        <v>332</v>
      </c>
      <c r="CQ16" s="134">
        <f t="shared" si="40"/>
        <v>1937728</v>
      </c>
      <c r="CR16" s="134">
        <f t="shared" si="41"/>
        <v>218852</v>
      </c>
      <c r="CS16" s="134">
        <f t="shared" si="42"/>
        <v>179146</v>
      </c>
      <c r="CT16" s="134">
        <f t="shared" si="43"/>
        <v>0</v>
      </c>
      <c r="CU16" s="134">
        <f t="shared" si="44"/>
        <v>39706</v>
      </c>
      <c r="CV16" s="134">
        <f t="shared" si="45"/>
        <v>0</v>
      </c>
      <c r="CW16" s="134">
        <f t="shared" si="46"/>
        <v>680707</v>
      </c>
      <c r="CX16" s="134">
        <f t="shared" si="47"/>
        <v>0</v>
      </c>
      <c r="CY16" s="134">
        <f t="shared" si="48"/>
        <v>680707</v>
      </c>
      <c r="CZ16" s="134">
        <f t="shared" si="49"/>
        <v>0</v>
      </c>
      <c r="DA16" s="134">
        <f t="shared" si="50"/>
        <v>0</v>
      </c>
      <c r="DB16" s="134">
        <f t="shared" si="51"/>
        <v>1038169</v>
      </c>
      <c r="DC16" s="134">
        <f t="shared" si="52"/>
        <v>0</v>
      </c>
      <c r="DD16" s="134">
        <f t="shared" si="53"/>
        <v>1038169</v>
      </c>
      <c r="DE16" s="134">
        <f t="shared" si="54"/>
        <v>0</v>
      </c>
      <c r="DF16" s="134">
        <f t="shared" si="55"/>
        <v>0</v>
      </c>
      <c r="DG16" s="135" t="s">
        <v>332</v>
      </c>
      <c r="DH16" s="134">
        <f t="shared" si="56"/>
        <v>0</v>
      </c>
      <c r="DI16" s="134">
        <f t="shared" si="57"/>
        <v>0</v>
      </c>
      <c r="DJ16" s="134">
        <f t="shared" si="58"/>
        <v>2381353</v>
      </c>
    </row>
    <row r="17" spans="1:114" s="129" customFormat="1" ht="12" customHeight="1">
      <c r="A17" s="125" t="s">
        <v>334</v>
      </c>
      <c r="B17" s="126" t="s">
        <v>434</v>
      </c>
      <c r="C17" s="125" t="s">
        <v>435</v>
      </c>
      <c r="D17" s="134">
        <f t="shared" si="6"/>
        <v>21055</v>
      </c>
      <c r="E17" s="134">
        <f t="shared" si="7"/>
        <v>14877</v>
      </c>
      <c r="F17" s="134">
        <v>2792</v>
      </c>
      <c r="G17" s="134">
        <v>0</v>
      </c>
      <c r="H17" s="134">
        <v>9800</v>
      </c>
      <c r="I17" s="134">
        <v>13</v>
      </c>
      <c r="J17" s="134">
        <v>1166191</v>
      </c>
      <c r="K17" s="134">
        <v>2272</v>
      </c>
      <c r="L17" s="134">
        <v>6178</v>
      </c>
      <c r="M17" s="134">
        <f t="shared" si="8"/>
        <v>26419</v>
      </c>
      <c r="N17" s="134">
        <f t="shared" si="9"/>
        <v>47</v>
      </c>
      <c r="O17" s="134">
        <v>0</v>
      </c>
      <c r="P17" s="134">
        <v>0</v>
      </c>
      <c r="Q17" s="134">
        <v>0</v>
      </c>
      <c r="R17" s="134">
        <v>47</v>
      </c>
      <c r="S17" s="134">
        <v>636668</v>
      </c>
      <c r="T17" s="134">
        <v>0</v>
      </c>
      <c r="U17" s="134">
        <v>26372</v>
      </c>
      <c r="V17" s="134">
        <f t="shared" si="10"/>
        <v>47474</v>
      </c>
      <c r="W17" s="134">
        <f t="shared" si="11"/>
        <v>14924</v>
      </c>
      <c r="X17" s="134">
        <f t="shared" si="12"/>
        <v>2792</v>
      </c>
      <c r="Y17" s="134">
        <f t="shared" si="13"/>
        <v>0</v>
      </c>
      <c r="Z17" s="134">
        <f t="shared" si="14"/>
        <v>9800</v>
      </c>
      <c r="AA17" s="134">
        <f t="shared" si="15"/>
        <v>60</v>
      </c>
      <c r="AB17" s="134">
        <f t="shared" si="16"/>
        <v>1802859</v>
      </c>
      <c r="AC17" s="134">
        <f t="shared" si="17"/>
        <v>2272</v>
      </c>
      <c r="AD17" s="134">
        <f t="shared" si="18"/>
        <v>32550</v>
      </c>
      <c r="AE17" s="134">
        <f t="shared" si="19"/>
        <v>19386</v>
      </c>
      <c r="AF17" s="134">
        <f t="shared" si="20"/>
        <v>19386</v>
      </c>
      <c r="AG17" s="134">
        <v>0</v>
      </c>
      <c r="AH17" s="134">
        <v>19386</v>
      </c>
      <c r="AI17" s="134">
        <v>0</v>
      </c>
      <c r="AJ17" s="134">
        <v>0</v>
      </c>
      <c r="AK17" s="134">
        <v>0</v>
      </c>
      <c r="AL17" s="135" t="s">
        <v>332</v>
      </c>
      <c r="AM17" s="134">
        <f t="shared" si="21"/>
        <v>1163922</v>
      </c>
      <c r="AN17" s="134">
        <f t="shared" si="22"/>
        <v>25060</v>
      </c>
      <c r="AO17" s="134">
        <v>25060</v>
      </c>
      <c r="AP17" s="134">
        <v>0</v>
      </c>
      <c r="AQ17" s="134">
        <v>0</v>
      </c>
      <c r="AR17" s="134">
        <v>0</v>
      </c>
      <c r="AS17" s="134">
        <f t="shared" si="23"/>
        <v>0</v>
      </c>
      <c r="AT17" s="134">
        <v>0</v>
      </c>
      <c r="AU17" s="134">
        <v>0</v>
      </c>
      <c r="AV17" s="134">
        <v>0</v>
      </c>
      <c r="AW17" s="134">
        <v>3038</v>
      </c>
      <c r="AX17" s="134">
        <f t="shared" si="24"/>
        <v>1135824</v>
      </c>
      <c r="AY17" s="134">
        <v>712</v>
      </c>
      <c r="AZ17" s="134">
        <v>1131427</v>
      </c>
      <c r="BA17" s="134">
        <v>0</v>
      </c>
      <c r="BB17" s="134">
        <v>3685</v>
      </c>
      <c r="BC17" s="135" t="s">
        <v>332</v>
      </c>
      <c r="BD17" s="134">
        <v>0</v>
      </c>
      <c r="BE17" s="134">
        <v>3938</v>
      </c>
      <c r="BF17" s="134">
        <f t="shared" si="25"/>
        <v>1187246</v>
      </c>
      <c r="BG17" s="134">
        <f t="shared" si="26"/>
        <v>0</v>
      </c>
      <c r="BH17" s="134">
        <f t="shared" si="27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5" t="s">
        <v>332</v>
      </c>
      <c r="BO17" s="134">
        <f t="shared" si="28"/>
        <v>663087</v>
      </c>
      <c r="BP17" s="134">
        <f t="shared" si="29"/>
        <v>26634</v>
      </c>
      <c r="BQ17" s="134">
        <v>26634</v>
      </c>
      <c r="BR17" s="134">
        <v>0</v>
      </c>
      <c r="BS17" s="134">
        <v>0</v>
      </c>
      <c r="BT17" s="134">
        <v>0</v>
      </c>
      <c r="BU17" s="134">
        <f t="shared" si="30"/>
        <v>18580</v>
      </c>
      <c r="BV17" s="134">
        <v>0</v>
      </c>
      <c r="BW17" s="134">
        <v>18580</v>
      </c>
      <c r="BX17" s="134">
        <v>0</v>
      </c>
      <c r="BY17" s="134">
        <v>0</v>
      </c>
      <c r="BZ17" s="134">
        <f t="shared" si="31"/>
        <v>617873</v>
      </c>
      <c r="CA17" s="134">
        <v>50725</v>
      </c>
      <c r="CB17" s="134">
        <v>487486</v>
      </c>
      <c r="CC17" s="134">
        <v>79662</v>
      </c>
      <c r="CD17" s="134">
        <v>0</v>
      </c>
      <c r="CE17" s="135" t="s">
        <v>332</v>
      </c>
      <c r="CF17" s="134">
        <v>0</v>
      </c>
      <c r="CG17" s="134">
        <v>0</v>
      </c>
      <c r="CH17" s="134">
        <f t="shared" si="32"/>
        <v>663087</v>
      </c>
      <c r="CI17" s="134">
        <f t="shared" si="33"/>
        <v>19386</v>
      </c>
      <c r="CJ17" s="134">
        <f t="shared" si="34"/>
        <v>19386</v>
      </c>
      <c r="CK17" s="134">
        <f t="shared" si="35"/>
        <v>0</v>
      </c>
      <c r="CL17" s="134">
        <f t="shared" si="36"/>
        <v>19386</v>
      </c>
      <c r="CM17" s="134">
        <f t="shared" si="37"/>
        <v>0</v>
      </c>
      <c r="CN17" s="134">
        <f t="shared" si="38"/>
        <v>0</v>
      </c>
      <c r="CO17" s="134">
        <f t="shared" si="39"/>
        <v>0</v>
      </c>
      <c r="CP17" s="135" t="s">
        <v>332</v>
      </c>
      <c r="CQ17" s="134">
        <f t="shared" si="40"/>
        <v>1827009</v>
      </c>
      <c r="CR17" s="134">
        <f t="shared" si="41"/>
        <v>51694</v>
      </c>
      <c r="CS17" s="134">
        <f t="shared" si="42"/>
        <v>51694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18580</v>
      </c>
      <c r="CX17" s="134">
        <f t="shared" si="47"/>
        <v>0</v>
      </c>
      <c r="CY17" s="134">
        <f t="shared" si="48"/>
        <v>18580</v>
      </c>
      <c r="CZ17" s="134">
        <f t="shared" si="49"/>
        <v>0</v>
      </c>
      <c r="DA17" s="134">
        <f t="shared" si="50"/>
        <v>3038</v>
      </c>
      <c r="DB17" s="134">
        <f t="shared" si="51"/>
        <v>1753697</v>
      </c>
      <c r="DC17" s="134">
        <f t="shared" si="52"/>
        <v>51437</v>
      </c>
      <c r="DD17" s="134">
        <f t="shared" si="53"/>
        <v>1618913</v>
      </c>
      <c r="DE17" s="134">
        <f t="shared" si="54"/>
        <v>79662</v>
      </c>
      <c r="DF17" s="134">
        <f t="shared" si="55"/>
        <v>3685</v>
      </c>
      <c r="DG17" s="135" t="s">
        <v>332</v>
      </c>
      <c r="DH17" s="134">
        <f t="shared" si="56"/>
        <v>0</v>
      </c>
      <c r="DI17" s="134">
        <f t="shared" si="57"/>
        <v>3938</v>
      </c>
      <c r="DJ17" s="134">
        <f t="shared" si="58"/>
        <v>1850333</v>
      </c>
    </row>
    <row r="18" spans="1:114" s="129" customFormat="1" ht="12" customHeight="1">
      <c r="A18" s="125" t="s">
        <v>334</v>
      </c>
      <c r="B18" s="126" t="s">
        <v>436</v>
      </c>
      <c r="C18" s="125" t="s">
        <v>437</v>
      </c>
      <c r="D18" s="134">
        <f t="shared" si="6"/>
        <v>186823</v>
      </c>
      <c r="E18" s="134">
        <f t="shared" si="7"/>
        <v>171261</v>
      </c>
      <c r="F18" s="134">
        <v>0</v>
      </c>
      <c r="G18" s="134">
        <v>0</v>
      </c>
      <c r="H18" s="134">
        <v>0</v>
      </c>
      <c r="I18" s="134">
        <v>120053</v>
      </c>
      <c r="J18" s="134">
        <v>619204</v>
      </c>
      <c r="K18" s="134">
        <v>51208</v>
      </c>
      <c r="L18" s="134">
        <v>15562</v>
      </c>
      <c r="M18" s="134">
        <f t="shared" si="8"/>
        <v>0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f t="shared" si="10"/>
        <v>186823</v>
      </c>
      <c r="W18" s="134">
        <f t="shared" si="11"/>
        <v>171261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120053</v>
      </c>
      <c r="AB18" s="134">
        <f t="shared" si="16"/>
        <v>619204</v>
      </c>
      <c r="AC18" s="134">
        <f t="shared" si="17"/>
        <v>51208</v>
      </c>
      <c r="AD18" s="134">
        <f t="shared" si="18"/>
        <v>15562</v>
      </c>
      <c r="AE18" s="134">
        <f t="shared" si="19"/>
        <v>0</v>
      </c>
      <c r="AF18" s="134">
        <f t="shared" si="20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5" t="s">
        <v>332</v>
      </c>
      <c r="AM18" s="134">
        <f t="shared" si="21"/>
        <v>803534</v>
      </c>
      <c r="AN18" s="134">
        <f t="shared" si="22"/>
        <v>73120</v>
      </c>
      <c r="AO18" s="134">
        <v>71381</v>
      </c>
      <c r="AP18" s="134">
        <v>0</v>
      </c>
      <c r="AQ18" s="134">
        <v>1739</v>
      </c>
      <c r="AR18" s="134">
        <v>0</v>
      </c>
      <c r="AS18" s="134">
        <f t="shared" si="23"/>
        <v>293537</v>
      </c>
      <c r="AT18" s="134">
        <v>934</v>
      </c>
      <c r="AU18" s="134">
        <v>271219</v>
      </c>
      <c r="AV18" s="134">
        <v>21384</v>
      </c>
      <c r="AW18" s="134">
        <v>0</v>
      </c>
      <c r="AX18" s="134">
        <f t="shared" si="24"/>
        <v>426240</v>
      </c>
      <c r="AY18" s="134">
        <v>216069</v>
      </c>
      <c r="AZ18" s="134">
        <v>195797</v>
      </c>
      <c r="BA18" s="134">
        <v>9713</v>
      </c>
      <c r="BB18" s="134">
        <v>4661</v>
      </c>
      <c r="BC18" s="135" t="s">
        <v>332</v>
      </c>
      <c r="BD18" s="134">
        <v>10637</v>
      </c>
      <c r="BE18" s="134">
        <v>2493</v>
      </c>
      <c r="BF18" s="134">
        <f t="shared" si="25"/>
        <v>806027</v>
      </c>
      <c r="BG18" s="134">
        <f t="shared" si="26"/>
        <v>0</v>
      </c>
      <c r="BH18" s="134">
        <f t="shared" si="27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5" t="s">
        <v>332</v>
      </c>
      <c r="BO18" s="134">
        <f t="shared" si="28"/>
        <v>0</v>
      </c>
      <c r="BP18" s="134">
        <f t="shared" si="29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30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1"/>
        <v>0</v>
      </c>
      <c r="CA18" s="134">
        <v>0</v>
      </c>
      <c r="CB18" s="134">
        <v>0</v>
      </c>
      <c r="CC18" s="134">
        <v>0</v>
      </c>
      <c r="CD18" s="134">
        <v>0</v>
      </c>
      <c r="CE18" s="135" t="s">
        <v>332</v>
      </c>
      <c r="CF18" s="134">
        <v>0</v>
      </c>
      <c r="CG18" s="134">
        <v>0</v>
      </c>
      <c r="CH18" s="134">
        <f t="shared" si="32"/>
        <v>0</v>
      </c>
      <c r="CI18" s="134">
        <f t="shared" si="33"/>
        <v>0</v>
      </c>
      <c r="CJ18" s="134">
        <f t="shared" si="34"/>
        <v>0</v>
      </c>
      <c r="CK18" s="134">
        <f t="shared" si="35"/>
        <v>0</v>
      </c>
      <c r="CL18" s="134">
        <f t="shared" si="36"/>
        <v>0</v>
      </c>
      <c r="CM18" s="134">
        <f t="shared" si="37"/>
        <v>0</v>
      </c>
      <c r="CN18" s="134">
        <f t="shared" si="38"/>
        <v>0</v>
      </c>
      <c r="CO18" s="134">
        <f t="shared" si="39"/>
        <v>0</v>
      </c>
      <c r="CP18" s="135" t="s">
        <v>332</v>
      </c>
      <c r="CQ18" s="134">
        <f t="shared" si="40"/>
        <v>803534</v>
      </c>
      <c r="CR18" s="134">
        <f t="shared" si="41"/>
        <v>73120</v>
      </c>
      <c r="CS18" s="134">
        <f t="shared" si="42"/>
        <v>71381</v>
      </c>
      <c r="CT18" s="134">
        <f t="shared" si="43"/>
        <v>0</v>
      </c>
      <c r="CU18" s="134">
        <f t="shared" si="44"/>
        <v>1739</v>
      </c>
      <c r="CV18" s="134">
        <f t="shared" si="45"/>
        <v>0</v>
      </c>
      <c r="CW18" s="134">
        <f t="shared" si="46"/>
        <v>293537</v>
      </c>
      <c r="CX18" s="134">
        <f t="shared" si="47"/>
        <v>934</v>
      </c>
      <c r="CY18" s="134">
        <f t="shared" si="48"/>
        <v>271219</v>
      </c>
      <c r="CZ18" s="134">
        <f t="shared" si="49"/>
        <v>21384</v>
      </c>
      <c r="DA18" s="134">
        <f t="shared" si="50"/>
        <v>0</v>
      </c>
      <c r="DB18" s="134">
        <f t="shared" si="51"/>
        <v>426240</v>
      </c>
      <c r="DC18" s="134">
        <f t="shared" si="52"/>
        <v>216069</v>
      </c>
      <c r="DD18" s="134">
        <f t="shared" si="53"/>
        <v>195797</v>
      </c>
      <c r="DE18" s="134">
        <f t="shared" si="54"/>
        <v>9713</v>
      </c>
      <c r="DF18" s="134">
        <f t="shared" si="55"/>
        <v>4661</v>
      </c>
      <c r="DG18" s="135" t="s">
        <v>332</v>
      </c>
      <c r="DH18" s="134">
        <f t="shared" si="56"/>
        <v>10637</v>
      </c>
      <c r="DI18" s="134">
        <f t="shared" si="57"/>
        <v>2493</v>
      </c>
      <c r="DJ18" s="134">
        <f t="shared" si="58"/>
        <v>806027</v>
      </c>
    </row>
    <row r="19" spans="1:114" s="129" customFormat="1" ht="12" customHeight="1">
      <c r="A19" s="125" t="s">
        <v>334</v>
      </c>
      <c r="B19" s="126" t="s">
        <v>438</v>
      </c>
      <c r="C19" s="125" t="s">
        <v>439</v>
      </c>
      <c r="D19" s="134">
        <f t="shared" si="6"/>
        <v>2243</v>
      </c>
      <c r="E19" s="134">
        <f t="shared" si="7"/>
        <v>2243</v>
      </c>
      <c r="F19" s="134">
        <v>0</v>
      </c>
      <c r="G19" s="134">
        <v>0</v>
      </c>
      <c r="H19" s="134">
        <v>0</v>
      </c>
      <c r="I19" s="134">
        <v>0</v>
      </c>
      <c r="J19" s="134">
        <v>69406</v>
      </c>
      <c r="K19" s="134">
        <v>2243</v>
      </c>
      <c r="L19" s="134">
        <v>0</v>
      </c>
      <c r="M19" s="134">
        <f t="shared" si="8"/>
        <v>1844</v>
      </c>
      <c r="N19" s="134">
        <f t="shared" si="9"/>
        <v>1844</v>
      </c>
      <c r="O19" s="134">
        <v>0</v>
      </c>
      <c r="P19" s="134">
        <v>0</v>
      </c>
      <c r="Q19" s="134">
        <v>0</v>
      </c>
      <c r="R19" s="134">
        <v>1359</v>
      </c>
      <c r="S19" s="134">
        <v>450279</v>
      </c>
      <c r="T19" s="134">
        <v>485</v>
      </c>
      <c r="U19" s="134">
        <v>0</v>
      </c>
      <c r="V19" s="134">
        <f t="shared" si="10"/>
        <v>4087</v>
      </c>
      <c r="W19" s="134">
        <f t="shared" si="11"/>
        <v>4087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1359</v>
      </c>
      <c r="AB19" s="134">
        <f t="shared" si="16"/>
        <v>519685</v>
      </c>
      <c r="AC19" s="134">
        <f t="shared" si="17"/>
        <v>2728</v>
      </c>
      <c r="AD19" s="134">
        <f t="shared" si="18"/>
        <v>0</v>
      </c>
      <c r="AE19" s="134">
        <f t="shared" si="19"/>
        <v>0</v>
      </c>
      <c r="AF19" s="134">
        <f t="shared" si="20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5" t="s">
        <v>332</v>
      </c>
      <c r="AM19" s="134">
        <f t="shared" si="21"/>
        <v>71510</v>
      </c>
      <c r="AN19" s="134">
        <f t="shared" si="22"/>
        <v>53045</v>
      </c>
      <c r="AO19" s="134">
        <v>22062</v>
      </c>
      <c r="AP19" s="134">
        <v>0</v>
      </c>
      <c r="AQ19" s="134">
        <v>8984</v>
      </c>
      <c r="AR19" s="134">
        <v>21999</v>
      </c>
      <c r="AS19" s="134">
        <f t="shared" si="23"/>
        <v>15423</v>
      </c>
      <c r="AT19" s="134">
        <v>0</v>
      </c>
      <c r="AU19" s="134">
        <v>1722</v>
      </c>
      <c r="AV19" s="134">
        <v>13701</v>
      </c>
      <c r="AW19" s="134">
        <v>0</v>
      </c>
      <c r="AX19" s="134">
        <f t="shared" si="24"/>
        <v>3042</v>
      </c>
      <c r="AY19" s="134">
        <v>168</v>
      </c>
      <c r="AZ19" s="134">
        <v>63</v>
      </c>
      <c r="BA19" s="134">
        <v>2811</v>
      </c>
      <c r="BB19" s="134">
        <v>0</v>
      </c>
      <c r="BC19" s="135" t="s">
        <v>332</v>
      </c>
      <c r="BD19" s="134">
        <v>0</v>
      </c>
      <c r="BE19" s="134">
        <v>139</v>
      </c>
      <c r="BF19" s="134">
        <f t="shared" si="25"/>
        <v>71649</v>
      </c>
      <c r="BG19" s="134">
        <f t="shared" si="26"/>
        <v>0</v>
      </c>
      <c r="BH19" s="134">
        <f t="shared" si="27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5" t="s">
        <v>332</v>
      </c>
      <c r="BO19" s="134">
        <f t="shared" si="28"/>
        <v>452014</v>
      </c>
      <c r="BP19" s="134">
        <f t="shared" si="29"/>
        <v>157876</v>
      </c>
      <c r="BQ19" s="134">
        <v>106123</v>
      </c>
      <c r="BR19" s="134">
        <v>0</v>
      </c>
      <c r="BS19" s="134">
        <v>51753</v>
      </c>
      <c r="BT19" s="134">
        <v>0</v>
      </c>
      <c r="BU19" s="134">
        <f t="shared" si="30"/>
        <v>195215</v>
      </c>
      <c r="BV19" s="134">
        <v>0</v>
      </c>
      <c r="BW19" s="134">
        <v>193297</v>
      </c>
      <c r="BX19" s="134">
        <v>1918</v>
      </c>
      <c r="BY19" s="134">
        <v>0</v>
      </c>
      <c r="BZ19" s="134">
        <f t="shared" si="31"/>
        <v>98923</v>
      </c>
      <c r="CA19" s="134">
        <v>14326</v>
      </c>
      <c r="CB19" s="134">
        <v>84597</v>
      </c>
      <c r="CC19" s="134">
        <v>0</v>
      </c>
      <c r="CD19" s="134">
        <v>0</v>
      </c>
      <c r="CE19" s="135" t="s">
        <v>332</v>
      </c>
      <c r="CF19" s="134">
        <v>0</v>
      </c>
      <c r="CG19" s="134">
        <v>109</v>
      </c>
      <c r="CH19" s="134">
        <f t="shared" si="32"/>
        <v>452123</v>
      </c>
      <c r="CI19" s="134">
        <f t="shared" si="33"/>
        <v>0</v>
      </c>
      <c r="CJ19" s="134">
        <f t="shared" si="34"/>
        <v>0</v>
      </c>
      <c r="CK19" s="134">
        <f t="shared" si="35"/>
        <v>0</v>
      </c>
      <c r="CL19" s="134">
        <f t="shared" si="36"/>
        <v>0</v>
      </c>
      <c r="CM19" s="134">
        <f t="shared" si="37"/>
        <v>0</v>
      </c>
      <c r="CN19" s="134">
        <f t="shared" si="38"/>
        <v>0</v>
      </c>
      <c r="CO19" s="134">
        <f t="shared" si="39"/>
        <v>0</v>
      </c>
      <c r="CP19" s="135" t="s">
        <v>332</v>
      </c>
      <c r="CQ19" s="134">
        <f t="shared" si="40"/>
        <v>523524</v>
      </c>
      <c r="CR19" s="134">
        <f t="shared" si="41"/>
        <v>210921</v>
      </c>
      <c r="CS19" s="134">
        <f t="shared" si="42"/>
        <v>128185</v>
      </c>
      <c r="CT19" s="134">
        <f t="shared" si="43"/>
        <v>0</v>
      </c>
      <c r="CU19" s="134">
        <f t="shared" si="44"/>
        <v>60737</v>
      </c>
      <c r="CV19" s="134">
        <f t="shared" si="45"/>
        <v>21999</v>
      </c>
      <c r="CW19" s="134">
        <f t="shared" si="46"/>
        <v>210638</v>
      </c>
      <c r="CX19" s="134">
        <f t="shared" si="47"/>
        <v>0</v>
      </c>
      <c r="CY19" s="134">
        <f t="shared" si="48"/>
        <v>195019</v>
      </c>
      <c r="CZ19" s="134">
        <f t="shared" si="49"/>
        <v>15619</v>
      </c>
      <c r="DA19" s="134">
        <f t="shared" si="50"/>
        <v>0</v>
      </c>
      <c r="DB19" s="134">
        <f t="shared" si="51"/>
        <v>101965</v>
      </c>
      <c r="DC19" s="134">
        <f t="shared" si="52"/>
        <v>14494</v>
      </c>
      <c r="DD19" s="134">
        <f t="shared" si="53"/>
        <v>84660</v>
      </c>
      <c r="DE19" s="134">
        <f t="shared" si="54"/>
        <v>2811</v>
      </c>
      <c r="DF19" s="134">
        <f t="shared" si="55"/>
        <v>0</v>
      </c>
      <c r="DG19" s="135" t="s">
        <v>332</v>
      </c>
      <c r="DH19" s="134">
        <f t="shared" si="56"/>
        <v>0</v>
      </c>
      <c r="DI19" s="134">
        <f t="shared" si="57"/>
        <v>248</v>
      </c>
      <c r="DJ19" s="134">
        <f t="shared" si="58"/>
        <v>523772</v>
      </c>
    </row>
    <row r="20" spans="1:114" s="129" customFormat="1" ht="12" customHeight="1">
      <c r="A20" s="125" t="s">
        <v>334</v>
      </c>
      <c r="B20" s="126" t="s">
        <v>440</v>
      </c>
      <c r="C20" s="125" t="s">
        <v>441</v>
      </c>
      <c r="D20" s="134">
        <f t="shared" si="6"/>
        <v>216052</v>
      </c>
      <c r="E20" s="134">
        <f t="shared" si="7"/>
        <v>216052</v>
      </c>
      <c r="F20" s="134">
        <v>0</v>
      </c>
      <c r="G20" s="134">
        <v>0</v>
      </c>
      <c r="H20" s="134">
        <v>142600</v>
      </c>
      <c r="I20" s="134">
        <v>46073</v>
      </c>
      <c r="J20" s="134">
        <v>271449</v>
      </c>
      <c r="K20" s="134">
        <v>27379</v>
      </c>
      <c r="L20" s="134">
        <v>0</v>
      </c>
      <c r="M20" s="134">
        <f t="shared" si="8"/>
        <v>0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f t="shared" si="10"/>
        <v>216052</v>
      </c>
      <c r="W20" s="134">
        <f t="shared" si="11"/>
        <v>216052</v>
      </c>
      <c r="X20" s="134">
        <f t="shared" si="12"/>
        <v>0</v>
      </c>
      <c r="Y20" s="134">
        <f t="shared" si="13"/>
        <v>0</v>
      </c>
      <c r="Z20" s="134">
        <f t="shared" si="14"/>
        <v>142600</v>
      </c>
      <c r="AA20" s="134">
        <f t="shared" si="15"/>
        <v>46073</v>
      </c>
      <c r="AB20" s="134">
        <f t="shared" si="16"/>
        <v>271449</v>
      </c>
      <c r="AC20" s="134">
        <f t="shared" si="17"/>
        <v>27379</v>
      </c>
      <c r="AD20" s="134">
        <f t="shared" si="18"/>
        <v>0</v>
      </c>
      <c r="AE20" s="134">
        <f t="shared" si="19"/>
        <v>158550</v>
      </c>
      <c r="AF20" s="134">
        <f t="shared" si="20"/>
        <v>158550</v>
      </c>
      <c r="AG20" s="134">
        <v>0</v>
      </c>
      <c r="AH20" s="134">
        <v>158550</v>
      </c>
      <c r="AI20" s="134">
        <v>0</v>
      </c>
      <c r="AJ20" s="134">
        <v>0</v>
      </c>
      <c r="AK20" s="134">
        <v>0</v>
      </c>
      <c r="AL20" s="135" t="s">
        <v>332</v>
      </c>
      <c r="AM20" s="134">
        <f t="shared" si="21"/>
        <v>328951</v>
      </c>
      <c r="AN20" s="134">
        <f t="shared" si="22"/>
        <v>64486</v>
      </c>
      <c r="AO20" s="134">
        <v>30183</v>
      </c>
      <c r="AP20" s="134">
        <v>0</v>
      </c>
      <c r="AQ20" s="134">
        <v>34303</v>
      </c>
      <c r="AR20" s="134">
        <v>0</v>
      </c>
      <c r="AS20" s="134">
        <f t="shared" si="23"/>
        <v>180284</v>
      </c>
      <c r="AT20" s="134">
        <v>0</v>
      </c>
      <c r="AU20" s="134">
        <v>180284</v>
      </c>
      <c r="AV20" s="134">
        <v>0</v>
      </c>
      <c r="AW20" s="134">
        <v>0</v>
      </c>
      <c r="AX20" s="134">
        <f t="shared" si="24"/>
        <v>84181</v>
      </c>
      <c r="AY20" s="134">
        <v>0</v>
      </c>
      <c r="AZ20" s="134">
        <v>84181</v>
      </c>
      <c r="BA20" s="134">
        <v>0</v>
      </c>
      <c r="BB20" s="134">
        <v>0</v>
      </c>
      <c r="BC20" s="135" t="s">
        <v>332</v>
      </c>
      <c r="BD20" s="134">
        <v>0</v>
      </c>
      <c r="BE20" s="134">
        <v>0</v>
      </c>
      <c r="BF20" s="134">
        <f t="shared" si="25"/>
        <v>487501</v>
      </c>
      <c r="BG20" s="134">
        <f t="shared" si="26"/>
        <v>0</v>
      </c>
      <c r="BH20" s="134">
        <f t="shared" si="27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5" t="s">
        <v>332</v>
      </c>
      <c r="BO20" s="134">
        <f t="shared" si="28"/>
        <v>0</v>
      </c>
      <c r="BP20" s="134">
        <f t="shared" si="29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30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1"/>
        <v>0</v>
      </c>
      <c r="CA20" s="134">
        <v>0</v>
      </c>
      <c r="CB20" s="134">
        <v>0</v>
      </c>
      <c r="CC20" s="134">
        <v>0</v>
      </c>
      <c r="CD20" s="134">
        <v>0</v>
      </c>
      <c r="CE20" s="135" t="s">
        <v>332</v>
      </c>
      <c r="CF20" s="134">
        <v>0</v>
      </c>
      <c r="CG20" s="134">
        <v>0</v>
      </c>
      <c r="CH20" s="134">
        <f t="shared" si="32"/>
        <v>0</v>
      </c>
      <c r="CI20" s="134">
        <f t="shared" si="33"/>
        <v>158550</v>
      </c>
      <c r="CJ20" s="134">
        <f t="shared" si="34"/>
        <v>158550</v>
      </c>
      <c r="CK20" s="134">
        <f t="shared" si="35"/>
        <v>0</v>
      </c>
      <c r="CL20" s="134">
        <f t="shared" si="36"/>
        <v>158550</v>
      </c>
      <c r="CM20" s="134">
        <f t="shared" si="37"/>
        <v>0</v>
      </c>
      <c r="CN20" s="134">
        <f t="shared" si="38"/>
        <v>0</v>
      </c>
      <c r="CO20" s="134">
        <f t="shared" si="39"/>
        <v>0</v>
      </c>
      <c r="CP20" s="135" t="s">
        <v>332</v>
      </c>
      <c r="CQ20" s="134">
        <f t="shared" si="40"/>
        <v>328951</v>
      </c>
      <c r="CR20" s="134">
        <f t="shared" si="41"/>
        <v>64486</v>
      </c>
      <c r="CS20" s="134">
        <f t="shared" si="42"/>
        <v>30183</v>
      </c>
      <c r="CT20" s="134">
        <f t="shared" si="43"/>
        <v>0</v>
      </c>
      <c r="CU20" s="134">
        <f t="shared" si="44"/>
        <v>34303</v>
      </c>
      <c r="CV20" s="134">
        <f t="shared" si="45"/>
        <v>0</v>
      </c>
      <c r="CW20" s="134">
        <f t="shared" si="46"/>
        <v>180284</v>
      </c>
      <c r="CX20" s="134">
        <f t="shared" si="47"/>
        <v>0</v>
      </c>
      <c r="CY20" s="134">
        <f t="shared" si="48"/>
        <v>180284</v>
      </c>
      <c r="CZ20" s="134">
        <f t="shared" si="49"/>
        <v>0</v>
      </c>
      <c r="DA20" s="134">
        <f t="shared" si="50"/>
        <v>0</v>
      </c>
      <c r="DB20" s="134">
        <f t="shared" si="51"/>
        <v>84181</v>
      </c>
      <c r="DC20" s="134">
        <f t="shared" si="52"/>
        <v>0</v>
      </c>
      <c r="DD20" s="134">
        <f t="shared" si="53"/>
        <v>84181</v>
      </c>
      <c r="DE20" s="134">
        <f t="shared" si="54"/>
        <v>0</v>
      </c>
      <c r="DF20" s="134">
        <f t="shared" si="55"/>
        <v>0</v>
      </c>
      <c r="DG20" s="135" t="s">
        <v>332</v>
      </c>
      <c r="DH20" s="134">
        <f t="shared" si="56"/>
        <v>0</v>
      </c>
      <c r="DI20" s="134">
        <f t="shared" si="57"/>
        <v>0</v>
      </c>
      <c r="DJ20" s="134">
        <f t="shared" si="58"/>
        <v>487501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SUM(D8:D60)</f>
        <v>27174009</v>
      </c>
      <c r="E7" s="123">
        <f t="shared" si="0"/>
        <v>12202168</v>
      </c>
      <c r="F7" s="123">
        <f t="shared" si="0"/>
        <v>3752950</v>
      </c>
      <c r="G7" s="123">
        <f t="shared" si="0"/>
        <v>419680</v>
      </c>
      <c r="H7" s="123">
        <f t="shared" si="0"/>
        <v>5519300</v>
      </c>
      <c r="I7" s="123">
        <f t="shared" si="0"/>
        <v>1979264</v>
      </c>
      <c r="J7" s="123">
        <f t="shared" si="0"/>
        <v>7196682</v>
      </c>
      <c r="K7" s="123">
        <f t="shared" si="0"/>
        <v>530974</v>
      </c>
      <c r="L7" s="123">
        <f t="shared" si="0"/>
        <v>14971841</v>
      </c>
      <c r="M7" s="123">
        <f t="shared" si="0"/>
        <v>3268619</v>
      </c>
      <c r="N7" s="123">
        <f t="shared" si="0"/>
        <v>54796</v>
      </c>
      <c r="O7" s="123">
        <f t="shared" si="0"/>
        <v>3243</v>
      </c>
      <c r="P7" s="123">
        <f t="shared" si="0"/>
        <v>1336</v>
      </c>
      <c r="Q7" s="123">
        <f t="shared" si="0"/>
        <v>0</v>
      </c>
      <c r="R7" s="123">
        <f t="shared" si="0"/>
        <v>39644</v>
      </c>
      <c r="S7" s="123">
        <f t="shared" si="0"/>
        <v>2944307</v>
      </c>
      <c r="T7" s="123">
        <f t="shared" si="0"/>
        <v>10573</v>
      </c>
      <c r="U7" s="123">
        <f t="shared" si="0"/>
        <v>3213823</v>
      </c>
      <c r="V7" s="123">
        <f t="shared" si="0"/>
        <v>30442628</v>
      </c>
      <c r="W7" s="123">
        <f t="shared" si="0"/>
        <v>12256964</v>
      </c>
      <c r="X7" s="123">
        <f t="shared" si="0"/>
        <v>3756193</v>
      </c>
      <c r="Y7" s="123">
        <f t="shared" si="0"/>
        <v>421016</v>
      </c>
      <c r="Z7" s="123">
        <f t="shared" si="0"/>
        <v>5519300</v>
      </c>
      <c r="AA7" s="123">
        <f t="shared" si="0"/>
        <v>2018908</v>
      </c>
      <c r="AB7" s="123">
        <f t="shared" si="0"/>
        <v>10140989</v>
      </c>
      <c r="AC7" s="123">
        <f t="shared" si="0"/>
        <v>541547</v>
      </c>
      <c r="AD7" s="123">
        <f t="shared" si="0"/>
        <v>18185664</v>
      </c>
    </row>
    <row r="8" spans="1:30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1" ref="D8:D60">SUM(E8,+L8)</f>
        <v>10729384</v>
      </c>
      <c r="E8" s="127">
        <f aca="true" t="shared" si="2" ref="E8:E60">+SUM(F8:I8,K8)</f>
        <v>7419203</v>
      </c>
      <c r="F8" s="127">
        <v>3089828</v>
      </c>
      <c r="G8" s="127">
        <v>0</v>
      </c>
      <c r="H8" s="127">
        <v>3747300</v>
      </c>
      <c r="I8" s="127">
        <v>443280</v>
      </c>
      <c r="J8" s="128">
        <v>0</v>
      </c>
      <c r="K8" s="127">
        <v>138795</v>
      </c>
      <c r="L8" s="127">
        <v>3310181</v>
      </c>
      <c r="M8" s="127">
        <f aca="true" t="shared" si="3" ref="M8:M60">SUM(N8,+U8)</f>
        <v>322118</v>
      </c>
      <c r="N8" s="127">
        <f aca="true" t="shared" si="4" ref="N8:N60">+SUM(O8:R8,T8)</f>
        <v>0</v>
      </c>
      <c r="O8" s="127">
        <v>0</v>
      </c>
      <c r="P8" s="127">
        <v>0</v>
      </c>
      <c r="Q8" s="127">
        <v>0</v>
      </c>
      <c r="R8" s="127">
        <v>0</v>
      </c>
      <c r="S8" s="128">
        <v>0</v>
      </c>
      <c r="T8" s="127">
        <v>0</v>
      </c>
      <c r="U8" s="127">
        <v>322118</v>
      </c>
      <c r="V8" s="127">
        <f aca="true" t="shared" si="5" ref="V8:V60">+SUM(D8,M8)</f>
        <v>11051502</v>
      </c>
      <c r="W8" s="127">
        <f aca="true" t="shared" si="6" ref="W8:W60">+SUM(E8,N8)</f>
        <v>7419203</v>
      </c>
      <c r="X8" s="127">
        <f aca="true" t="shared" si="7" ref="X8:X60">+SUM(F8,O8)</f>
        <v>3089828</v>
      </c>
      <c r="Y8" s="127">
        <f aca="true" t="shared" si="8" ref="Y8:Y60">+SUM(G8,P8)</f>
        <v>0</v>
      </c>
      <c r="Z8" s="127">
        <f aca="true" t="shared" si="9" ref="Z8:Z60">+SUM(H8,Q8)</f>
        <v>3747300</v>
      </c>
      <c r="AA8" s="127">
        <f aca="true" t="shared" si="10" ref="AA8:AA60">+SUM(I8,R8)</f>
        <v>443280</v>
      </c>
      <c r="AB8" s="128">
        <v>0</v>
      </c>
      <c r="AC8" s="127">
        <f aca="true" t="shared" si="11" ref="AC8:AC60">+SUM(K8,T8)</f>
        <v>138795</v>
      </c>
      <c r="AD8" s="127">
        <f aca="true" t="shared" si="12" ref="AD8:AD60">+SUM(L8,U8)</f>
        <v>3632299</v>
      </c>
    </row>
    <row r="9" spans="1:30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1"/>
        <v>2361295</v>
      </c>
      <c r="E9" s="127">
        <f t="shared" si="2"/>
        <v>10464</v>
      </c>
      <c r="F9" s="127">
        <v>0</v>
      </c>
      <c r="G9" s="127">
        <v>0</v>
      </c>
      <c r="H9" s="127">
        <v>0</v>
      </c>
      <c r="I9" s="127">
        <v>2592</v>
      </c>
      <c r="J9" s="128">
        <v>0</v>
      </c>
      <c r="K9" s="127">
        <v>7872</v>
      </c>
      <c r="L9" s="127">
        <v>2350831</v>
      </c>
      <c r="M9" s="127">
        <f t="shared" si="3"/>
        <v>246243</v>
      </c>
      <c r="N9" s="127">
        <f t="shared" si="4"/>
        <v>18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18</v>
      </c>
      <c r="U9" s="127">
        <v>246225</v>
      </c>
      <c r="V9" s="127">
        <f t="shared" si="5"/>
        <v>2607538</v>
      </c>
      <c r="W9" s="127">
        <f t="shared" si="6"/>
        <v>10482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2592</v>
      </c>
      <c r="AB9" s="128">
        <v>0</v>
      </c>
      <c r="AC9" s="127">
        <f t="shared" si="11"/>
        <v>7890</v>
      </c>
      <c r="AD9" s="127">
        <f t="shared" si="12"/>
        <v>2597056</v>
      </c>
    </row>
    <row r="10" spans="1:30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1"/>
        <v>2663587</v>
      </c>
      <c r="E10" s="127">
        <f t="shared" si="2"/>
        <v>494604</v>
      </c>
      <c r="F10" s="127">
        <v>0</v>
      </c>
      <c r="G10" s="127">
        <v>0</v>
      </c>
      <c r="H10" s="127">
        <v>102600</v>
      </c>
      <c r="I10" s="127">
        <v>385590</v>
      </c>
      <c r="J10" s="128">
        <v>0</v>
      </c>
      <c r="K10" s="127">
        <v>6414</v>
      </c>
      <c r="L10" s="127">
        <v>2168983</v>
      </c>
      <c r="M10" s="127">
        <f t="shared" si="3"/>
        <v>289977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289977</v>
      </c>
      <c r="V10" s="127">
        <f t="shared" si="5"/>
        <v>2953564</v>
      </c>
      <c r="W10" s="127">
        <f t="shared" si="6"/>
        <v>494604</v>
      </c>
      <c r="X10" s="127">
        <f t="shared" si="7"/>
        <v>0</v>
      </c>
      <c r="Y10" s="127">
        <f t="shared" si="8"/>
        <v>0</v>
      </c>
      <c r="Z10" s="127">
        <f t="shared" si="9"/>
        <v>102600</v>
      </c>
      <c r="AA10" s="127">
        <f t="shared" si="10"/>
        <v>385590</v>
      </c>
      <c r="AB10" s="128">
        <v>0</v>
      </c>
      <c r="AC10" s="127">
        <f t="shared" si="11"/>
        <v>6414</v>
      </c>
      <c r="AD10" s="127">
        <f t="shared" si="12"/>
        <v>2458960</v>
      </c>
    </row>
    <row r="11" spans="1:30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1"/>
        <v>574786</v>
      </c>
      <c r="E11" s="127">
        <f t="shared" si="2"/>
        <v>7713</v>
      </c>
      <c r="F11" s="127">
        <v>0</v>
      </c>
      <c r="G11" s="127">
        <v>0</v>
      </c>
      <c r="H11" s="127">
        <v>0</v>
      </c>
      <c r="I11" s="127">
        <v>0</v>
      </c>
      <c r="J11" s="128">
        <v>0</v>
      </c>
      <c r="K11" s="127">
        <v>7713</v>
      </c>
      <c r="L11" s="127">
        <v>567073</v>
      </c>
      <c r="M11" s="127">
        <f t="shared" si="3"/>
        <v>39700</v>
      </c>
      <c r="N11" s="127">
        <f t="shared" si="4"/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7">
        <v>0</v>
      </c>
      <c r="U11" s="127">
        <v>39700</v>
      </c>
      <c r="V11" s="127">
        <f t="shared" si="5"/>
        <v>614486</v>
      </c>
      <c r="W11" s="127">
        <f t="shared" si="6"/>
        <v>7713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0</v>
      </c>
      <c r="AB11" s="128">
        <v>0</v>
      </c>
      <c r="AC11" s="127">
        <f t="shared" si="11"/>
        <v>7713</v>
      </c>
      <c r="AD11" s="127">
        <f t="shared" si="12"/>
        <v>606773</v>
      </c>
    </row>
    <row r="12" spans="1:30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1"/>
        <v>510841</v>
      </c>
      <c r="E12" s="134">
        <f t="shared" si="2"/>
        <v>4332</v>
      </c>
      <c r="F12" s="134">
        <v>0</v>
      </c>
      <c r="G12" s="134">
        <v>0</v>
      </c>
      <c r="H12" s="134">
        <v>0</v>
      </c>
      <c r="I12" s="134">
        <v>1202</v>
      </c>
      <c r="J12" s="135">
        <v>0</v>
      </c>
      <c r="K12" s="134">
        <v>3130</v>
      </c>
      <c r="L12" s="134">
        <v>506509</v>
      </c>
      <c r="M12" s="134">
        <f t="shared" si="3"/>
        <v>233425</v>
      </c>
      <c r="N12" s="134">
        <f t="shared" si="4"/>
        <v>0</v>
      </c>
      <c r="O12" s="134">
        <v>0</v>
      </c>
      <c r="P12" s="134">
        <v>0</v>
      </c>
      <c r="Q12" s="134">
        <v>0</v>
      </c>
      <c r="R12" s="134">
        <v>0</v>
      </c>
      <c r="S12" s="135">
        <v>0</v>
      </c>
      <c r="T12" s="134">
        <v>0</v>
      </c>
      <c r="U12" s="134">
        <v>233425</v>
      </c>
      <c r="V12" s="134">
        <f t="shared" si="5"/>
        <v>744266</v>
      </c>
      <c r="W12" s="134">
        <f t="shared" si="6"/>
        <v>4332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1202</v>
      </c>
      <c r="AB12" s="135">
        <v>0</v>
      </c>
      <c r="AC12" s="134">
        <f t="shared" si="11"/>
        <v>3130</v>
      </c>
      <c r="AD12" s="134">
        <f t="shared" si="12"/>
        <v>739934</v>
      </c>
    </row>
    <row r="13" spans="1:30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1"/>
        <v>417574</v>
      </c>
      <c r="E13" s="134">
        <f t="shared" si="2"/>
        <v>0</v>
      </c>
      <c r="F13" s="134">
        <v>0</v>
      </c>
      <c r="G13" s="134">
        <v>0</v>
      </c>
      <c r="H13" s="134">
        <v>0</v>
      </c>
      <c r="I13" s="134">
        <v>0</v>
      </c>
      <c r="J13" s="135">
        <v>0</v>
      </c>
      <c r="K13" s="134">
        <v>0</v>
      </c>
      <c r="L13" s="134">
        <v>417574</v>
      </c>
      <c r="M13" s="134">
        <f t="shared" si="3"/>
        <v>125276</v>
      </c>
      <c r="N13" s="134">
        <f t="shared" si="4"/>
        <v>0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4">
        <v>0</v>
      </c>
      <c r="U13" s="134">
        <v>125276</v>
      </c>
      <c r="V13" s="134">
        <f t="shared" si="5"/>
        <v>542850</v>
      </c>
      <c r="W13" s="134">
        <f t="shared" si="6"/>
        <v>0</v>
      </c>
      <c r="X13" s="134">
        <f t="shared" si="7"/>
        <v>0</v>
      </c>
      <c r="Y13" s="134">
        <f t="shared" si="8"/>
        <v>0</v>
      </c>
      <c r="Z13" s="134">
        <f t="shared" si="9"/>
        <v>0</v>
      </c>
      <c r="AA13" s="134">
        <f t="shared" si="10"/>
        <v>0</v>
      </c>
      <c r="AB13" s="135">
        <v>0</v>
      </c>
      <c r="AC13" s="134">
        <f t="shared" si="11"/>
        <v>0</v>
      </c>
      <c r="AD13" s="134">
        <f t="shared" si="12"/>
        <v>542850</v>
      </c>
    </row>
    <row r="14" spans="1:30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1"/>
        <v>526919</v>
      </c>
      <c r="E14" s="134">
        <f t="shared" si="2"/>
        <v>66926</v>
      </c>
      <c r="F14" s="134">
        <v>0</v>
      </c>
      <c r="G14" s="134">
        <v>0</v>
      </c>
      <c r="H14" s="134">
        <v>0</v>
      </c>
      <c r="I14" s="134">
        <v>63435</v>
      </c>
      <c r="J14" s="135">
        <v>0</v>
      </c>
      <c r="K14" s="134">
        <v>3491</v>
      </c>
      <c r="L14" s="134">
        <v>459993</v>
      </c>
      <c r="M14" s="134">
        <f t="shared" si="3"/>
        <v>85462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85462</v>
      </c>
      <c r="V14" s="134">
        <f t="shared" si="5"/>
        <v>612381</v>
      </c>
      <c r="W14" s="134">
        <f t="shared" si="6"/>
        <v>66926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63435</v>
      </c>
      <c r="AB14" s="135">
        <v>0</v>
      </c>
      <c r="AC14" s="134">
        <f t="shared" si="11"/>
        <v>3491</v>
      </c>
      <c r="AD14" s="134">
        <f t="shared" si="12"/>
        <v>545455</v>
      </c>
    </row>
    <row r="15" spans="1:30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1"/>
        <v>1464159</v>
      </c>
      <c r="E15" s="134">
        <f t="shared" si="2"/>
        <v>548022</v>
      </c>
      <c r="F15" s="134">
        <v>938</v>
      </c>
      <c r="G15" s="134">
        <v>412680</v>
      </c>
      <c r="H15" s="134">
        <v>28800</v>
      </c>
      <c r="I15" s="134">
        <v>105239</v>
      </c>
      <c r="J15" s="135">
        <v>0</v>
      </c>
      <c r="K15" s="134">
        <v>365</v>
      </c>
      <c r="L15" s="134">
        <v>916137</v>
      </c>
      <c r="M15" s="134">
        <f t="shared" si="3"/>
        <v>316187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316187</v>
      </c>
      <c r="V15" s="134">
        <f t="shared" si="5"/>
        <v>1780346</v>
      </c>
      <c r="W15" s="134">
        <f t="shared" si="6"/>
        <v>548022</v>
      </c>
      <c r="X15" s="134">
        <f t="shared" si="7"/>
        <v>938</v>
      </c>
      <c r="Y15" s="134">
        <f t="shared" si="8"/>
        <v>412680</v>
      </c>
      <c r="Z15" s="134">
        <f t="shared" si="9"/>
        <v>28800</v>
      </c>
      <c r="AA15" s="134">
        <f t="shared" si="10"/>
        <v>105239</v>
      </c>
      <c r="AB15" s="135">
        <v>0</v>
      </c>
      <c r="AC15" s="134">
        <f t="shared" si="11"/>
        <v>365</v>
      </c>
      <c r="AD15" s="134">
        <f t="shared" si="12"/>
        <v>1232324</v>
      </c>
    </row>
    <row r="16" spans="1:30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1"/>
        <v>312723</v>
      </c>
      <c r="E16" s="134">
        <f t="shared" si="2"/>
        <v>27905</v>
      </c>
      <c r="F16" s="134">
        <v>0</v>
      </c>
      <c r="G16" s="134">
        <v>0</v>
      </c>
      <c r="H16" s="134">
        <v>0</v>
      </c>
      <c r="I16" s="134">
        <v>538</v>
      </c>
      <c r="J16" s="135">
        <v>0</v>
      </c>
      <c r="K16" s="134">
        <v>27367</v>
      </c>
      <c r="L16" s="134">
        <v>284818</v>
      </c>
      <c r="M16" s="134">
        <f t="shared" si="3"/>
        <v>103511</v>
      </c>
      <c r="N16" s="134">
        <f t="shared" si="4"/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0</v>
      </c>
      <c r="U16" s="134">
        <v>103511</v>
      </c>
      <c r="V16" s="134">
        <f t="shared" si="5"/>
        <v>416234</v>
      </c>
      <c r="W16" s="134">
        <f t="shared" si="6"/>
        <v>27905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538</v>
      </c>
      <c r="AB16" s="135">
        <v>0</v>
      </c>
      <c r="AC16" s="134">
        <f t="shared" si="11"/>
        <v>27367</v>
      </c>
      <c r="AD16" s="134">
        <f t="shared" si="12"/>
        <v>388329</v>
      </c>
    </row>
    <row r="17" spans="1:30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1"/>
        <v>298140</v>
      </c>
      <c r="E17" s="134">
        <f t="shared" si="2"/>
        <v>35504</v>
      </c>
      <c r="F17" s="134">
        <v>0</v>
      </c>
      <c r="G17" s="134">
        <v>0</v>
      </c>
      <c r="H17" s="134">
        <v>0</v>
      </c>
      <c r="I17" s="134">
        <v>32685</v>
      </c>
      <c r="J17" s="135">
        <v>0</v>
      </c>
      <c r="K17" s="134">
        <v>2819</v>
      </c>
      <c r="L17" s="134">
        <v>262636</v>
      </c>
      <c r="M17" s="134">
        <f t="shared" si="3"/>
        <v>61734</v>
      </c>
      <c r="N17" s="134">
        <f t="shared" si="4"/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61734</v>
      </c>
      <c r="V17" s="134">
        <f t="shared" si="5"/>
        <v>359874</v>
      </c>
      <c r="W17" s="134">
        <f t="shared" si="6"/>
        <v>35504</v>
      </c>
      <c r="X17" s="134">
        <f t="shared" si="7"/>
        <v>0</v>
      </c>
      <c r="Y17" s="134">
        <f t="shared" si="8"/>
        <v>0</v>
      </c>
      <c r="Z17" s="134">
        <f t="shared" si="9"/>
        <v>0</v>
      </c>
      <c r="AA17" s="134">
        <f t="shared" si="10"/>
        <v>32685</v>
      </c>
      <c r="AB17" s="135">
        <v>0</v>
      </c>
      <c r="AC17" s="134">
        <f t="shared" si="11"/>
        <v>2819</v>
      </c>
      <c r="AD17" s="134">
        <f t="shared" si="12"/>
        <v>324370</v>
      </c>
    </row>
    <row r="18" spans="1:30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1"/>
        <v>98840</v>
      </c>
      <c r="E18" s="134">
        <f t="shared" si="2"/>
        <v>32051</v>
      </c>
      <c r="F18" s="134">
        <v>0</v>
      </c>
      <c r="G18" s="134">
        <v>0</v>
      </c>
      <c r="H18" s="134">
        <v>0</v>
      </c>
      <c r="I18" s="134">
        <v>30510</v>
      </c>
      <c r="J18" s="135">
        <v>0</v>
      </c>
      <c r="K18" s="134">
        <v>1541</v>
      </c>
      <c r="L18" s="134">
        <v>66789</v>
      </c>
      <c r="M18" s="134">
        <f t="shared" si="3"/>
        <v>40889</v>
      </c>
      <c r="N18" s="134">
        <f t="shared" si="4"/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0</v>
      </c>
      <c r="U18" s="134">
        <v>40889</v>
      </c>
      <c r="V18" s="134">
        <f t="shared" si="5"/>
        <v>139729</v>
      </c>
      <c r="W18" s="134">
        <f t="shared" si="6"/>
        <v>32051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30510</v>
      </c>
      <c r="AB18" s="135">
        <v>0</v>
      </c>
      <c r="AC18" s="134">
        <f t="shared" si="11"/>
        <v>1541</v>
      </c>
      <c r="AD18" s="134">
        <f t="shared" si="12"/>
        <v>107678</v>
      </c>
    </row>
    <row r="19" spans="1:30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1"/>
        <v>53791</v>
      </c>
      <c r="E19" s="134">
        <f t="shared" si="2"/>
        <v>3989</v>
      </c>
      <c r="F19" s="134">
        <v>0</v>
      </c>
      <c r="G19" s="134">
        <v>0</v>
      </c>
      <c r="H19" s="134">
        <v>0</v>
      </c>
      <c r="I19" s="134">
        <v>3989</v>
      </c>
      <c r="J19" s="135">
        <v>0</v>
      </c>
      <c r="K19" s="134">
        <v>0</v>
      </c>
      <c r="L19" s="134">
        <v>49802</v>
      </c>
      <c r="M19" s="134">
        <f t="shared" si="3"/>
        <v>30908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30908</v>
      </c>
      <c r="V19" s="134">
        <f t="shared" si="5"/>
        <v>84699</v>
      </c>
      <c r="W19" s="134">
        <f t="shared" si="6"/>
        <v>3989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3989</v>
      </c>
      <c r="AB19" s="135">
        <v>0</v>
      </c>
      <c r="AC19" s="134">
        <f t="shared" si="11"/>
        <v>0</v>
      </c>
      <c r="AD19" s="134">
        <f t="shared" si="12"/>
        <v>80710</v>
      </c>
    </row>
    <row r="20" spans="1:30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1"/>
        <v>40240</v>
      </c>
      <c r="E20" s="134">
        <f t="shared" si="2"/>
        <v>4080</v>
      </c>
      <c r="F20" s="134">
        <v>0</v>
      </c>
      <c r="G20" s="134">
        <v>0</v>
      </c>
      <c r="H20" s="134">
        <v>0</v>
      </c>
      <c r="I20" s="134">
        <v>4080</v>
      </c>
      <c r="J20" s="135">
        <v>0</v>
      </c>
      <c r="K20" s="134">
        <v>0</v>
      </c>
      <c r="L20" s="134">
        <v>36160</v>
      </c>
      <c r="M20" s="134">
        <f t="shared" si="3"/>
        <v>29024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29024</v>
      </c>
      <c r="V20" s="134">
        <f t="shared" si="5"/>
        <v>69264</v>
      </c>
      <c r="W20" s="134">
        <f t="shared" si="6"/>
        <v>4080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4080</v>
      </c>
      <c r="AB20" s="135">
        <v>0</v>
      </c>
      <c r="AC20" s="134">
        <f t="shared" si="11"/>
        <v>0</v>
      </c>
      <c r="AD20" s="134">
        <f t="shared" si="12"/>
        <v>65184</v>
      </c>
    </row>
    <row r="21" spans="1:30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1"/>
        <v>235165</v>
      </c>
      <c r="E21" s="134">
        <f t="shared" si="2"/>
        <v>28139</v>
      </c>
      <c r="F21" s="134">
        <v>0</v>
      </c>
      <c r="G21" s="134">
        <v>0</v>
      </c>
      <c r="H21" s="134">
        <v>0</v>
      </c>
      <c r="I21" s="134">
        <v>17214</v>
      </c>
      <c r="J21" s="135">
        <v>0</v>
      </c>
      <c r="K21" s="134">
        <v>10925</v>
      </c>
      <c r="L21" s="134">
        <v>207026</v>
      </c>
      <c r="M21" s="134">
        <f t="shared" si="3"/>
        <v>74710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74710</v>
      </c>
      <c r="V21" s="134">
        <f t="shared" si="5"/>
        <v>309875</v>
      </c>
      <c r="W21" s="134">
        <f t="shared" si="6"/>
        <v>28139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17214</v>
      </c>
      <c r="AB21" s="135">
        <v>0</v>
      </c>
      <c r="AC21" s="134">
        <f t="shared" si="11"/>
        <v>10925</v>
      </c>
      <c r="AD21" s="134">
        <f t="shared" si="12"/>
        <v>281736</v>
      </c>
    </row>
    <row r="22" spans="1:30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1"/>
        <v>159025</v>
      </c>
      <c r="E22" s="134">
        <f t="shared" si="2"/>
        <v>16054</v>
      </c>
      <c r="F22" s="134">
        <v>0</v>
      </c>
      <c r="G22" s="134">
        <v>0</v>
      </c>
      <c r="H22" s="134">
        <v>0</v>
      </c>
      <c r="I22" s="134">
        <v>16054</v>
      </c>
      <c r="J22" s="135">
        <v>0</v>
      </c>
      <c r="K22" s="134">
        <v>0</v>
      </c>
      <c r="L22" s="134">
        <v>142971</v>
      </c>
      <c r="M22" s="134">
        <f t="shared" si="3"/>
        <v>28130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28130</v>
      </c>
      <c r="V22" s="134">
        <f t="shared" si="5"/>
        <v>187155</v>
      </c>
      <c r="W22" s="134">
        <f t="shared" si="6"/>
        <v>16054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16054</v>
      </c>
      <c r="AB22" s="135">
        <v>0</v>
      </c>
      <c r="AC22" s="134">
        <f t="shared" si="11"/>
        <v>0</v>
      </c>
      <c r="AD22" s="134">
        <f t="shared" si="12"/>
        <v>171101</v>
      </c>
    </row>
    <row r="23" spans="1:30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1"/>
        <v>154593</v>
      </c>
      <c r="E23" s="134">
        <f t="shared" si="2"/>
        <v>5854</v>
      </c>
      <c r="F23" s="134">
        <v>0</v>
      </c>
      <c r="G23" s="134">
        <v>0</v>
      </c>
      <c r="H23" s="134">
        <v>0</v>
      </c>
      <c r="I23" s="134">
        <v>5854</v>
      </c>
      <c r="J23" s="135">
        <v>0</v>
      </c>
      <c r="K23" s="134">
        <v>0</v>
      </c>
      <c r="L23" s="134">
        <v>148739</v>
      </c>
      <c r="M23" s="134">
        <f t="shared" si="3"/>
        <v>28130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28130</v>
      </c>
      <c r="V23" s="134">
        <f t="shared" si="5"/>
        <v>182723</v>
      </c>
      <c r="W23" s="134">
        <f t="shared" si="6"/>
        <v>5854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5854</v>
      </c>
      <c r="AB23" s="135">
        <v>0</v>
      </c>
      <c r="AC23" s="134">
        <f t="shared" si="11"/>
        <v>0</v>
      </c>
      <c r="AD23" s="134">
        <f t="shared" si="12"/>
        <v>176869</v>
      </c>
    </row>
    <row r="24" spans="1:30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1"/>
        <v>20128</v>
      </c>
      <c r="E24" s="134">
        <f t="shared" si="2"/>
        <v>0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20128</v>
      </c>
      <c r="M24" s="134">
        <f t="shared" si="3"/>
        <v>9501</v>
      </c>
      <c r="N24" s="134">
        <f t="shared" si="4"/>
        <v>0</v>
      </c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4">
        <v>0</v>
      </c>
      <c r="U24" s="134">
        <v>9501</v>
      </c>
      <c r="V24" s="134">
        <f t="shared" si="5"/>
        <v>29629</v>
      </c>
      <c r="W24" s="134">
        <f t="shared" si="6"/>
        <v>0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0</v>
      </c>
      <c r="AB24" s="135">
        <v>0</v>
      </c>
      <c r="AC24" s="134">
        <f t="shared" si="11"/>
        <v>0</v>
      </c>
      <c r="AD24" s="134">
        <f t="shared" si="12"/>
        <v>29629</v>
      </c>
    </row>
    <row r="25" spans="1:30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1"/>
        <v>193288</v>
      </c>
      <c r="E25" s="134">
        <f t="shared" si="2"/>
        <v>49445</v>
      </c>
      <c r="F25" s="134">
        <v>47420</v>
      </c>
      <c r="G25" s="134">
        <v>0</v>
      </c>
      <c r="H25" s="134">
        <v>0</v>
      </c>
      <c r="I25" s="134">
        <v>2025</v>
      </c>
      <c r="J25" s="135">
        <v>0</v>
      </c>
      <c r="K25" s="134">
        <v>0</v>
      </c>
      <c r="L25" s="134">
        <v>143843</v>
      </c>
      <c r="M25" s="134">
        <f t="shared" si="3"/>
        <v>29913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29913</v>
      </c>
      <c r="V25" s="134">
        <f t="shared" si="5"/>
        <v>223201</v>
      </c>
      <c r="W25" s="134">
        <f t="shared" si="6"/>
        <v>49445</v>
      </c>
      <c r="X25" s="134">
        <f t="shared" si="7"/>
        <v>47420</v>
      </c>
      <c r="Y25" s="134">
        <f t="shared" si="8"/>
        <v>0</v>
      </c>
      <c r="Z25" s="134">
        <f t="shared" si="9"/>
        <v>0</v>
      </c>
      <c r="AA25" s="134">
        <f t="shared" si="10"/>
        <v>2025</v>
      </c>
      <c r="AB25" s="135">
        <v>0</v>
      </c>
      <c r="AC25" s="134">
        <f t="shared" si="11"/>
        <v>0</v>
      </c>
      <c r="AD25" s="134">
        <f t="shared" si="12"/>
        <v>173756</v>
      </c>
    </row>
    <row r="26" spans="1:30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1"/>
        <v>93772</v>
      </c>
      <c r="E26" s="134">
        <f t="shared" si="2"/>
        <v>14579</v>
      </c>
      <c r="F26" s="134">
        <v>0</v>
      </c>
      <c r="G26" s="134">
        <v>0</v>
      </c>
      <c r="H26" s="134">
        <v>0</v>
      </c>
      <c r="I26" s="134">
        <v>13620</v>
      </c>
      <c r="J26" s="135">
        <v>0</v>
      </c>
      <c r="K26" s="134">
        <v>959</v>
      </c>
      <c r="L26" s="134">
        <v>79193</v>
      </c>
      <c r="M26" s="134">
        <f t="shared" si="3"/>
        <v>50472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50472</v>
      </c>
      <c r="V26" s="134">
        <f t="shared" si="5"/>
        <v>144244</v>
      </c>
      <c r="W26" s="134">
        <f t="shared" si="6"/>
        <v>14579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13620</v>
      </c>
      <c r="AB26" s="135">
        <v>0</v>
      </c>
      <c r="AC26" s="134">
        <f t="shared" si="11"/>
        <v>959</v>
      </c>
      <c r="AD26" s="134">
        <f t="shared" si="12"/>
        <v>129665</v>
      </c>
    </row>
    <row r="27" spans="1:30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1"/>
        <v>62281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62281</v>
      </c>
      <c r="M27" s="134">
        <f t="shared" si="3"/>
        <v>10330</v>
      </c>
      <c r="N27" s="134">
        <f t="shared" si="4"/>
        <v>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0</v>
      </c>
      <c r="U27" s="134">
        <v>10330</v>
      </c>
      <c r="V27" s="134">
        <f t="shared" si="5"/>
        <v>72611</v>
      </c>
      <c r="W27" s="134">
        <f t="shared" si="6"/>
        <v>0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0</v>
      </c>
      <c r="AB27" s="135">
        <v>0</v>
      </c>
      <c r="AC27" s="134">
        <f t="shared" si="11"/>
        <v>0</v>
      </c>
      <c r="AD27" s="134">
        <f t="shared" si="12"/>
        <v>72611</v>
      </c>
    </row>
    <row r="28" spans="1:30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1"/>
        <v>120688</v>
      </c>
      <c r="E28" s="134">
        <f t="shared" si="2"/>
        <v>16000</v>
      </c>
      <c r="F28" s="134">
        <v>0</v>
      </c>
      <c r="G28" s="134">
        <v>0</v>
      </c>
      <c r="H28" s="134">
        <v>0</v>
      </c>
      <c r="I28" s="134">
        <v>4</v>
      </c>
      <c r="J28" s="135">
        <v>0</v>
      </c>
      <c r="K28" s="134">
        <v>15996</v>
      </c>
      <c r="L28" s="134">
        <v>104688</v>
      </c>
      <c r="M28" s="134">
        <f t="shared" si="3"/>
        <v>47239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47239</v>
      </c>
      <c r="V28" s="134">
        <f t="shared" si="5"/>
        <v>167927</v>
      </c>
      <c r="W28" s="134">
        <f t="shared" si="6"/>
        <v>16000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4</v>
      </c>
      <c r="AB28" s="135">
        <v>0</v>
      </c>
      <c r="AC28" s="134">
        <f t="shared" si="11"/>
        <v>15996</v>
      </c>
      <c r="AD28" s="134">
        <f t="shared" si="12"/>
        <v>151927</v>
      </c>
    </row>
    <row r="29" spans="1:30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1"/>
        <v>105513</v>
      </c>
      <c r="E29" s="134">
        <f t="shared" si="2"/>
        <v>5891</v>
      </c>
      <c r="F29" s="134">
        <v>0</v>
      </c>
      <c r="G29" s="134">
        <v>0</v>
      </c>
      <c r="H29" s="134">
        <v>0</v>
      </c>
      <c r="I29" s="134">
        <v>5891</v>
      </c>
      <c r="J29" s="135">
        <v>0</v>
      </c>
      <c r="K29" s="134">
        <v>0</v>
      </c>
      <c r="L29" s="134">
        <v>99622</v>
      </c>
      <c r="M29" s="134">
        <f t="shared" si="3"/>
        <v>41489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41489</v>
      </c>
      <c r="V29" s="134">
        <f t="shared" si="5"/>
        <v>147002</v>
      </c>
      <c r="W29" s="134">
        <f t="shared" si="6"/>
        <v>5891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5891</v>
      </c>
      <c r="AB29" s="135">
        <v>0</v>
      </c>
      <c r="AC29" s="134">
        <f t="shared" si="11"/>
        <v>0</v>
      </c>
      <c r="AD29" s="134">
        <f t="shared" si="12"/>
        <v>141111</v>
      </c>
    </row>
    <row r="30" spans="1:30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1"/>
        <v>158024</v>
      </c>
      <c r="E30" s="134">
        <f t="shared" si="2"/>
        <v>18618</v>
      </c>
      <c r="F30" s="134">
        <v>0</v>
      </c>
      <c r="G30" s="134">
        <v>0</v>
      </c>
      <c r="H30" s="134">
        <v>17800</v>
      </c>
      <c r="I30" s="134">
        <v>10</v>
      </c>
      <c r="J30" s="135">
        <v>0</v>
      </c>
      <c r="K30" s="134">
        <v>808</v>
      </c>
      <c r="L30" s="134">
        <v>139406</v>
      </c>
      <c r="M30" s="134">
        <f t="shared" si="3"/>
        <v>40650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40650</v>
      </c>
      <c r="V30" s="134">
        <f t="shared" si="5"/>
        <v>198674</v>
      </c>
      <c r="W30" s="134">
        <f t="shared" si="6"/>
        <v>18618</v>
      </c>
      <c r="X30" s="134">
        <f t="shared" si="7"/>
        <v>0</v>
      </c>
      <c r="Y30" s="134">
        <f t="shared" si="8"/>
        <v>0</v>
      </c>
      <c r="Z30" s="134">
        <f t="shared" si="9"/>
        <v>17800</v>
      </c>
      <c r="AA30" s="134">
        <f t="shared" si="10"/>
        <v>10</v>
      </c>
      <c r="AB30" s="135">
        <v>0</v>
      </c>
      <c r="AC30" s="134">
        <f t="shared" si="11"/>
        <v>808</v>
      </c>
      <c r="AD30" s="134">
        <f t="shared" si="12"/>
        <v>180056</v>
      </c>
    </row>
    <row r="31" spans="1:30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1"/>
        <v>210600</v>
      </c>
      <c r="E31" s="134">
        <f t="shared" si="2"/>
        <v>20928</v>
      </c>
      <c r="F31" s="134">
        <v>0</v>
      </c>
      <c r="G31" s="134">
        <v>0</v>
      </c>
      <c r="H31" s="134">
        <v>0</v>
      </c>
      <c r="I31" s="134">
        <v>20652</v>
      </c>
      <c r="J31" s="135">
        <v>0</v>
      </c>
      <c r="K31" s="134">
        <v>276</v>
      </c>
      <c r="L31" s="134">
        <v>189672</v>
      </c>
      <c r="M31" s="134">
        <f t="shared" si="3"/>
        <v>77380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34">
        <v>77380</v>
      </c>
      <c r="V31" s="134">
        <f t="shared" si="5"/>
        <v>287980</v>
      </c>
      <c r="W31" s="134">
        <f t="shared" si="6"/>
        <v>20928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20652</v>
      </c>
      <c r="AB31" s="135">
        <v>0</v>
      </c>
      <c r="AC31" s="134">
        <f t="shared" si="11"/>
        <v>276</v>
      </c>
      <c r="AD31" s="134">
        <f t="shared" si="12"/>
        <v>267052</v>
      </c>
    </row>
    <row r="32" spans="1:30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1"/>
        <v>182327</v>
      </c>
      <c r="E32" s="134">
        <f t="shared" si="2"/>
        <v>0</v>
      </c>
      <c r="F32" s="134">
        <v>0</v>
      </c>
      <c r="G32" s="134">
        <v>0</v>
      </c>
      <c r="H32" s="134">
        <v>0</v>
      </c>
      <c r="I32" s="134">
        <v>0</v>
      </c>
      <c r="J32" s="135">
        <v>0</v>
      </c>
      <c r="K32" s="134">
        <v>0</v>
      </c>
      <c r="L32" s="134">
        <v>182327</v>
      </c>
      <c r="M32" s="134">
        <f t="shared" si="3"/>
        <v>33094</v>
      </c>
      <c r="N32" s="134">
        <f t="shared" si="4"/>
        <v>0</v>
      </c>
      <c r="O32" s="134">
        <v>0</v>
      </c>
      <c r="P32" s="134">
        <v>0</v>
      </c>
      <c r="Q32" s="134">
        <v>0</v>
      </c>
      <c r="R32" s="134">
        <v>0</v>
      </c>
      <c r="S32" s="135">
        <v>0</v>
      </c>
      <c r="T32" s="134">
        <v>0</v>
      </c>
      <c r="U32" s="134">
        <v>33094</v>
      </c>
      <c r="V32" s="134">
        <f t="shared" si="5"/>
        <v>215421</v>
      </c>
      <c r="W32" s="134">
        <f t="shared" si="6"/>
        <v>0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0</v>
      </c>
      <c r="AB32" s="135">
        <v>0</v>
      </c>
      <c r="AC32" s="134">
        <f t="shared" si="11"/>
        <v>0</v>
      </c>
      <c r="AD32" s="134">
        <f t="shared" si="12"/>
        <v>215421</v>
      </c>
    </row>
    <row r="33" spans="1:30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1"/>
        <v>34243</v>
      </c>
      <c r="E33" s="134">
        <f t="shared" si="2"/>
        <v>0</v>
      </c>
      <c r="F33" s="134">
        <v>0</v>
      </c>
      <c r="G33" s="134">
        <v>0</v>
      </c>
      <c r="H33" s="134">
        <v>0</v>
      </c>
      <c r="I33" s="134">
        <v>0</v>
      </c>
      <c r="J33" s="135">
        <v>0</v>
      </c>
      <c r="K33" s="134">
        <v>0</v>
      </c>
      <c r="L33" s="134">
        <v>34243</v>
      </c>
      <c r="M33" s="134">
        <f t="shared" si="3"/>
        <v>19601</v>
      </c>
      <c r="N33" s="134">
        <f t="shared" si="4"/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4">
        <v>0</v>
      </c>
      <c r="U33" s="134">
        <v>19601</v>
      </c>
      <c r="V33" s="134">
        <f t="shared" si="5"/>
        <v>53844</v>
      </c>
      <c r="W33" s="134">
        <f t="shared" si="6"/>
        <v>0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0</v>
      </c>
      <c r="AB33" s="135">
        <v>0</v>
      </c>
      <c r="AC33" s="134">
        <f t="shared" si="11"/>
        <v>0</v>
      </c>
      <c r="AD33" s="134">
        <f t="shared" si="12"/>
        <v>53844</v>
      </c>
    </row>
    <row r="34" spans="1:30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1"/>
        <v>62236</v>
      </c>
      <c r="E34" s="134">
        <f t="shared" si="2"/>
        <v>5313</v>
      </c>
      <c r="F34" s="134">
        <v>0</v>
      </c>
      <c r="G34" s="134">
        <v>0</v>
      </c>
      <c r="H34" s="134">
        <v>0</v>
      </c>
      <c r="I34" s="134">
        <v>5313</v>
      </c>
      <c r="J34" s="135">
        <v>0</v>
      </c>
      <c r="K34" s="134">
        <v>0</v>
      </c>
      <c r="L34" s="134">
        <v>56923</v>
      </c>
      <c r="M34" s="134">
        <f t="shared" si="3"/>
        <v>29359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29359</v>
      </c>
      <c r="V34" s="134">
        <f t="shared" si="5"/>
        <v>91595</v>
      </c>
      <c r="W34" s="134">
        <f t="shared" si="6"/>
        <v>5313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5313</v>
      </c>
      <c r="AB34" s="135">
        <v>0</v>
      </c>
      <c r="AC34" s="134">
        <f t="shared" si="11"/>
        <v>0</v>
      </c>
      <c r="AD34" s="134">
        <f t="shared" si="12"/>
        <v>86282</v>
      </c>
    </row>
    <row r="35" spans="1:30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1"/>
        <v>190111</v>
      </c>
      <c r="E35" s="134">
        <f t="shared" si="2"/>
        <v>0</v>
      </c>
      <c r="F35" s="134">
        <v>0</v>
      </c>
      <c r="G35" s="134">
        <v>0</v>
      </c>
      <c r="H35" s="134">
        <v>0</v>
      </c>
      <c r="I35" s="134">
        <v>0</v>
      </c>
      <c r="J35" s="135">
        <v>0</v>
      </c>
      <c r="K35" s="134">
        <v>0</v>
      </c>
      <c r="L35" s="134">
        <v>190111</v>
      </c>
      <c r="M35" s="134">
        <f t="shared" si="3"/>
        <v>39225</v>
      </c>
      <c r="N35" s="134">
        <f t="shared" si="4"/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0</v>
      </c>
      <c r="T35" s="134">
        <v>0</v>
      </c>
      <c r="U35" s="134">
        <v>39225</v>
      </c>
      <c r="V35" s="134">
        <f t="shared" si="5"/>
        <v>229336</v>
      </c>
      <c r="W35" s="134">
        <f t="shared" si="6"/>
        <v>0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0</v>
      </c>
      <c r="AB35" s="135">
        <v>0</v>
      </c>
      <c r="AC35" s="134">
        <f t="shared" si="11"/>
        <v>0</v>
      </c>
      <c r="AD35" s="134">
        <f t="shared" si="12"/>
        <v>229336</v>
      </c>
    </row>
    <row r="36" spans="1:30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1"/>
        <v>342485</v>
      </c>
      <c r="E36" s="134">
        <f t="shared" si="2"/>
        <v>1041</v>
      </c>
      <c r="F36" s="134">
        <v>0</v>
      </c>
      <c r="G36" s="134">
        <v>0</v>
      </c>
      <c r="H36" s="134">
        <v>0</v>
      </c>
      <c r="I36" s="134">
        <v>1041</v>
      </c>
      <c r="J36" s="135">
        <v>0</v>
      </c>
      <c r="K36" s="134">
        <v>0</v>
      </c>
      <c r="L36" s="134">
        <v>341444</v>
      </c>
      <c r="M36" s="134">
        <f t="shared" si="3"/>
        <v>58310</v>
      </c>
      <c r="N36" s="134">
        <f t="shared" si="4"/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4">
        <v>0</v>
      </c>
      <c r="U36" s="134">
        <v>58310</v>
      </c>
      <c r="V36" s="134">
        <f t="shared" si="5"/>
        <v>400795</v>
      </c>
      <c r="W36" s="134">
        <f t="shared" si="6"/>
        <v>1041</v>
      </c>
      <c r="X36" s="134">
        <f t="shared" si="7"/>
        <v>0</v>
      </c>
      <c r="Y36" s="134">
        <f t="shared" si="8"/>
        <v>0</v>
      </c>
      <c r="Z36" s="134">
        <f t="shared" si="9"/>
        <v>0</v>
      </c>
      <c r="AA36" s="134">
        <f t="shared" si="10"/>
        <v>1041</v>
      </c>
      <c r="AB36" s="135">
        <v>0</v>
      </c>
      <c r="AC36" s="134">
        <f t="shared" si="11"/>
        <v>0</v>
      </c>
      <c r="AD36" s="134">
        <f t="shared" si="12"/>
        <v>399754</v>
      </c>
    </row>
    <row r="37" spans="1:30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1"/>
        <v>108718</v>
      </c>
      <c r="E37" s="134">
        <f t="shared" si="2"/>
        <v>0</v>
      </c>
      <c r="F37" s="134">
        <v>0</v>
      </c>
      <c r="G37" s="134">
        <v>0</v>
      </c>
      <c r="H37" s="134">
        <v>0</v>
      </c>
      <c r="I37" s="134">
        <v>0</v>
      </c>
      <c r="J37" s="135">
        <v>0</v>
      </c>
      <c r="K37" s="134">
        <v>0</v>
      </c>
      <c r="L37" s="134">
        <v>108718</v>
      </c>
      <c r="M37" s="134">
        <f t="shared" si="3"/>
        <v>45837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0</v>
      </c>
      <c r="T37" s="134">
        <v>0</v>
      </c>
      <c r="U37" s="134">
        <v>45837</v>
      </c>
      <c r="V37" s="134">
        <f t="shared" si="5"/>
        <v>154555</v>
      </c>
      <c r="W37" s="134">
        <f t="shared" si="6"/>
        <v>0</v>
      </c>
      <c r="X37" s="134">
        <f t="shared" si="7"/>
        <v>0</v>
      </c>
      <c r="Y37" s="134">
        <f t="shared" si="8"/>
        <v>0</v>
      </c>
      <c r="Z37" s="134">
        <f t="shared" si="9"/>
        <v>0</v>
      </c>
      <c r="AA37" s="134">
        <f t="shared" si="10"/>
        <v>0</v>
      </c>
      <c r="AB37" s="135">
        <v>0</v>
      </c>
      <c r="AC37" s="134">
        <f t="shared" si="11"/>
        <v>0</v>
      </c>
      <c r="AD37" s="134">
        <f t="shared" si="12"/>
        <v>154555</v>
      </c>
    </row>
    <row r="38" spans="1:30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1"/>
        <v>181180</v>
      </c>
      <c r="E38" s="134">
        <f t="shared" si="2"/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  <c r="K38" s="134">
        <v>0</v>
      </c>
      <c r="L38" s="134">
        <v>181180</v>
      </c>
      <c r="M38" s="134">
        <f t="shared" si="3"/>
        <v>51522</v>
      </c>
      <c r="N38" s="134">
        <f t="shared" si="4"/>
        <v>0</v>
      </c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4">
        <v>0</v>
      </c>
      <c r="U38" s="134">
        <v>51522</v>
      </c>
      <c r="V38" s="134">
        <f t="shared" si="5"/>
        <v>232702</v>
      </c>
      <c r="W38" s="134">
        <f t="shared" si="6"/>
        <v>0</v>
      </c>
      <c r="X38" s="134">
        <f t="shared" si="7"/>
        <v>0</v>
      </c>
      <c r="Y38" s="134">
        <f t="shared" si="8"/>
        <v>0</v>
      </c>
      <c r="Z38" s="134">
        <f t="shared" si="9"/>
        <v>0</v>
      </c>
      <c r="AA38" s="134">
        <f t="shared" si="10"/>
        <v>0</v>
      </c>
      <c r="AB38" s="135">
        <v>0</v>
      </c>
      <c r="AC38" s="134">
        <f t="shared" si="11"/>
        <v>0</v>
      </c>
      <c r="AD38" s="134">
        <f t="shared" si="12"/>
        <v>232702</v>
      </c>
    </row>
    <row r="39" spans="1:30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1"/>
        <v>143773</v>
      </c>
      <c r="E39" s="134">
        <f t="shared" si="2"/>
        <v>9612</v>
      </c>
      <c r="F39" s="134">
        <v>0</v>
      </c>
      <c r="G39" s="134">
        <v>0</v>
      </c>
      <c r="H39" s="134">
        <v>0</v>
      </c>
      <c r="I39" s="134">
        <v>9612</v>
      </c>
      <c r="J39" s="135">
        <v>0</v>
      </c>
      <c r="K39" s="134">
        <v>0</v>
      </c>
      <c r="L39" s="134">
        <v>134161</v>
      </c>
      <c r="M39" s="134">
        <f t="shared" si="3"/>
        <v>55265</v>
      </c>
      <c r="N39" s="134">
        <f t="shared" si="4"/>
        <v>0</v>
      </c>
      <c r="O39" s="134">
        <v>0</v>
      </c>
      <c r="P39" s="134">
        <v>0</v>
      </c>
      <c r="Q39" s="134">
        <v>0</v>
      </c>
      <c r="R39" s="134">
        <v>0</v>
      </c>
      <c r="S39" s="135">
        <v>0</v>
      </c>
      <c r="T39" s="134">
        <v>0</v>
      </c>
      <c r="U39" s="134">
        <v>55265</v>
      </c>
      <c r="V39" s="134">
        <f t="shared" si="5"/>
        <v>199038</v>
      </c>
      <c r="W39" s="134">
        <f t="shared" si="6"/>
        <v>9612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9612</v>
      </c>
      <c r="AB39" s="135">
        <v>0</v>
      </c>
      <c r="AC39" s="134">
        <f t="shared" si="11"/>
        <v>0</v>
      </c>
      <c r="AD39" s="134">
        <f t="shared" si="12"/>
        <v>189426</v>
      </c>
    </row>
    <row r="40" spans="1:30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1"/>
        <v>85059</v>
      </c>
      <c r="E40" s="134">
        <f t="shared" si="2"/>
        <v>3816</v>
      </c>
      <c r="F40" s="134">
        <v>0</v>
      </c>
      <c r="G40" s="134">
        <v>0</v>
      </c>
      <c r="H40" s="134">
        <v>0</v>
      </c>
      <c r="I40" s="134">
        <v>3816</v>
      </c>
      <c r="J40" s="135">
        <v>0</v>
      </c>
      <c r="K40" s="134">
        <v>0</v>
      </c>
      <c r="L40" s="134">
        <v>81243</v>
      </c>
      <c r="M40" s="134">
        <f t="shared" si="3"/>
        <v>24293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24293</v>
      </c>
      <c r="V40" s="134">
        <f t="shared" si="5"/>
        <v>109352</v>
      </c>
      <c r="W40" s="134">
        <f t="shared" si="6"/>
        <v>3816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3816</v>
      </c>
      <c r="AB40" s="135">
        <v>0</v>
      </c>
      <c r="AC40" s="134">
        <f t="shared" si="11"/>
        <v>0</v>
      </c>
      <c r="AD40" s="134">
        <f t="shared" si="12"/>
        <v>105536</v>
      </c>
    </row>
    <row r="41" spans="1:30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1"/>
        <v>96716</v>
      </c>
      <c r="E41" s="134">
        <f t="shared" si="2"/>
        <v>0</v>
      </c>
      <c r="F41" s="134">
        <v>0</v>
      </c>
      <c r="G41" s="134">
        <v>0</v>
      </c>
      <c r="H41" s="134">
        <v>0</v>
      </c>
      <c r="I41" s="134">
        <v>0</v>
      </c>
      <c r="J41" s="135">
        <v>0</v>
      </c>
      <c r="K41" s="134">
        <v>0</v>
      </c>
      <c r="L41" s="134">
        <v>96716</v>
      </c>
      <c r="M41" s="134">
        <f t="shared" si="3"/>
        <v>24352</v>
      </c>
      <c r="N41" s="134">
        <f t="shared" si="4"/>
        <v>0</v>
      </c>
      <c r="O41" s="134">
        <v>0</v>
      </c>
      <c r="P41" s="134">
        <v>0</v>
      </c>
      <c r="Q41" s="134">
        <v>0</v>
      </c>
      <c r="R41" s="134">
        <v>0</v>
      </c>
      <c r="S41" s="135">
        <v>0</v>
      </c>
      <c r="T41" s="134">
        <v>0</v>
      </c>
      <c r="U41" s="134">
        <v>24352</v>
      </c>
      <c r="V41" s="134">
        <f t="shared" si="5"/>
        <v>121068</v>
      </c>
      <c r="W41" s="134">
        <f t="shared" si="6"/>
        <v>0</v>
      </c>
      <c r="X41" s="134">
        <f t="shared" si="7"/>
        <v>0</v>
      </c>
      <c r="Y41" s="134">
        <f t="shared" si="8"/>
        <v>0</v>
      </c>
      <c r="Z41" s="134">
        <f t="shared" si="9"/>
        <v>0</v>
      </c>
      <c r="AA41" s="134">
        <f t="shared" si="10"/>
        <v>0</v>
      </c>
      <c r="AB41" s="135">
        <v>0</v>
      </c>
      <c r="AC41" s="134">
        <f t="shared" si="11"/>
        <v>0</v>
      </c>
      <c r="AD41" s="134">
        <f t="shared" si="12"/>
        <v>121068</v>
      </c>
    </row>
    <row r="42" spans="1:30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1"/>
        <v>131698</v>
      </c>
      <c r="E42" s="134">
        <f t="shared" si="2"/>
        <v>7000</v>
      </c>
      <c r="F42" s="134">
        <v>0</v>
      </c>
      <c r="G42" s="134">
        <v>7000</v>
      </c>
      <c r="H42" s="134">
        <v>0</v>
      </c>
      <c r="I42" s="134">
        <v>0</v>
      </c>
      <c r="J42" s="135">
        <v>0</v>
      </c>
      <c r="K42" s="134">
        <v>0</v>
      </c>
      <c r="L42" s="134">
        <v>124698</v>
      </c>
      <c r="M42" s="134">
        <f t="shared" si="3"/>
        <v>59116</v>
      </c>
      <c r="N42" s="134">
        <f t="shared" si="4"/>
        <v>1114</v>
      </c>
      <c r="O42" s="134">
        <v>743</v>
      </c>
      <c r="P42" s="134">
        <v>371</v>
      </c>
      <c r="Q42" s="134">
        <v>0</v>
      </c>
      <c r="R42" s="134">
        <v>0</v>
      </c>
      <c r="S42" s="135">
        <v>0</v>
      </c>
      <c r="T42" s="134">
        <v>0</v>
      </c>
      <c r="U42" s="134">
        <v>58002</v>
      </c>
      <c r="V42" s="134">
        <f t="shared" si="5"/>
        <v>190814</v>
      </c>
      <c r="W42" s="134">
        <f t="shared" si="6"/>
        <v>8114</v>
      </c>
      <c r="X42" s="134">
        <f t="shared" si="7"/>
        <v>743</v>
      </c>
      <c r="Y42" s="134">
        <f t="shared" si="8"/>
        <v>7371</v>
      </c>
      <c r="Z42" s="134">
        <f t="shared" si="9"/>
        <v>0</v>
      </c>
      <c r="AA42" s="134">
        <f t="shared" si="10"/>
        <v>0</v>
      </c>
      <c r="AB42" s="135">
        <v>0</v>
      </c>
      <c r="AC42" s="134">
        <f t="shared" si="11"/>
        <v>0</v>
      </c>
      <c r="AD42" s="134">
        <f t="shared" si="12"/>
        <v>182700</v>
      </c>
    </row>
    <row r="43" spans="1:30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1"/>
        <v>65045</v>
      </c>
      <c r="E43" s="134">
        <f t="shared" si="2"/>
        <v>0</v>
      </c>
      <c r="F43" s="134">
        <v>0</v>
      </c>
      <c r="G43" s="134">
        <v>0</v>
      </c>
      <c r="H43" s="134">
        <v>0</v>
      </c>
      <c r="I43" s="134">
        <v>0</v>
      </c>
      <c r="J43" s="135">
        <v>0</v>
      </c>
      <c r="K43" s="134">
        <v>0</v>
      </c>
      <c r="L43" s="134">
        <v>65045</v>
      </c>
      <c r="M43" s="134">
        <f t="shared" si="3"/>
        <v>54232</v>
      </c>
      <c r="N43" s="134">
        <f t="shared" si="4"/>
        <v>0</v>
      </c>
      <c r="O43" s="134">
        <v>0</v>
      </c>
      <c r="P43" s="134">
        <v>0</v>
      </c>
      <c r="Q43" s="134">
        <v>0</v>
      </c>
      <c r="R43" s="134">
        <v>0</v>
      </c>
      <c r="S43" s="135">
        <v>0</v>
      </c>
      <c r="T43" s="134">
        <v>0</v>
      </c>
      <c r="U43" s="134">
        <v>54232</v>
      </c>
      <c r="V43" s="134">
        <f t="shared" si="5"/>
        <v>119277</v>
      </c>
      <c r="W43" s="134">
        <f t="shared" si="6"/>
        <v>0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0</v>
      </c>
      <c r="AB43" s="135">
        <v>0</v>
      </c>
      <c r="AC43" s="134">
        <f t="shared" si="11"/>
        <v>0</v>
      </c>
      <c r="AD43" s="134">
        <f t="shared" si="12"/>
        <v>119277</v>
      </c>
    </row>
    <row r="44" spans="1:30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1"/>
        <v>63814</v>
      </c>
      <c r="E44" s="134">
        <f t="shared" si="2"/>
        <v>0</v>
      </c>
      <c r="F44" s="134">
        <v>0</v>
      </c>
      <c r="G44" s="134">
        <v>0</v>
      </c>
      <c r="H44" s="134">
        <v>0</v>
      </c>
      <c r="I44" s="134">
        <v>0</v>
      </c>
      <c r="J44" s="135">
        <v>0</v>
      </c>
      <c r="K44" s="134">
        <v>0</v>
      </c>
      <c r="L44" s="134">
        <v>63814</v>
      </c>
      <c r="M44" s="134">
        <f t="shared" si="3"/>
        <v>36202</v>
      </c>
      <c r="N44" s="134">
        <f t="shared" si="4"/>
        <v>3465</v>
      </c>
      <c r="O44" s="134">
        <v>2500</v>
      </c>
      <c r="P44" s="134">
        <v>965</v>
      </c>
      <c r="Q44" s="134">
        <v>0</v>
      </c>
      <c r="R44" s="134">
        <v>0</v>
      </c>
      <c r="S44" s="135">
        <v>0</v>
      </c>
      <c r="T44" s="134">
        <v>0</v>
      </c>
      <c r="U44" s="134">
        <v>32737</v>
      </c>
      <c r="V44" s="134">
        <f t="shared" si="5"/>
        <v>100016</v>
      </c>
      <c r="W44" s="134">
        <f t="shared" si="6"/>
        <v>3465</v>
      </c>
      <c r="X44" s="134">
        <f t="shared" si="7"/>
        <v>2500</v>
      </c>
      <c r="Y44" s="134">
        <f t="shared" si="8"/>
        <v>965</v>
      </c>
      <c r="Z44" s="134">
        <f t="shared" si="9"/>
        <v>0</v>
      </c>
      <c r="AA44" s="134">
        <f t="shared" si="10"/>
        <v>0</v>
      </c>
      <c r="AB44" s="135">
        <v>0</v>
      </c>
      <c r="AC44" s="134">
        <f t="shared" si="11"/>
        <v>0</v>
      </c>
      <c r="AD44" s="134">
        <f t="shared" si="12"/>
        <v>96551</v>
      </c>
    </row>
    <row r="45" spans="1:30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1"/>
        <v>185294</v>
      </c>
      <c r="E45" s="134">
        <f t="shared" si="2"/>
        <v>386</v>
      </c>
      <c r="F45" s="134">
        <v>0</v>
      </c>
      <c r="G45" s="134">
        <v>0</v>
      </c>
      <c r="H45" s="134">
        <v>0</v>
      </c>
      <c r="I45" s="134">
        <v>0</v>
      </c>
      <c r="J45" s="135">
        <v>0</v>
      </c>
      <c r="K45" s="134">
        <v>386</v>
      </c>
      <c r="L45" s="134">
        <v>184908</v>
      </c>
      <c r="M45" s="134">
        <f t="shared" si="3"/>
        <v>74906</v>
      </c>
      <c r="N45" s="134">
        <f t="shared" si="4"/>
        <v>0</v>
      </c>
      <c r="O45" s="134">
        <v>0</v>
      </c>
      <c r="P45" s="134">
        <v>0</v>
      </c>
      <c r="Q45" s="134">
        <v>0</v>
      </c>
      <c r="R45" s="134">
        <v>0</v>
      </c>
      <c r="S45" s="135">
        <v>0</v>
      </c>
      <c r="T45" s="134">
        <v>0</v>
      </c>
      <c r="U45" s="134">
        <v>74906</v>
      </c>
      <c r="V45" s="134">
        <f t="shared" si="5"/>
        <v>260200</v>
      </c>
      <c r="W45" s="134">
        <f t="shared" si="6"/>
        <v>386</v>
      </c>
      <c r="X45" s="134">
        <f t="shared" si="7"/>
        <v>0</v>
      </c>
      <c r="Y45" s="134">
        <f t="shared" si="8"/>
        <v>0</v>
      </c>
      <c r="Z45" s="134">
        <f t="shared" si="9"/>
        <v>0</v>
      </c>
      <c r="AA45" s="134">
        <f t="shared" si="10"/>
        <v>0</v>
      </c>
      <c r="AB45" s="135">
        <v>0</v>
      </c>
      <c r="AC45" s="134">
        <f t="shared" si="11"/>
        <v>386</v>
      </c>
      <c r="AD45" s="134">
        <f t="shared" si="12"/>
        <v>259814</v>
      </c>
    </row>
    <row r="46" spans="1:30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1"/>
        <v>97042</v>
      </c>
      <c r="E46" s="134">
        <f t="shared" si="2"/>
        <v>0</v>
      </c>
      <c r="F46" s="134">
        <v>0</v>
      </c>
      <c r="G46" s="134">
        <v>0</v>
      </c>
      <c r="H46" s="134">
        <v>0</v>
      </c>
      <c r="I46" s="134">
        <v>0</v>
      </c>
      <c r="J46" s="135">
        <v>0</v>
      </c>
      <c r="K46" s="134">
        <v>0</v>
      </c>
      <c r="L46" s="134">
        <v>97042</v>
      </c>
      <c r="M46" s="134">
        <f t="shared" si="3"/>
        <v>17935</v>
      </c>
      <c r="N46" s="134">
        <f t="shared" si="4"/>
        <v>0</v>
      </c>
      <c r="O46" s="134">
        <v>0</v>
      </c>
      <c r="P46" s="134">
        <v>0</v>
      </c>
      <c r="Q46" s="134">
        <v>0</v>
      </c>
      <c r="R46" s="134">
        <v>0</v>
      </c>
      <c r="S46" s="135">
        <v>0</v>
      </c>
      <c r="T46" s="134">
        <v>0</v>
      </c>
      <c r="U46" s="134">
        <v>17935</v>
      </c>
      <c r="V46" s="134">
        <f t="shared" si="5"/>
        <v>114977</v>
      </c>
      <c r="W46" s="134">
        <f t="shared" si="6"/>
        <v>0</v>
      </c>
      <c r="X46" s="134">
        <f t="shared" si="7"/>
        <v>0</v>
      </c>
      <c r="Y46" s="134">
        <f t="shared" si="8"/>
        <v>0</v>
      </c>
      <c r="Z46" s="134">
        <f t="shared" si="9"/>
        <v>0</v>
      </c>
      <c r="AA46" s="134">
        <f t="shared" si="10"/>
        <v>0</v>
      </c>
      <c r="AB46" s="135">
        <v>0</v>
      </c>
      <c r="AC46" s="134">
        <f t="shared" si="11"/>
        <v>0</v>
      </c>
      <c r="AD46" s="134">
        <f t="shared" si="12"/>
        <v>114977</v>
      </c>
    </row>
    <row r="47" spans="1:30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1"/>
        <v>7441</v>
      </c>
      <c r="E47" s="134">
        <f t="shared" si="2"/>
        <v>0</v>
      </c>
      <c r="F47" s="134">
        <v>0</v>
      </c>
      <c r="G47" s="134">
        <v>0</v>
      </c>
      <c r="H47" s="134">
        <v>0</v>
      </c>
      <c r="I47" s="134">
        <v>0</v>
      </c>
      <c r="J47" s="135">
        <v>0</v>
      </c>
      <c r="K47" s="134">
        <v>0</v>
      </c>
      <c r="L47" s="134">
        <v>7441</v>
      </c>
      <c r="M47" s="134">
        <f t="shared" si="3"/>
        <v>7592</v>
      </c>
      <c r="N47" s="134">
        <f t="shared" si="4"/>
        <v>0</v>
      </c>
      <c r="O47" s="134">
        <v>0</v>
      </c>
      <c r="P47" s="134">
        <v>0</v>
      </c>
      <c r="Q47" s="134">
        <v>0</v>
      </c>
      <c r="R47" s="134">
        <v>0</v>
      </c>
      <c r="S47" s="135">
        <v>0</v>
      </c>
      <c r="T47" s="134">
        <v>0</v>
      </c>
      <c r="U47" s="134">
        <v>7592</v>
      </c>
      <c r="V47" s="134">
        <f t="shared" si="5"/>
        <v>15033</v>
      </c>
      <c r="W47" s="134">
        <f t="shared" si="6"/>
        <v>0</v>
      </c>
      <c r="X47" s="134">
        <f t="shared" si="7"/>
        <v>0</v>
      </c>
      <c r="Y47" s="134">
        <f t="shared" si="8"/>
        <v>0</v>
      </c>
      <c r="Z47" s="134">
        <f t="shared" si="9"/>
        <v>0</v>
      </c>
      <c r="AA47" s="134">
        <f t="shared" si="10"/>
        <v>0</v>
      </c>
      <c r="AB47" s="135">
        <v>0</v>
      </c>
      <c r="AC47" s="134">
        <f t="shared" si="11"/>
        <v>0</v>
      </c>
      <c r="AD47" s="134">
        <f t="shared" si="12"/>
        <v>15033</v>
      </c>
    </row>
    <row r="48" spans="1:30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1"/>
        <v>30236</v>
      </c>
      <c r="E48" s="134">
        <f t="shared" si="2"/>
        <v>30236</v>
      </c>
      <c r="F48" s="134">
        <v>0</v>
      </c>
      <c r="G48" s="134">
        <v>0</v>
      </c>
      <c r="H48" s="134">
        <v>0</v>
      </c>
      <c r="I48" s="134">
        <v>14993</v>
      </c>
      <c r="J48" s="135">
        <v>372438</v>
      </c>
      <c r="K48" s="134">
        <v>15243</v>
      </c>
      <c r="L48" s="134">
        <v>0</v>
      </c>
      <c r="M48" s="134">
        <f t="shared" si="3"/>
        <v>0</v>
      </c>
      <c r="N48" s="134">
        <f t="shared" si="4"/>
        <v>0</v>
      </c>
      <c r="O48" s="134">
        <v>0</v>
      </c>
      <c r="P48" s="134">
        <v>0</v>
      </c>
      <c r="Q48" s="134">
        <v>0</v>
      </c>
      <c r="R48" s="134">
        <v>0</v>
      </c>
      <c r="S48" s="135">
        <v>72319</v>
      </c>
      <c r="T48" s="134">
        <v>0</v>
      </c>
      <c r="U48" s="134">
        <v>0</v>
      </c>
      <c r="V48" s="134">
        <f t="shared" si="5"/>
        <v>30236</v>
      </c>
      <c r="W48" s="134">
        <f t="shared" si="6"/>
        <v>30236</v>
      </c>
      <c r="X48" s="134">
        <f t="shared" si="7"/>
        <v>0</v>
      </c>
      <c r="Y48" s="134">
        <f t="shared" si="8"/>
        <v>0</v>
      </c>
      <c r="Z48" s="134">
        <f t="shared" si="9"/>
        <v>0</v>
      </c>
      <c r="AA48" s="134">
        <f t="shared" si="10"/>
        <v>14993</v>
      </c>
      <c r="AB48" s="135">
        <f aca="true" t="shared" si="13" ref="AB48:AB60">+SUM(J48,S48)</f>
        <v>444757</v>
      </c>
      <c r="AC48" s="134">
        <f t="shared" si="11"/>
        <v>15243</v>
      </c>
      <c r="AD48" s="134">
        <f t="shared" si="12"/>
        <v>0</v>
      </c>
    </row>
    <row r="49" spans="1:30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1"/>
        <v>987701</v>
      </c>
      <c r="E49" s="134">
        <f t="shared" si="2"/>
        <v>775444</v>
      </c>
      <c r="F49" s="134">
        <v>187950</v>
      </c>
      <c r="G49" s="134">
        <v>0</v>
      </c>
      <c r="H49" s="134">
        <v>376100</v>
      </c>
      <c r="I49" s="134">
        <v>205629</v>
      </c>
      <c r="J49" s="135">
        <v>1839123</v>
      </c>
      <c r="K49" s="134">
        <v>5765</v>
      </c>
      <c r="L49" s="134">
        <v>212257</v>
      </c>
      <c r="M49" s="134">
        <f t="shared" si="3"/>
        <v>119271</v>
      </c>
      <c r="N49" s="134">
        <f t="shared" si="4"/>
        <v>11854</v>
      </c>
      <c r="O49" s="134">
        <v>0</v>
      </c>
      <c r="P49" s="134">
        <v>0</v>
      </c>
      <c r="Q49" s="134">
        <v>0</v>
      </c>
      <c r="R49" s="134">
        <v>6089</v>
      </c>
      <c r="S49" s="135">
        <v>416775</v>
      </c>
      <c r="T49" s="134">
        <v>5765</v>
      </c>
      <c r="U49" s="134">
        <v>107417</v>
      </c>
      <c r="V49" s="134">
        <f t="shared" si="5"/>
        <v>1106972</v>
      </c>
      <c r="W49" s="134">
        <f t="shared" si="6"/>
        <v>787298</v>
      </c>
      <c r="X49" s="134">
        <f t="shared" si="7"/>
        <v>187950</v>
      </c>
      <c r="Y49" s="134">
        <f t="shared" si="8"/>
        <v>0</v>
      </c>
      <c r="Z49" s="134">
        <f t="shared" si="9"/>
        <v>376100</v>
      </c>
      <c r="AA49" s="134">
        <f t="shared" si="10"/>
        <v>211718</v>
      </c>
      <c r="AB49" s="135">
        <f t="shared" si="13"/>
        <v>2255898</v>
      </c>
      <c r="AC49" s="134">
        <f t="shared" si="11"/>
        <v>11530</v>
      </c>
      <c r="AD49" s="134">
        <f t="shared" si="12"/>
        <v>319674</v>
      </c>
    </row>
    <row r="50" spans="1:30" s="129" customFormat="1" ht="12" customHeight="1">
      <c r="A50" s="125" t="s">
        <v>334</v>
      </c>
      <c r="B50" s="126" t="s">
        <v>420</v>
      </c>
      <c r="C50" s="125" t="s">
        <v>421</v>
      </c>
      <c r="D50" s="134">
        <f t="shared" si="1"/>
        <v>795674</v>
      </c>
      <c r="E50" s="134">
        <f t="shared" si="2"/>
        <v>784604</v>
      </c>
      <c r="F50" s="134">
        <v>299028</v>
      </c>
      <c r="G50" s="134">
        <v>0</v>
      </c>
      <c r="H50" s="134">
        <v>406500</v>
      </c>
      <c r="I50" s="134">
        <v>79076</v>
      </c>
      <c r="J50" s="135">
        <v>807376</v>
      </c>
      <c r="K50" s="134">
        <v>0</v>
      </c>
      <c r="L50" s="134">
        <v>11070</v>
      </c>
      <c r="M50" s="134">
        <f t="shared" si="3"/>
        <v>9037</v>
      </c>
      <c r="N50" s="134">
        <f t="shared" si="4"/>
        <v>9037</v>
      </c>
      <c r="O50" s="134">
        <v>0</v>
      </c>
      <c r="P50" s="134">
        <v>0</v>
      </c>
      <c r="Q50" s="134">
        <v>0</v>
      </c>
      <c r="R50" s="134">
        <v>9037</v>
      </c>
      <c r="S50" s="135">
        <v>92154</v>
      </c>
      <c r="T50" s="134">
        <v>0</v>
      </c>
      <c r="U50" s="134">
        <v>0</v>
      </c>
      <c r="V50" s="134">
        <f t="shared" si="5"/>
        <v>804711</v>
      </c>
      <c r="W50" s="134">
        <f t="shared" si="6"/>
        <v>793641</v>
      </c>
      <c r="X50" s="134">
        <f t="shared" si="7"/>
        <v>299028</v>
      </c>
      <c r="Y50" s="134">
        <f t="shared" si="8"/>
        <v>0</v>
      </c>
      <c r="Z50" s="134">
        <f t="shared" si="9"/>
        <v>406500</v>
      </c>
      <c r="AA50" s="134">
        <f t="shared" si="10"/>
        <v>88113</v>
      </c>
      <c r="AB50" s="135">
        <f t="shared" si="13"/>
        <v>899530</v>
      </c>
      <c r="AC50" s="134">
        <f t="shared" si="11"/>
        <v>0</v>
      </c>
      <c r="AD50" s="134">
        <f t="shared" si="12"/>
        <v>11070</v>
      </c>
    </row>
    <row r="51" spans="1:30" s="129" customFormat="1" ht="12" customHeight="1">
      <c r="A51" s="125" t="s">
        <v>334</v>
      </c>
      <c r="B51" s="126" t="s">
        <v>422</v>
      </c>
      <c r="C51" s="125" t="s">
        <v>423</v>
      </c>
      <c r="D51" s="134">
        <f t="shared" si="1"/>
        <v>114768</v>
      </c>
      <c r="E51" s="134">
        <f t="shared" si="2"/>
        <v>74432</v>
      </c>
      <c r="F51" s="134">
        <v>0</v>
      </c>
      <c r="G51" s="134">
        <v>0</v>
      </c>
      <c r="H51" s="134">
        <v>0</v>
      </c>
      <c r="I51" s="134">
        <v>51065</v>
      </c>
      <c r="J51" s="135">
        <v>377561</v>
      </c>
      <c r="K51" s="134">
        <v>23367</v>
      </c>
      <c r="L51" s="134">
        <v>40336</v>
      </c>
      <c r="M51" s="134">
        <f t="shared" si="3"/>
        <v>16400</v>
      </c>
      <c r="N51" s="134">
        <f t="shared" si="4"/>
        <v>10638</v>
      </c>
      <c r="O51" s="134">
        <v>0</v>
      </c>
      <c r="P51" s="134">
        <v>0</v>
      </c>
      <c r="Q51" s="134">
        <v>0</v>
      </c>
      <c r="R51" s="134">
        <v>8563</v>
      </c>
      <c r="S51" s="135">
        <v>419075</v>
      </c>
      <c r="T51" s="134">
        <v>2075</v>
      </c>
      <c r="U51" s="134">
        <v>5762</v>
      </c>
      <c r="V51" s="134">
        <f t="shared" si="5"/>
        <v>131168</v>
      </c>
      <c r="W51" s="134">
        <f t="shared" si="6"/>
        <v>85070</v>
      </c>
      <c r="X51" s="134">
        <f t="shared" si="7"/>
        <v>0</v>
      </c>
      <c r="Y51" s="134">
        <f t="shared" si="8"/>
        <v>0</v>
      </c>
      <c r="Z51" s="134">
        <f t="shared" si="9"/>
        <v>0</v>
      </c>
      <c r="AA51" s="134">
        <f t="shared" si="10"/>
        <v>59628</v>
      </c>
      <c r="AB51" s="135">
        <f t="shared" si="13"/>
        <v>796636</v>
      </c>
      <c r="AC51" s="134">
        <f t="shared" si="11"/>
        <v>25442</v>
      </c>
      <c r="AD51" s="134">
        <f t="shared" si="12"/>
        <v>46098</v>
      </c>
    </row>
    <row r="52" spans="1:30" s="129" customFormat="1" ht="12" customHeight="1">
      <c r="A52" s="125" t="s">
        <v>334</v>
      </c>
      <c r="B52" s="126" t="s">
        <v>424</v>
      </c>
      <c r="C52" s="125" t="s">
        <v>425</v>
      </c>
      <c r="D52" s="134">
        <f t="shared" si="1"/>
        <v>0</v>
      </c>
      <c r="E52" s="134">
        <f t="shared" si="2"/>
        <v>0</v>
      </c>
      <c r="F52" s="134">
        <v>0</v>
      </c>
      <c r="G52" s="134">
        <v>0</v>
      </c>
      <c r="H52" s="134">
        <v>0</v>
      </c>
      <c r="I52" s="134">
        <v>0</v>
      </c>
      <c r="J52" s="135">
        <v>0</v>
      </c>
      <c r="K52" s="134">
        <v>0</v>
      </c>
      <c r="L52" s="134">
        <v>0</v>
      </c>
      <c r="M52" s="134">
        <f t="shared" si="3"/>
        <v>30244</v>
      </c>
      <c r="N52" s="134">
        <f t="shared" si="4"/>
        <v>1980</v>
      </c>
      <c r="O52" s="134">
        <v>0</v>
      </c>
      <c r="P52" s="134">
        <v>0</v>
      </c>
      <c r="Q52" s="134">
        <v>0</v>
      </c>
      <c r="R52" s="134">
        <v>22</v>
      </c>
      <c r="S52" s="135">
        <v>334800</v>
      </c>
      <c r="T52" s="134">
        <v>1958</v>
      </c>
      <c r="U52" s="134">
        <v>28264</v>
      </c>
      <c r="V52" s="134">
        <f t="shared" si="5"/>
        <v>30244</v>
      </c>
      <c r="W52" s="134">
        <f t="shared" si="6"/>
        <v>1980</v>
      </c>
      <c r="X52" s="134">
        <f t="shared" si="7"/>
        <v>0</v>
      </c>
      <c r="Y52" s="134">
        <f t="shared" si="8"/>
        <v>0</v>
      </c>
      <c r="Z52" s="134">
        <f t="shared" si="9"/>
        <v>0</v>
      </c>
      <c r="AA52" s="134">
        <f t="shared" si="10"/>
        <v>22</v>
      </c>
      <c r="AB52" s="135">
        <f t="shared" si="13"/>
        <v>334800</v>
      </c>
      <c r="AC52" s="134">
        <f t="shared" si="11"/>
        <v>1958</v>
      </c>
      <c r="AD52" s="134">
        <f t="shared" si="12"/>
        <v>28264</v>
      </c>
    </row>
    <row r="53" spans="1:30" s="129" customFormat="1" ht="12" customHeight="1">
      <c r="A53" s="125" t="s">
        <v>334</v>
      </c>
      <c r="B53" s="126" t="s">
        <v>426</v>
      </c>
      <c r="C53" s="125" t="s">
        <v>427</v>
      </c>
      <c r="D53" s="134">
        <f t="shared" si="1"/>
        <v>0</v>
      </c>
      <c r="E53" s="134">
        <f t="shared" si="2"/>
        <v>0</v>
      </c>
      <c r="F53" s="134">
        <v>0</v>
      </c>
      <c r="G53" s="134">
        <v>0</v>
      </c>
      <c r="H53" s="134">
        <v>0</v>
      </c>
      <c r="I53" s="134">
        <v>0</v>
      </c>
      <c r="J53" s="135">
        <v>0</v>
      </c>
      <c r="K53" s="134">
        <v>0</v>
      </c>
      <c r="L53" s="134">
        <v>0</v>
      </c>
      <c r="M53" s="134">
        <f t="shared" si="3"/>
        <v>6095</v>
      </c>
      <c r="N53" s="134">
        <f t="shared" si="4"/>
        <v>6095</v>
      </c>
      <c r="O53" s="134">
        <v>0</v>
      </c>
      <c r="P53" s="134">
        <v>0</v>
      </c>
      <c r="Q53" s="134">
        <v>0</v>
      </c>
      <c r="R53" s="134">
        <v>6095</v>
      </c>
      <c r="S53" s="135">
        <v>150058</v>
      </c>
      <c r="T53" s="134">
        <v>0</v>
      </c>
      <c r="U53" s="134">
        <v>0</v>
      </c>
      <c r="V53" s="134">
        <f t="shared" si="5"/>
        <v>6095</v>
      </c>
      <c r="W53" s="134">
        <f t="shared" si="6"/>
        <v>6095</v>
      </c>
      <c r="X53" s="134">
        <f t="shared" si="7"/>
        <v>0</v>
      </c>
      <c r="Y53" s="134">
        <f t="shared" si="8"/>
        <v>0</v>
      </c>
      <c r="Z53" s="134">
        <f t="shared" si="9"/>
        <v>0</v>
      </c>
      <c r="AA53" s="134">
        <f t="shared" si="10"/>
        <v>6095</v>
      </c>
      <c r="AB53" s="135">
        <f t="shared" si="13"/>
        <v>150058</v>
      </c>
      <c r="AC53" s="134">
        <f t="shared" si="11"/>
        <v>0</v>
      </c>
      <c r="AD53" s="134">
        <f t="shared" si="12"/>
        <v>0</v>
      </c>
    </row>
    <row r="54" spans="1:30" s="129" customFormat="1" ht="12" customHeight="1">
      <c r="A54" s="125" t="s">
        <v>334</v>
      </c>
      <c r="B54" s="126" t="s">
        <v>428</v>
      </c>
      <c r="C54" s="125" t="s">
        <v>429</v>
      </c>
      <c r="D54" s="134">
        <f t="shared" si="1"/>
        <v>435605</v>
      </c>
      <c r="E54" s="134">
        <f t="shared" si="2"/>
        <v>435605</v>
      </c>
      <c r="F54" s="134">
        <v>123598</v>
      </c>
      <c r="G54" s="134">
        <v>0</v>
      </c>
      <c r="H54" s="134">
        <v>300900</v>
      </c>
      <c r="I54" s="134">
        <v>10200</v>
      </c>
      <c r="J54" s="135">
        <v>239968</v>
      </c>
      <c r="K54" s="134">
        <v>907</v>
      </c>
      <c r="L54" s="134">
        <v>0</v>
      </c>
      <c r="M54" s="134">
        <f t="shared" si="3"/>
        <v>8704</v>
      </c>
      <c r="N54" s="134">
        <f t="shared" si="4"/>
        <v>8704</v>
      </c>
      <c r="O54" s="134">
        <v>0</v>
      </c>
      <c r="P54" s="134">
        <v>0</v>
      </c>
      <c r="Q54" s="134">
        <v>0</v>
      </c>
      <c r="R54" s="134">
        <v>8432</v>
      </c>
      <c r="S54" s="135">
        <v>56260</v>
      </c>
      <c r="T54" s="134">
        <v>272</v>
      </c>
      <c r="U54" s="134">
        <v>0</v>
      </c>
      <c r="V54" s="134">
        <f t="shared" si="5"/>
        <v>444309</v>
      </c>
      <c r="W54" s="134">
        <f t="shared" si="6"/>
        <v>444309</v>
      </c>
      <c r="X54" s="134">
        <f t="shared" si="7"/>
        <v>123598</v>
      </c>
      <c r="Y54" s="134">
        <f t="shared" si="8"/>
        <v>0</v>
      </c>
      <c r="Z54" s="134">
        <f t="shared" si="9"/>
        <v>300900</v>
      </c>
      <c r="AA54" s="134">
        <f t="shared" si="10"/>
        <v>18632</v>
      </c>
      <c r="AB54" s="135">
        <f t="shared" si="13"/>
        <v>296228</v>
      </c>
      <c r="AC54" s="134">
        <f t="shared" si="11"/>
        <v>1179</v>
      </c>
      <c r="AD54" s="134">
        <f t="shared" si="12"/>
        <v>0</v>
      </c>
    </row>
    <row r="55" spans="1:30" s="129" customFormat="1" ht="12" customHeight="1">
      <c r="A55" s="125" t="s">
        <v>334</v>
      </c>
      <c r="B55" s="126" t="s">
        <v>430</v>
      </c>
      <c r="C55" s="125" t="s">
        <v>431</v>
      </c>
      <c r="D55" s="134">
        <f t="shared" si="1"/>
        <v>13091</v>
      </c>
      <c r="E55" s="134">
        <f t="shared" si="2"/>
        <v>11722</v>
      </c>
      <c r="F55" s="134">
        <v>1396</v>
      </c>
      <c r="G55" s="134">
        <v>0</v>
      </c>
      <c r="H55" s="134">
        <v>0</v>
      </c>
      <c r="I55" s="134">
        <v>10326</v>
      </c>
      <c r="J55" s="135">
        <v>254121</v>
      </c>
      <c r="K55" s="134">
        <v>0</v>
      </c>
      <c r="L55" s="134">
        <v>1369</v>
      </c>
      <c r="M55" s="134">
        <f t="shared" si="3"/>
        <v>0</v>
      </c>
      <c r="N55" s="134">
        <f t="shared" si="4"/>
        <v>0</v>
      </c>
      <c r="O55" s="134">
        <v>0</v>
      </c>
      <c r="P55" s="134">
        <v>0</v>
      </c>
      <c r="Q55" s="134">
        <v>0</v>
      </c>
      <c r="R55" s="134">
        <v>0</v>
      </c>
      <c r="S55" s="135">
        <v>0</v>
      </c>
      <c r="T55" s="134">
        <v>0</v>
      </c>
      <c r="U55" s="134">
        <v>0</v>
      </c>
      <c r="V55" s="134">
        <f t="shared" si="5"/>
        <v>13091</v>
      </c>
      <c r="W55" s="134">
        <f t="shared" si="6"/>
        <v>11722</v>
      </c>
      <c r="X55" s="134">
        <f t="shared" si="7"/>
        <v>1396</v>
      </c>
      <c r="Y55" s="134">
        <f t="shared" si="8"/>
        <v>0</v>
      </c>
      <c r="Z55" s="134">
        <f t="shared" si="9"/>
        <v>0</v>
      </c>
      <c r="AA55" s="134">
        <f t="shared" si="10"/>
        <v>10326</v>
      </c>
      <c r="AB55" s="135">
        <f t="shared" si="13"/>
        <v>254121</v>
      </c>
      <c r="AC55" s="134">
        <f t="shared" si="11"/>
        <v>0</v>
      </c>
      <c r="AD55" s="134">
        <f t="shared" si="12"/>
        <v>1369</v>
      </c>
    </row>
    <row r="56" spans="1:30" s="129" customFormat="1" ht="12" customHeight="1">
      <c r="A56" s="125" t="s">
        <v>334</v>
      </c>
      <c r="B56" s="126" t="s">
        <v>432</v>
      </c>
      <c r="C56" s="125" t="s">
        <v>433</v>
      </c>
      <c r="D56" s="134">
        <f t="shared" si="1"/>
        <v>828223</v>
      </c>
      <c r="E56" s="134">
        <f t="shared" si="2"/>
        <v>828223</v>
      </c>
      <c r="F56" s="134">
        <v>0</v>
      </c>
      <c r="G56" s="134">
        <v>0</v>
      </c>
      <c r="H56" s="134">
        <v>386900</v>
      </c>
      <c r="I56" s="134">
        <v>267590</v>
      </c>
      <c r="J56" s="135">
        <v>1179845</v>
      </c>
      <c r="K56" s="134">
        <v>173733</v>
      </c>
      <c r="L56" s="134">
        <v>0</v>
      </c>
      <c r="M56" s="134">
        <f t="shared" si="3"/>
        <v>57366</v>
      </c>
      <c r="N56" s="134">
        <f t="shared" si="4"/>
        <v>0</v>
      </c>
      <c r="O56" s="134">
        <v>0</v>
      </c>
      <c r="P56" s="134">
        <v>0</v>
      </c>
      <c r="Q56" s="134">
        <v>0</v>
      </c>
      <c r="R56" s="134">
        <v>0</v>
      </c>
      <c r="S56" s="135">
        <v>315919</v>
      </c>
      <c r="T56" s="134">
        <v>0</v>
      </c>
      <c r="U56" s="134">
        <v>57366</v>
      </c>
      <c r="V56" s="134">
        <f t="shared" si="5"/>
        <v>885589</v>
      </c>
      <c r="W56" s="134">
        <f t="shared" si="6"/>
        <v>828223</v>
      </c>
      <c r="X56" s="134">
        <f t="shared" si="7"/>
        <v>0</v>
      </c>
      <c r="Y56" s="134">
        <f t="shared" si="8"/>
        <v>0</v>
      </c>
      <c r="Z56" s="134">
        <f t="shared" si="9"/>
        <v>386900</v>
      </c>
      <c r="AA56" s="134">
        <f t="shared" si="10"/>
        <v>267590</v>
      </c>
      <c r="AB56" s="135">
        <f t="shared" si="13"/>
        <v>1495764</v>
      </c>
      <c r="AC56" s="134">
        <f t="shared" si="11"/>
        <v>173733</v>
      </c>
      <c r="AD56" s="134">
        <f t="shared" si="12"/>
        <v>57366</v>
      </c>
    </row>
    <row r="57" spans="1:30" s="129" customFormat="1" ht="12" customHeight="1">
      <c r="A57" s="125" t="s">
        <v>334</v>
      </c>
      <c r="B57" s="126" t="s">
        <v>434</v>
      </c>
      <c r="C57" s="125" t="s">
        <v>435</v>
      </c>
      <c r="D57" s="134">
        <f t="shared" si="1"/>
        <v>21055</v>
      </c>
      <c r="E57" s="134">
        <f t="shared" si="2"/>
        <v>14877</v>
      </c>
      <c r="F57" s="134">
        <v>2792</v>
      </c>
      <c r="G57" s="134">
        <v>0</v>
      </c>
      <c r="H57" s="134">
        <v>9800</v>
      </c>
      <c r="I57" s="134">
        <v>13</v>
      </c>
      <c r="J57" s="135">
        <v>1166191</v>
      </c>
      <c r="K57" s="134">
        <v>2272</v>
      </c>
      <c r="L57" s="134">
        <v>6178</v>
      </c>
      <c r="M57" s="134">
        <f t="shared" si="3"/>
        <v>26419</v>
      </c>
      <c r="N57" s="134">
        <f t="shared" si="4"/>
        <v>47</v>
      </c>
      <c r="O57" s="134">
        <v>0</v>
      </c>
      <c r="P57" s="134">
        <v>0</v>
      </c>
      <c r="Q57" s="134">
        <v>0</v>
      </c>
      <c r="R57" s="134">
        <v>47</v>
      </c>
      <c r="S57" s="135">
        <v>636668</v>
      </c>
      <c r="T57" s="134">
        <v>0</v>
      </c>
      <c r="U57" s="134">
        <v>26372</v>
      </c>
      <c r="V57" s="134">
        <f t="shared" si="5"/>
        <v>47474</v>
      </c>
      <c r="W57" s="134">
        <f t="shared" si="6"/>
        <v>14924</v>
      </c>
      <c r="X57" s="134">
        <f t="shared" si="7"/>
        <v>2792</v>
      </c>
      <c r="Y57" s="134">
        <f t="shared" si="8"/>
        <v>0</v>
      </c>
      <c r="Z57" s="134">
        <f t="shared" si="9"/>
        <v>9800</v>
      </c>
      <c r="AA57" s="134">
        <f t="shared" si="10"/>
        <v>60</v>
      </c>
      <c r="AB57" s="135">
        <f t="shared" si="13"/>
        <v>1802859</v>
      </c>
      <c r="AC57" s="134">
        <f t="shared" si="11"/>
        <v>2272</v>
      </c>
      <c r="AD57" s="134">
        <f t="shared" si="12"/>
        <v>32550</v>
      </c>
    </row>
    <row r="58" spans="1:30" s="129" customFormat="1" ht="12" customHeight="1">
      <c r="A58" s="125" t="s">
        <v>334</v>
      </c>
      <c r="B58" s="126" t="s">
        <v>436</v>
      </c>
      <c r="C58" s="125" t="s">
        <v>437</v>
      </c>
      <c r="D58" s="134">
        <f t="shared" si="1"/>
        <v>186823</v>
      </c>
      <c r="E58" s="134">
        <f t="shared" si="2"/>
        <v>171261</v>
      </c>
      <c r="F58" s="134">
        <v>0</v>
      </c>
      <c r="G58" s="134">
        <v>0</v>
      </c>
      <c r="H58" s="134">
        <v>0</v>
      </c>
      <c r="I58" s="134">
        <v>120053</v>
      </c>
      <c r="J58" s="135">
        <v>619204</v>
      </c>
      <c r="K58" s="134">
        <v>51208</v>
      </c>
      <c r="L58" s="134">
        <v>15562</v>
      </c>
      <c r="M58" s="134">
        <f t="shared" si="3"/>
        <v>0</v>
      </c>
      <c r="N58" s="134">
        <f t="shared" si="4"/>
        <v>0</v>
      </c>
      <c r="O58" s="134">
        <v>0</v>
      </c>
      <c r="P58" s="134">
        <v>0</v>
      </c>
      <c r="Q58" s="134">
        <v>0</v>
      </c>
      <c r="R58" s="134">
        <v>0</v>
      </c>
      <c r="S58" s="135">
        <v>0</v>
      </c>
      <c r="T58" s="134">
        <v>0</v>
      </c>
      <c r="U58" s="134">
        <v>0</v>
      </c>
      <c r="V58" s="134">
        <f t="shared" si="5"/>
        <v>186823</v>
      </c>
      <c r="W58" s="134">
        <f t="shared" si="6"/>
        <v>171261</v>
      </c>
      <c r="X58" s="134">
        <f t="shared" si="7"/>
        <v>0</v>
      </c>
      <c r="Y58" s="134">
        <f t="shared" si="8"/>
        <v>0</v>
      </c>
      <c r="Z58" s="134">
        <f t="shared" si="9"/>
        <v>0</v>
      </c>
      <c r="AA58" s="134">
        <f t="shared" si="10"/>
        <v>120053</v>
      </c>
      <c r="AB58" s="135">
        <f t="shared" si="13"/>
        <v>619204</v>
      </c>
      <c r="AC58" s="134">
        <f t="shared" si="11"/>
        <v>51208</v>
      </c>
      <c r="AD58" s="134">
        <f t="shared" si="12"/>
        <v>15562</v>
      </c>
    </row>
    <row r="59" spans="1:30" s="129" customFormat="1" ht="12" customHeight="1">
      <c r="A59" s="125" t="s">
        <v>334</v>
      </c>
      <c r="B59" s="126" t="s">
        <v>438</v>
      </c>
      <c r="C59" s="125" t="s">
        <v>439</v>
      </c>
      <c r="D59" s="134">
        <f t="shared" si="1"/>
        <v>2243</v>
      </c>
      <c r="E59" s="134">
        <f t="shared" si="2"/>
        <v>2243</v>
      </c>
      <c r="F59" s="134">
        <v>0</v>
      </c>
      <c r="G59" s="134">
        <v>0</v>
      </c>
      <c r="H59" s="134">
        <v>0</v>
      </c>
      <c r="I59" s="134">
        <v>0</v>
      </c>
      <c r="J59" s="135">
        <v>69406</v>
      </c>
      <c r="K59" s="134">
        <v>2243</v>
      </c>
      <c r="L59" s="134">
        <v>0</v>
      </c>
      <c r="M59" s="134">
        <f t="shared" si="3"/>
        <v>1844</v>
      </c>
      <c r="N59" s="134">
        <f t="shared" si="4"/>
        <v>1844</v>
      </c>
      <c r="O59" s="134">
        <v>0</v>
      </c>
      <c r="P59" s="134">
        <v>0</v>
      </c>
      <c r="Q59" s="134">
        <v>0</v>
      </c>
      <c r="R59" s="134">
        <v>1359</v>
      </c>
      <c r="S59" s="135">
        <v>450279</v>
      </c>
      <c r="T59" s="134">
        <v>485</v>
      </c>
      <c r="U59" s="134">
        <v>0</v>
      </c>
      <c r="V59" s="134">
        <f t="shared" si="5"/>
        <v>4087</v>
      </c>
      <c r="W59" s="134">
        <f t="shared" si="6"/>
        <v>4087</v>
      </c>
      <c r="X59" s="134">
        <f t="shared" si="7"/>
        <v>0</v>
      </c>
      <c r="Y59" s="134">
        <f t="shared" si="8"/>
        <v>0</v>
      </c>
      <c r="Z59" s="134">
        <f t="shared" si="9"/>
        <v>0</v>
      </c>
      <c r="AA59" s="134">
        <f t="shared" si="10"/>
        <v>1359</v>
      </c>
      <c r="AB59" s="135">
        <f t="shared" si="13"/>
        <v>519685</v>
      </c>
      <c r="AC59" s="134">
        <f t="shared" si="11"/>
        <v>2728</v>
      </c>
      <c r="AD59" s="134">
        <f t="shared" si="12"/>
        <v>0</v>
      </c>
    </row>
    <row r="60" spans="1:30" s="129" customFormat="1" ht="12" customHeight="1">
      <c r="A60" s="125" t="s">
        <v>334</v>
      </c>
      <c r="B60" s="126" t="s">
        <v>440</v>
      </c>
      <c r="C60" s="125" t="s">
        <v>441</v>
      </c>
      <c r="D60" s="134">
        <f t="shared" si="1"/>
        <v>216052</v>
      </c>
      <c r="E60" s="134">
        <f t="shared" si="2"/>
        <v>216052</v>
      </c>
      <c r="F60" s="134">
        <v>0</v>
      </c>
      <c r="G60" s="134">
        <v>0</v>
      </c>
      <c r="H60" s="134">
        <v>142600</v>
      </c>
      <c r="I60" s="134">
        <v>46073</v>
      </c>
      <c r="J60" s="135">
        <v>271449</v>
      </c>
      <c r="K60" s="134">
        <v>27379</v>
      </c>
      <c r="L60" s="134">
        <v>0</v>
      </c>
      <c r="M60" s="134">
        <f t="shared" si="3"/>
        <v>0</v>
      </c>
      <c r="N60" s="134">
        <f t="shared" si="4"/>
        <v>0</v>
      </c>
      <c r="O60" s="134">
        <v>0</v>
      </c>
      <c r="P60" s="134">
        <v>0</v>
      </c>
      <c r="Q60" s="134">
        <v>0</v>
      </c>
      <c r="R60" s="134">
        <v>0</v>
      </c>
      <c r="S60" s="135">
        <v>0</v>
      </c>
      <c r="T60" s="134">
        <v>0</v>
      </c>
      <c r="U60" s="134">
        <v>0</v>
      </c>
      <c r="V60" s="134">
        <f t="shared" si="5"/>
        <v>216052</v>
      </c>
      <c r="W60" s="134">
        <f t="shared" si="6"/>
        <v>216052</v>
      </c>
      <c r="X60" s="134">
        <f t="shared" si="7"/>
        <v>0</v>
      </c>
      <c r="Y60" s="134">
        <f t="shared" si="8"/>
        <v>0</v>
      </c>
      <c r="Z60" s="134">
        <f t="shared" si="9"/>
        <v>142600</v>
      </c>
      <c r="AA60" s="134">
        <f t="shared" si="10"/>
        <v>46073</v>
      </c>
      <c r="AB60" s="135">
        <f t="shared" si="13"/>
        <v>271449</v>
      </c>
      <c r="AC60" s="134">
        <f t="shared" si="11"/>
        <v>27379</v>
      </c>
      <c r="AD60" s="134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SUM(D8:D60)</f>
        <v>11047808</v>
      </c>
      <c r="E7" s="123">
        <f t="shared" si="0"/>
        <v>11041404</v>
      </c>
      <c r="F7" s="123">
        <f t="shared" si="0"/>
        <v>1255</v>
      </c>
      <c r="G7" s="123">
        <f t="shared" si="0"/>
        <v>9898828</v>
      </c>
      <c r="H7" s="123">
        <f t="shared" si="0"/>
        <v>1130407</v>
      </c>
      <c r="I7" s="123">
        <f t="shared" si="0"/>
        <v>10914</v>
      </c>
      <c r="J7" s="123">
        <f t="shared" si="0"/>
        <v>6404</v>
      </c>
      <c r="K7" s="123">
        <f t="shared" si="0"/>
        <v>1091936</v>
      </c>
      <c r="L7" s="123">
        <f t="shared" si="0"/>
        <v>14411676</v>
      </c>
      <c r="M7" s="123">
        <f t="shared" si="0"/>
        <v>3279545</v>
      </c>
      <c r="N7" s="123">
        <f t="shared" si="0"/>
        <v>1850151</v>
      </c>
      <c r="O7" s="123">
        <f t="shared" si="0"/>
        <v>717692</v>
      </c>
      <c r="P7" s="123">
        <f t="shared" si="0"/>
        <v>646478</v>
      </c>
      <c r="Q7" s="123">
        <f t="shared" si="0"/>
        <v>65224</v>
      </c>
      <c r="R7" s="123">
        <f t="shared" si="0"/>
        <v>3589778</v>
      </c>
      <c r="S7" s="123">
        <f t="shared" si="0"/>
        <v>191625</v>
      </c>
      <c r="T7" s="123">
        <f t="shared" si="0"/>
        <v>2897317</v>
      </c>
      <c r="U7" s="123">
        <f t="shared" si="0"/>
        <v>500836</v>
      </c>
      <c r="V7" s="123">
        <f t="shared" si="0"/>
        <v>4403</v>
      </c>
      <c r="W7" s="123">
        <f t="shared" si="0"/>
        <v>7523060</v>
      </c>
      <c r="X7" s="123">
        <f t="shared" si="0"/>
        <v>3028863</v>
      </c>
      <c r="Y7" s="123">
        <f t="shared" si="0"/>
        <v>3761835</v>
      </c>
      <c r="Z7" s="123">
        <f t="shared" si="0"/>
        <v>491251</v>
      </c>
      <c r="AA7" s="123">
        <f t="shared" si="0"/>
        <v>241111</v>
      </c>
      <c r="AB7" s="123">
        <f t="shared" si="0"/>
        <v>6104746</v>
      </c>
      <c r="AC7" s="123">
        <f t="shared" si="0"/>
        <v>14890</v>
      </c>
      <c r="AD7" s="123">
        <f t="shared" si="0"/>
        <v>1714525</v>
      </c>
      <c r="AE7" s="123">
        <f t="shared" si="0"/>
        <v>27174009</v>
      </c>
      <c r="AF7" s="123">
        <f t="shared" si="0"/>
        <v>352539</v>
      </c>
      <c r="AG7" s="123">
        <f t="shared" si="0"/>
        <v>352539</v>
      </c>
      <c r="AH7" s="123">
        <f t="shared" si="0"/>
        <v>0</v>
      </c>
      <c r="AI7" s="123">
        <f t="shared" si="0"/>
        <v>335085</v>
      </c>
      <c r="AJ7" s="123">
        <f aca="true" t="shared" si="1" ref="AJ7:BO7">SUM(AJ8:AJ60)</f>
        <v>0</v>
      </c>
      <c r="AK7" s="123">
        <f t="shared" si="1"/>
        <v>17454</v>
      </c>
      <c r="AL7" s="123">
        <f t="shared" si="1"/>
        <v>0</v>
      </c>
      <c r="AM7" s="123">
        <f t="shared" si="1"/>
        <v>250493</v>
      </c>
      <c r="AN7" s="123">
        <f t="shared" si="1"/>
        <v>2830740</v>
      </c>
      <c r="AO7" s="123">
        <f t="shared" si="1"/>
        <v>723377</v>
      </c>
      <c r="AP7" s="123">
        <f t="shared" si="1"/>
        <v>456036</v>
      </c>
      <c r="AQ7" s="123">
        <f t="shared" si="1"/>
        <v>0</v>
      </c>
      <c r="AR7" s="123">
        <f t="shared" si="1"/>
        <v>267341</v>
      </c>
      <c r="AS7" s="123">
        <f t="shared" si="1"/>
        <v>0</v>
      </c>
      <c r="AT7" s="123">
        <f t="shared" si="1"/>
        <v>1092575</v>
      </c>
      <c r="AU7" s="123">
        <f t="shared" si="1"/>
        <v>0</v>
      </c>
      <c r="AV7" s="123">
        <f t="shared" si="1"/>
        <v>1089115</v>
      </c>
      <c r="AW7" s="123">
        <f t="shared" si="1"/>
        <v>3460</v>
      </c>
      <c r="AX7" s="123">
        <f t="shared" si="1"/>
        <v>0</v>
      </c>
      <c r="AY7" s="123">
        <f t="shared" si="1"/>
        <v>1014788</v>
      </c>
      <c r="AZ7" s="123">
        <f t="shared" si="1"/>
        <v>65051</v>
      </c>
      <c r="BA7" s="123">
        <f t="shared" si="1"/>
        <v>869497</v>
      </c>
      <c r="BB7" s="123">
        <f t="shared" si="1"/>
        <v>79662</v>
      </c>
      <c r="BC7" s="123">
        <f t="shared" si="1"/>
        <v>578</v>
      </c>
      <c r="BD7" s="123">
        <f t="shared" si="1"/>
        <v>2693814</v>
      </c>
      <c r="BE7" s="123">
        <f t="shared" si="1"/>
        <v>0</v>
      </c>
      <c r="BF7" s="123">
        <f t="shared" si="1"/>
        <v>85340</v>
      </c>
      <c r="BG7" s="123">
        <f t="shared" si="1"/>
        <v>3268619</v>
      </c>
      <c r="BH7" s="123">
        <f t="shared" si="1"/>
        <v>11400347</v>
      </c>
      <c r="BI7" s="123">
        <f t="shared" si="1"/>
        <v>11393943</v>
      </c>
      <c r="BJ7" s="123">
        <f t="shared" si="1"/>
        <v>1255</v>
      </c>
      <c r="BK7" s="123">
        <f t="shared" si="1"/>
        <v>10233913</v>
      </c>
      <c r="BL7" s="123">
        <f t="shared" si="1"/>
        <v>1130407</v>
      </c>
      <c r="BM7" s="123">
        <f t="shared" si="1"/>
        <v>28368</v>
      </c>
      <c r="BN7" s="123">
        <f t="shared" si="1"/>
        <v>6404</v>
      </c>
      <c r="BO7" s="123">
        <f t="shared" si="1"/>
        <v>1342429</v>
      </c>
      <c r="BP7" s="123">
        <f aca="true" t="shared" si="2" ref="BP7:CI7">SUM(BP8:BP60)</f>
        <v>17242416</v>
      </c>
      <c r="BQ7" s="123">
        <f t="shared" si="2"/>
        <v>4002922</v>
      </c>
      <c r="BR7" s="123">
        <f t="shared" si="2"/>
        <v>2306187</v>
      </c>
      <c r="BS7" s="123">
        <f t="shared" si="2"/>
        <v>717692</v>
      </c>
      <c r="BT7" s="123">
        <f t="shared" si="2"/>
        <v>913819</v>
      </c>
      <c r="BU7" s="123">
        <f t="shared" si="2"/>
        <v>65224</v>
      </c>
      <c r="BV7" s="123">
        <f t="shared" si="2"/>
        <v>4682353</v>
      </c>
      <c r="BW7" s="123">
        <f t="shared" si="2"/>
        <v>191625</v>
      </c>
      <c r="BX7" s="123">
        <f t="shared" si="2"/>
        <v>3986432</v>
      </c>
      <c r="BY7" s="123">
        <f t="shared" si="2"/>
        <v>504296</v>
      </c>
      <c r="BZ7" s="123">
        <f t="shared" si="2"/>
        <v>4403</v>
      </c>
      <c r="CA7" s="123">
        <f t="shared" si="2"/>
        <v>8537848</v>
      </c>
      <c r="CB7" s="123">
        <f t="shared" si="2"/>
        <v>3093914</v>
      </c>
      <c r="CC7" s="123">
        <f t="shared" si="2"/>
        <v>4631332</v>
      </c>
      <c r="CD7" s="123">
        <f t="shared" si="2"/>
        <v>570913</v>
      </c>
      <c r="CE7" s="123">
        <f t="shared" si="2"/>
        <v>241689</v>
      </c>
      <c r="CF7" s="123">
        <f t="shared" si="2"/>
        <v>8798560</v>
      </c>
      <c r="CG7" s="123">
        <f t="shared" si="2"/>
        <v>14890</v>
      </c>
      <c r="CH7" s="123">
        <f t="shared" si="2"/>
        <v>1799865</v>
      </c>
      <c r="CI7" s="123">
        <f t="shared" si="2"/>
        <v>30442628</v>
      </c>
    </row>
    <row r="8" spans="1:87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3" ref="D8:D60">+SUM(E8,J8)</f>
        <v>7364267</v>
      </c>
      <c r="E8" s="127">
        <f aca="true" t="shared" si="4" ref="E8:E60">+SUM(F8:I8)</f>
        <v>7358814</v>
      </c>
      <c r="F8" s="127">
        <v>0</v>
      </c>
      <c r="G8" s="127">
        <v>7358814</v>
      </c>
      <c r="H8" s="127">
        <v>0</v>
      </c>
      <c r="I8" s="127">
        <v>0</v>
      </c>
      <c r="J8" s="127">
        <v>5453</v>
      </c>
      <c r="K8" s="128">
        <v>16408</v>
      </c>
      <c r="L8" s="127">
        <f aca="true" t="shared" si="5" ref="L8:L60">+SUM(M8,R8,V8,W8,AC8)</f>
        <v>2263897</v>
      </c>
      <c r="M8" s="127">
        <f aca="true" t="shared" si="6" ref="M8:M60">+SUM(N8:Q8)</f>
        <v>914188</v>
      </c>
      <c r="N8" s="127">
        <v>272831</v>
      </c>
      <c r="O8" s="127">
        <v>273393</v>
      </c>
      <c r="P8" s="127">
        <v>367964</v>
      </c>
      <c r="Q8" s="127">
        <v>0</v>
      </c>
      <c r="R8" s="127">
        <f aca="true" t="shared" si="7" ref="R8:R60">+SUM(S8:U8)</f>
        <v>335219</v>
      </c>
      <c r="S8" s="127">
        <v>22056</v>
      </c>
      <c r="T8" s="127">
        <v>305689</v>
      </c>
      <c r="U8" s="127">
        <v>7474</v>
      </c>
      <c r="V8" s="127">
        <v>0</v>
      </c>
      <c r="W8" s="127">
        <f aca="true" t="shared" si="8" ref="W8:W60">+SUM(X8:AA8)</f>
        <v>1014490</v>
      </c>
      <c r="X8" s="127">
        <v>513425</v>
      </c>
      <c r="Y8" s="127">
        <v>378358</v>
      </c>
      <c r="Z8" s="127">
        <v>119397</v>
      </c>
      <c r="AA8" s="127">
        <v>3310</v>
      </c>
      <c r="AB8" s="128">
        <v>131860</v>
      </c>
      <c r="AC8" s="127">
        <v>0</v>
      </c>
      <c r="AD8" s="127">
        <v>952952</v>
      </c>
      <c r="AE8" s="127">
        <f aca="true" t="shared" si="9" ref="AE8:AE60">+SUM(D8,L8,AD8)</f>
        <v>10581116</v>
      </c>
      <c r="AF8" s="127">
        <f aca="true" t="shared" si="10" ref="AF8:AF60">+SUM(AG8,AL8)</f>
        <v>0</v>
      </c>
      <c r="AG8" s="127">
        <f aca="true" t="shared" si="11" ref="AG8:AG60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60">+SUM(AO8,AT8,AX8,AY8,BE8)</f>
        <v>4350</v>
      </c>
      <c r="AO8" s="127">
        <f aca="true" t="shared" si="13" ref="AO8:AO60">+SUM(AP8:AS8)</f>
        <v>3772</v>
      </c>
      <c r="AP8" s="127">
        <v>3772</v>
      </c>
      <c r="AQ8" s="127">
        <v>0</v>
      </c>
      <c r="AR8" s="127">
        <v>0</v>
      </c>
      <c r="AS8" s="127">
        <v>0</v>
      </c>
      <c r="AT8" s="127">
        <f aca="true" t="shared" si="14" ref="AT8:AT60">+SUM(AU8:AW8)</f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f aca="true" t="shared" si="15" ref="AY8:AY60">+SUM(AZ8:BC8)</f>
        <v>578</v>
      </c>
      <c r="AZ8" s="127">
        <v>0</v>
      </c>
      <c r="BA8" s="127">
        <v>0</v>
      </c>
      <c r="BB8" s="127">
        <v>0</v>
      </c>
      <c r="BC8" s="127">
        <v>578</v>
      </c>
      <c r="BD8" s="128">
        <v>317768</v>
      </c>
      <c r="BE8" s="127">
        <v>0</v>
      </c>
      <c r="BF8" s="127">
        <v>0</v>
      </c>
      <c r="BG8" s="127">
        <f aca="true" t="shared" si="16" ref="BG8:BG60">+SUM(BF8,AN8,AF8)</f>
        <v>4350</v>
      </c>
      <c r="BH8" s="127">
        <f aca="true" t="shared" si="17" ref="BH8:BH41">SUM(D8,AF8)</f>
        <v>7364267</v>
      </c>
      <c r="BI8" s="127">
        <f aca="true" t="shared" si="18" ref="BI8:BI40">SUM(E8,AG8)</f>
        <v>7358814</v>
      </c>
      <c r="BJ8" s="127">
        <f aca="true" t="shared" si="19" ref="BJ8:BJ40">SUM(F8,AH8)</f>
        <v>0</v>
      </c>
      <c r="BK8" s="127">
        <f aca="true" t="shared" si="20" ref="BK8:BK40">SUM(G8,AI8)</f>
        <v>7358814</v>
      </c>
      <c r="BL8" s="127">
        <f aca="true" t="shared" si="21" ref="BL8:BL40">SUM(H8,AJ8)</f>
        <v>0</v>
      </c>
      <c r="BM8" s="127">
        <f aca="true" t="shared" si="22" ref="BM8:BM40">SUM(I8,AK8)</f>
        <v>0</v>
      </c>
      <c r="BN8" s="127">
        <f aca="true" t="shared" si="23" ref="BN8:BN40">SUM(J8,AL8)</f>
        <v>5453</v>
      </c>
      <c r="BO8" s="128">
        <f aca="true" t="shared" si="24" ref="BO8:BO40">SUM(K8,AM8)</f>
        <v>16408</v>
      </c>
      <c r="BP8" s="127">
        <f aca="true" t="shared" si="25" ref="BP8:BP40">SUM(L8,AN8)</f>
        <v>2268247</v>
      </c>
      <c r="BQ8" s="127">
        <f aca="true" t="shared" si="26" ref="BQ8:BQ40">SUM(M8,AO8)</f>
        <v>917960</v>
      </c>
      <c r="BR8" s="127">
        <f aca="true" t="shared" si="27" ref="BR8:BR40">SUM(N8,AP8)</f>
        <v>276603</v>
      </c>
      <c r="BS8" s="127">
        <f aca="true" t="shared" si="28" ref="BS8:BS40">SUM(O8,AQ8)</f>
        <v>273393</v>
      </c>
      <c r="BT8" s="127">
        <f aca="true" t="shared" si="29" ref="BT8:BT40">SUM(P8,AR8)</f>
        <v>367964</v>
      </c>
      <c r="BU8" s="127">
        <f aca="true" t="shared" si="30" ref="BU8:BU40">SUM(Q8,AS8)</f>
        <v>0</v>
      </c>
      <c r="BV8" s="127">
        <f aca="true" t="shared" si="31" ref="BV8:BV40">SUM(R8,AT8)</f>
        <v>335219</v>
      </c>
      <c r="BW8" s="127">
        <f aca="true" t="shared" si="32" ref="BW8:CI27">SUM(S8,AU8)</f>
        <v>22056</v>
      </c>
      <c r="BX8" s="127">
        <f t="shared" si="32"/>
        <v>305689</v>
      </c>
      <c r="BY8" s="127">
        <f t="shared" si="32"/>
        <v>7474</v>
      </c>
      <c r="BZ8" s="127">
        <f t="shared" si="32"/>
        <v>0</v>
      </c>
      <c r="CA8" s="127">
        <f t="shared" si="32"/>
        <v>1015068</v>
      </c>
      <c r="CB8" s="127">
        <f t="shared" si="32"/>
        <v>513425</v>
      </c>
      <c r="CC8" s="127">
        <f t="shared" si="32"/>
        <v>378358</v>
      </c>
      <c r="CD8" s="127">
        <f t="shared" si="32"/>
        <v>119397</v>
      </c>
      <c r="CE8" s="127">
        <f t="shared" si="32"/>
        <v>3888</v>
      </c>
      <c r="CF8" s="128">
        <f t="shared" si="32"/>
        <v>449628</v>
      </c>
      <c r="CG8" s="127">
        <f t="shared" si="32"/>
        <v>0</v>
      </c>
      <c r="CH8" s="127">
        <f t="shared" si="32"/>
        <v>952952</v>
      </c>
      <c r="CI8" s="127">
        <f t="shared" si="32"/>
        <v>10585466</v>
      </c>
    </row>
    <row r="9" spans="1:87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3"/>
        <v>6878</v>
      </c>
      <c r="E9" s="127">
        <f t="shared" si="4"/>
        <v>6878</v>
      </c>
      <c r="F9" s="127">
        <v>0</v>
      </c>
      <c r="G9" s="127">
        <v>0</v>
      </c>
      <c r="H9" s="127">
        <v>6878</v>
      </c>
      <c r="I9" s="127">
        <v>0</v>
      </c>
      <c r="J9" s="127">
        <v>0</v>
      </c>
      <c r="K9" s="128">
        <v>172883</v>
      </c>
      <c r="L9" s="127">
        <f t="shared" si="5"/>
        <v>807345</v>
      </c>
      <c r="M9" s="127">
        <f t="shared" si="6"/>
        <v>219743</v>
      </c>
      <c r="N9" s="127">
        <v>73605</v>
      </c>
      <c r="O9" s="127">
        <v>128986</v>
      </c>
      <c r="P9" s="127">
        <v>0</v>
      </c>
      <c r="Q9" s="127">
        <v>17152</v>
      </c>
      <c r="R9" s="127">
        <f t="shared" si="7"/>
        <v>53145</v>
      </c>
      <c r="S9" s="127">
        <v>20027</v>
      </c>
      <c r="T9" s="127">
        <v>0</v>
      </c>
      <c r="U9" s="127">
        <v>33118</v>
      </c>
      <c r="V9" s="127">
        <v>0</v>
      </c>
      <c r="W9" s="127">
        <f t="shared" si="8"/>
        <v>534457</v>
      </c>
      <c r="X9" s="127">
        <v>459763</v>
      </c>
      <c r="Y9" s="127">
        <v>0</v>
      </c>
      <c r="Z9" s="127">
        <v>72604</v>
      </c>
      <c r="AA9" s="127">
        <v>2090</v>
      </c>
      <c r="AB9" s="128">
        <v>1357414</v>
      </c>
      <c r="AC9" s="127">
        <v>0</v>
      </c>
      <c r="AD9" s="127">
        <v>16775</v>
      </c>
      <c r="AE9" s="127">
        <f t="shared" si="9"/>
        <v>830998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11543</v>
      </c>
      <c r="AN9" s="127">
        <f t="shared" si="12"/>
        <v>5939</v>
      </c>
      <c r="AO9" s="127">
        <f t="shared" si="13"/>
        <v>5939</v>
      </c>
      <c r="AP9" s="127">
        <v>5939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228761</v>
      </c>
      <c r="BE9" s="127">
        <v>0</v>
      </c>
      <c r="BF9" s="127">
        <v>0</v>
      </c>
      <c r="BG9" s="127">
        <f t="shared" si="16"/>
        <v>5939</v>
      </c>
      <c r="BH9" s="127">
        <f t="shared" si="17"/>
        <v>6878</v>
      </c>
      <c r="BI9" s="127">
        <f t="shared" si="18"/>
        <v>6878</v>
      </c>
      <c r="BJ9" s="127">
        <f t="shared" si="19"/>
        <v>0</v>
      </c>
      <c r="BK9" s="127">
        <f t="shared" si="20"/>
        <v>0</v>
      </c>
      <c r="BL9" s="127">
        <f t="shared" si="21"/>
        <v>6878</v>
      </c>
      <c r="BM9" s="127">
        <f t="shared" si="22"/>
        <v>0</v>
      </c>
      <c r="BN9" s="127">
        <f t="shared" si="23"/>
        <v>0</v>
      </c>
      <c r="BO9" s="128">
        <f t="shared" si="24"/>
        <v>184426</v>
      </c>
      <c r="BP9" s="127">
        <f t="shared" si="25"/>
        <v>813284</v>
      </c>
      <c r="BQ9" s="127">
        <f t="shared" si="26"/>
        <v>225682</v>
      </c>
      <c r="BR9" s="127">
        <f t="shared" si="27"/>
        <v>79544</v>
      </c>
      <c r="BS9" s="127">
        <f t="shared" si="28"/>
        <v>128986</v>
      </c>
      <c r="BT9" s="127">
        <f t="shared" si="29"/>
        <v>0</v>
      </c>
      <c r="BU9" s="127">
        <f t="shared" si="30"/>
        <v>17152</v>
      </c>
      <c r="BV9" s="127">
        <f t="shared" si="31"/>
        <v>53145</v>
      </c>
      <c r="BW9" s="127">
        <f t="shared" si="32"/>
        <v>20027</v>
      </c>
      <c r="BX9" s="127">
        <f t="shared" si="32"/>
        <v>0</v>
      </c>
      <c r="BY9" s="127">
        <f t="shared" si="32"/>
        <v>33118</v>
      </c>
      <c r="BZ9" s="127">
        <f t="shared" si="32"/>
        <v>0</v>
      </c>
      <c r="CA9" s="127">
        <f t="shared" si="32"/>
        <v>534457</v>
      </c>
      <c r="CB9" s="127">
        <f t="shared" si="32"/>
        <v>459763</v>
      </c>
      <c r="CC9" s="127">
        <f t="shared" si="32"/>
        <v>0</v>
      </c>
      <c r="CD9" s="127">
        <f t="shared" si="32"/>
        <v>72604</v>
      </c>
      <c r="CE9" s="127">
        <f t="shared" si="32"/>
        <v>2090</v>
      </c>
      <c r="CF9" s="128">
        <f t="shared" si="32"/>
        <v>1586175</v>
      </c>
      <c r="CG9" s="127">
        <f t="shared" si="32"/>
        <v>0</v>
      </c>
      <c r="CH9" s="127">
        <f t="shared" si="32"/>
        <v>16775</v>
      </c>
      <c r="CI9" s="127">
        <f t="shared" si="32"/>
        <v>836937</v>
      </c>
    </row>
    <row r="10" spans="1:87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3"/>
        <v>435919</v>
      </c>
      <c r="E10" s="127">
        <f t="shared" si="4"/>
        <v>435919</v>
      </c>
      <c r="F10" s="127">
        <v>0</v>
      </c>
      <c r="G10" s="127">
        <v>0</v>
      </c>
      <c r="H10" s="127">
        <v>435919</v>
      </c>
      <c r="I10" s="127">
        <v>0</v>
      </c>
      <c r="J10" s="127">
        <v>0</v>
      </c>
      <c r="K10" s="128">
        <v>406231</v>
      </c>
      <c r="L10" s="127">
        <f t="shared" si="5"/>
        <v>1037951</v>
      </c>
      <c r="M10" s="127">
        <f t="shared" si="6"/>
        <v>421269</v>
      </c>
      <c r="N10" s="127">
        <v>123818</v>
      </c>
      <c r="O10" s="127">
        <v>297451</v>
      </c>
      <c r="P10" s="127">
        <v>0</v>
      </c>
      <c r="Q10" s="127">
        <v>0</v>
      </c>
      <c r="R10" s="127">
        <f t="shared" si="7"/>
        <v>37992</v>
      </c>
      <c r="S10" s="127">
        <v>13998</v>
      </c>
      <c r="T10" s="127">
        <v>4532</v>
      </c>
      <c r="U10" s="127">
        <v>19462</v>
      </c>
      <c r="V10" s="127">
        <v>0</v>
      </c>
      <c r="W10" s="127">
        <f t="shared" si="8"/>
        <v>578690</v>
      </c>
      <c r="X10" s="127">
        <v>481601</v>
      </c>
      <c r="Y10" s="127">
        <v>15750</v>
      </c>
      <c r="Z10" s="127">
        <v>32949</v>
      </c>
      <c r="AA10" s="127">
        <v>48390</v>
      </c>
      <c r="AB10" s="128">
        <v>674309</v>
      </c>
      <c r="AC10" s="127">
        <v>0</v>
      </c>
      <c r="AD10" s="127">
        <v>109177</v>
      </c>
      <c r="AE10" s="127">
        <f t="shared" si="9"/>
        <v>1583047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0</v>
      </c>
      <c r="AO10" s="127">
        <f t="shared" si="13"/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289977</v>
      </c>
      <c r="BE10" s="127">
        <v>0</v>
      </c>
      <c r="BF10" s="127">
        <v>0</v>
      </c>
      <c r="BG10" s="127">
        <f t="shared" si="16"/>
        <v>0</v>
      </c>
      <c r="BH10" s="127">
        <f t="shared" si="17"/>
        <v>435919</v>
      </c>
      <c r="BI10" s="127">
        <f t="shared" si="18"/>
        <v>435919</v>
      </c>
      <c r="BJ10" s="127">
        <f t="shared" si="19"/>
        <v>0</v>
      </c>
      <c r="BK10" s="127">
        <f t="shared" si="20"/>
        <v>0</v>
      </c>
      <c r="BL10" s="127">
        <f t="shared" si="21"/>
        <v>435919</v>
      </c>
      <c r="BM10" s="127">
        <f t="shared" si="22"/>
        <v>0</v>
      </c>
      <c r="BN10" s="127">
        <f t="shared" si="23"/>
        <v>0</v>
      </c>
      <c r="BO10" s="128">
        <f t="shared" si="24"/>
        <v>406231</v>
      </c>
      <c r="BP10" s="127">
        <f t="shared" si="25"/>
        <v>1037951</v>
      </c>
      <c r="BQ10" s="127">
        <f t="shared" si="26"/>
        <v>421269</v>
      </c>
      <c r="BR10" s="127">
        <f t="shared" si="27"/>
        <v>123818</v>
      </c>
      <c r="BS10" s="127">
        <f t="shared" si="28"/>
        <v>297451</v>
      </c>
      <c r="BT10" s="127">
        <f t="shared" si="29"/>
        <v>0</v>
      </c>
      <c r="BU10" s="127">
        <f t="shared" si="30"/>
        <v>0</v>
      </c>
      <c r="BV10" s="127">
        <f t="shared" si="31"/>
        <v>37992</v>
      </c>
      <c r="BW10" s="127">
        <f t="shared" si="32"/>
        <v>13998</v>
      </c>
      <c r="BX10" s="127">
        <f t="shared" si="32"/>
        <v>4532</v>
      </c>
      <c r="BY10" s="127">
        <f t="shared" si="32"/>
        <v>19462</v>
      </c>
      <c r="BZ10" s="127">
        <f t="shared" si="32"/>
        <v>0</v>
      </c>
      <c r="CA10" s="127">
        <f t="shared" si="32"/>
        <v>578690</v>
      </c>
      <c r="CB10" s="127">
        <f t="shared" si="32"/>
        <v>481601</v>
      </c>
      <c r="CC10" s="127">
        <f t="shared" si="32"/>
        <v>15750</v>
      </c>
      <c r="CD10" s="127">
        <f t="shared" si="32"/>
        <v>32949</v>
      </c>
      <c r="CE10" s="127">
        <f t="shared" si="32"/>
        <v>48390</v>
      </c>
      <c r="CF10" s="128">
        <f t="shared" si="32"/>
        <v>964286</v>
      </c>
      <c r="CG10" s="127">
        <f t="shared" si="32"/>
        <v>0</v>
      </c>
      <c r="CH10" s="127">
        <f t="shared" si="32"/>
        <v>109177</v>
      </c>
      <c r="CI10" s="127">
        <f t="shared" si="32"/>
        <v>1583047</v>
      </c>
    </row>
    <row r="11" spans="1:87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3"/>
        <v>221</v>
      </c>
      <c r="E11" s="127">
        <f t="shared" si="4"/>
        <v>221</v>
      </c>
      <c r="F11" s="127">
        <v>221</v>
      </c>
      <c r="G11" s="127">
        <v>0</v>
      </c>
      <c r="H11" s="127">
        <v>0</v>
      </c>
      <c r="I11" s="127">
        <v>0</v>
      </c>
      <c r="J11" s="127">
        <v>0</v>
      </c>
      <c r="K11" s="128">
        <v>236701</v>
      </c>
      <c r="L11" s="127">
        <f t="shared" si="5"/>
        <v>56894</v>
      </c>
      <c r="M11" s="127">
        <f t="shared" si="6"/>
        <v>30523</v>
      </c>
      <c r="N11" s="127">
        <v>22042</v>
      </c>
      <c r="O11" s="127">
        <v>8481</v>
      </c>
      <c r="P11" s="127">
        <v>0</v>
      </c>
      <c r="Q11" s="127">
        <v>0</v>
      </c>
      <c r="R11" s="127">
        <f t="shared" si="7"/>
        <v>583</v>
      </c>
      <c r="S11" s="127">
        <v>583</v>
      </c>
      <c r="T11" s="127">
        <v>0</v>
      </c>
      <c r="U11" s="127">
        <v>0</v>
      </c>
      <c r="V11" s="127">
        <v>0</v>
      </c>
      <c r="W11" s="127">
        <f t="shared" si="8"/>
        <v>25788</v>
      </c>
      <c r="X11" s="127">
        <v>8488</v>
      </c>
      <c r="Y11" s="127">
        <v>3405</v>
      </c>
      <c r="Z11" s="127">
        <v>161</v>
      </c>
      <c r="AA11" s="127">
        <v>13734</v>
      </c>
      <c r="AB11" s="128">
        <v>210506</v>
      </c>
      <c r="AC11" s="127">
        <v>0</v>
      </c>
      <c r="AD11" s="127">
        <v>70464</v>
      </c>
      <c r="AE11" s="127">
        <f t="shared" si="9"/>
        <v>127579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0</v>
      </c>
      <c r="AO11" s="127">
        <f t="shared" si="13"/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0</v>
      </c>
      <c r="AZ11" s="127">
        <v>0</v>
      </c>
      <c r="BA11" s="127">
        <v>0</v>
      </c>
      <c r="BB11" s="127">
        <v>0</v>
      </c>
      <c r="BC11" s="127">
        <v>0</v>
      </c>
      <c r="BD11" s="128">
        <v>39700</v>
      </c>
      <c r="BE11" s="127">
        <v>0</v>
      </c>
      <c r="BF11" s="127">
        <v>0</v>
      </c>
      <c r="BG11" s="127">
        <f t="shared" si="16"/>
        <v>0</v>
      </c>
      <c r="BH11" s="127">
        <f t="shared" si="17"/>
        <v>221</v>
      </c>
      <c r="BI11" s="127">
        <f t="shared" si="18"/>
        <v>221</v>
      </c>
      <c r="BJ11" s="127">
        <f t="shared" si="19"/>
        <v>221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236701</v>
      </c>
      <c r="BP11" s="127">
        <f t="shared" si="25"/>
        <v>56894</v>
      </c>
      <c r="BQ11" s="127">
        <f t="shared" si="26"/>
        <v>30523</v>
      </c>
      <c r="BR11" s="127">
        <f t="shared" si="27"/>
        <v>22042</v>
      </c>
      <c r="BS11" s="127">
        <f t="shared" si="28"/>
        <v>8481</v>
      </c>
      <c r="BT11" s="127">
        <f t="shared" si="29"/>
        <v>0</v>
      </c>
      <c r="BU11" s="127">
        <f t="shared" si="30"/>
        <v>0</v>
      </c>
      <c r="BV11" s="127">
        <f t="shared" si="31"/>
        <v>583</v>
      </c>
      <c r="BW11" s="127">
        <f t="shared" si="32"/>
        <v>583</v>
      </c>
      <c r="BX11" s="127">
        <f t="shared" si="32"/>
        <v>0</v>
      </c>
      <c r="BY11" s="127">
        <f t="shared" si="32"/>
        <v>0</v>
      </c>
      <c r="BZ11" s="127">
        <f t="shared" si="32"/>
        <v>0</v>
      </c>
      <c r="CA11" s="127">
        <f t="shared" si="32"/>
        <v>25788</v>
      </c>
      <c r="CB11" s="127">
        <f t="shared" si="32"/>
        <v>8488</v>
      </c>
      <c r="CC11" s="127">
        <f t="shared" si="32"/>
        <v>3405</v>
      </c>
      <c r="CD11" s="127">
        <f t="shared" si="32"/>
        <v>161</v>
      </c>
      <c r="CE11" s="127">
        <f t="shared" si="32"/>
        <v>13734</v>
      </c>
      <c r="CF11" s="128">
        <f t="shared" si="32"/>
        <v>250206</v>
      </c>
      <c r="CG11" s="127">
        <f t="shared" si="32"/>
        <v>0</v>
      </c>
      <c r="CH11" s="127">
        <f t="shared" si="32"/>
        <v>70464</v>
      </c>
      <c r="CI11" s="127">
        <f t="shared" si="32"/>
        <v>127579</v>
      </c>
    </row>
    <row r="12" spans="1:87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3"/>
        <v>50858</v>
      </c>
      <c r="E12" s="134">
        <f t="shared" si="4"/>
        <v>49907</v>
      </c>
      <c r="F12" s="134">
        <v>0</v>
      </c>
      <c r="G12" s="134">
        <v>0</v>
      </c>
      <c r="H12" s="134">
        <v>49907</v>
      </c>
      <c r="I12" s="134">
        <v>0</v>
      </c>
      <c r="J12" s="134">
        <v>951</v>
      </c>
      <c r="K12" s="135">
        <v>0</v>
      </c>
      <c r="L12" s="134">
        <f t="shared" si="5"/>
        <v>247110</v>
      </c>
      <c r="M12" s="134">
        <f t="shared" si="6"/>
        <v>26476</v>
      </c>
      <c r="N12" s="134">
        <v>23733</v>
      </c>
      <c r="O12" s="134">
        <v>2743</v>
      </c>
      <c r="P12" s="134">
        <v>0</v>
      </c>
      <c r="Q12" s="134">
        <v>0</v>
      </c>
      <c r="R12" s="134">
        <f t="shared" si="7"/>
        <v>19158</v>
      </c>
      <c r="S12" s="134">
        <v>575</v>
      </c>
      <c r="T12" s="134">
        <v>0</v>
      </c>
      <c r="U12" s="134">
        <v>18583</v>
      </c>
      <c r="V12" s="134">
        <v>0</v>
      </c>
      <c r="W12" s="134">
        <f t="shared" si="8"/>
        <v>201476</v>
      </c>
      <c r="X12" s="134">
        <v>100517</v>
      </c>
      <c r="Y12" s="134">
        <v>27099</v>
      </c>
      <c r="Z12" s="134">
        <v>37531</v>
      </c>
      <c r="AA12" s="134">
        <v>36329</v>
      </c>
      <c r="AB12" s="135">
        <v>210301</v>
      </c>
      <c r="AC12" s="134">
        <v>0</v>
      </c>
      <c r="AD12" s="134">
        <v>2572</v>
      </c>
      <c r="AE12" s="134">
        <f t="shared" si="9"/>
        <v>300540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104225</v>
      </c>
      <c r="AN12" s="134">
        <f t="shared" si="12"/>
        <v>0</v>
      </c>
      <c r="AO12" s="134">
        <f t="shared" si="13"/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f t="shared" si="14"/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f t="shared" si="15"/>
        <v>0</v>
      </c>
      <c r="AZ12" s="134">
        <v>0</v>
      </c>
      <c r="BA12" s="134">
        <v>0</v>
      </c>
      <c r="BB12" s="134">
        <v>0</v>
      </c>
      <c r="BC12" s="134">
        <v>0</v>
      </c>
      <c r="BD12" s="135">
        <v>129200</v>
      </c>
      <c r="BE12" s="134">
        <v>0</v>
      </c>
      <c r="BF12" s="134">
        <v>0</v>
      </c>
      <c r="BG12" s="134">
        <f t="shared" si="16"/>
        <v>0</v>
      </c>
      <c r="BH12" s="134">
        <f t="shared" si="17"/>
        <v>50858</v>
      </c>
      <c r="BI12" s="134">
        <f t="shared" si="18"/>
        <v>49907</v>
      </c>
      <c r="BJ12" s="134">
        <f t="shared" si="19"/>
        <v>0</v>
      </c>
      <c r="BK12" s="134">
        <f t="shared" si="20"/>
        <v>0</v>
      </c>
      <c r="BL12" s="134">
        <f t="shared" si="21"/>
        <v>49907</v>
      </c>
      <c r="BM12" s="134">
        <f t="shared" si="22"/>
        <v>0</v>
      </c>
      <c r="BN12" s="134">
        <f t="shared" si="23"/>
        <v>951</v>
      </c>
      <c r="BO12" s="135">
        <f t="shared" si="24"/>
        <v>104225</v>
      </c>
      <c r="BP12" s="134">
        <f t="shared" si="25"/>
        <v>247110</v>
      </c>
      <c r="BQ12" s="134">
        <f t="shared" si="26"/>
        <v>26476</v>
      </c>
      <c r="BR12" s="134">
        <f t="shared" si="27"/>
        <v>23733</v>
      </c>
      <c r="BS12" s="134">
        <f t="shared" si="28"/>
        <v>2743</v>
      </c>
      <c r="BT12" s="134">
        <f t="shared" si="29"/>
        <v>0</v>
      </c>
      <c r="BU12" s="134">
        <f t="shared" si="30"/>
        <v>0</v>
      </c>
      <c r="BV12" s="134">
        <f t="shared" si="31"/>
        <v>19158</v>
      </c>
      <c r="BW12" s="134">
        <f t="shared" si="32"/>
        <v>575</v>
      </c>
      <c r="BX12" s="134">
        <f t="shared" si="32"/>
        <v>0</v>
      </c>
      <c r="BY12" s="134">
        <f t="shared" si="32"/>
        <v>18583</v>
      </c>
      <c r="BZ12" s="134">
        <f t="shared" si="32"/>
        <v>0</v>
      </c>
      <c r="CA12" s="134">
        <f t="shared" si="32"/>
        <v>201476</v>
      </c>
      <c r="CB12" s="134">
        <f t="shared" si="32"/>
        <v>100517</v>
      </c>
      <c r="CC12" s="134">
        <f t="shared" si="32"/>
        <v>27099</v>
      </c>
      <c r="CD12" s="134">
        <f t="shared" si="32"/>
        <v>37531</v>
      </c>
      <c r="CE12" s="134">
        <f t="shared" si="32"/>
        <v>36329</v>
      </c>
      <c r="CF12" s="135">
        <f t="shared" si="32"/>
        <v>339501</v>
      </c>
      <c r="CG12" s="134">
        <f t="shared" si="32"/>
        <v>0</v>
      </c>
      <c r="CH12" s="134">
        <f t="shared" si="32"/>
        <v>2572</v>
      </c>
      <c r="CI12" s="134">
        <f t="shared" si="32"/>
        <v>300540</v>
      </c>
    </row>
    <row r="13" spans="1:87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0</v>
      </c>
      <c r="M13" s="134">
        <f t="shared" si="6"/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f t="shared" si="7"/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f t="shared" si="8"/>
        <v>0</v>
      </c>
      <c r="X13" s="134">
        <v>0</v>
      </c>
      <c r="Y13" s="134">
        <v>0</v>
      </c>
      <c r="Z13" s="134">
        <v>0</v>
      </c>
      <c r="AA13" s="134">
        <v>0</v>
      </c>
      <c r="AB13" s="135">
        <v>417574</v>
      </c>
      <c r="AC13" s="134">
        <v>0</v>
      </c>
      <c r="AD13" s="134">
        <v>0</v>
      </c>
      <c r="AE13" s="134">
        <f t="shared" si="9"/>
        <v>0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0</v>
      </c>
      <c r="AO13" s="134">
        <f t="shared" si="13"/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0</v>
      </c>
      <c r="AZ13" s="134">
        <v>0</v>
      </c>
      <c r="BA13" s="134">
        <v>0</v>
      </c>
      <c r="BB13" s="134">
        <v>0</v>
      </c>
      <c r="BC13" s="134">
        <v>0</v>
      </c>
      <c r="BD13" s="135">
        <v>125276</v>
      </c>
      <c r="BE13" s="134">
        <v>0</v>
      </c>
      <c r="BF13" s="134">
        <v>0</v>
      </c>
      <c r="BG13" s="134">
        <f t="shared" si="16"/>
        <v>0</v>
      </c>
      <c r="BH13" s="134">
        <f t="shared" si="17"/>
        <v>0</v>
      </c>
      <c r="BI13" s="134">
        <f t="shared" si="18"/>
        <v>0</v>
      </c>
      <c r="BJ13" s="134">
        <f t="shared" si="19"/>
        <v>0</v>
      </c>
      <c r="BK13" s="134">
        <f t="shared" si="20"/>
        <v>0</v>
      </c>
      <c r="BL13" s="134">
        <f t="shared" si="21"/>
        <v>0</v>
      </c>
      <c r="BM13" s="134">
        <f t="shared" si="22"/>
        <v>0</v>
      </c>
      <c r="BN13" s="134">
        <f t="shared" si="23"/>
        <v>0</v>
      </c>
      <c r="BO13" s="135">
        <f t="shared" si="24"/>
        <v>0</v>
      </c>
      <c r="BP13" s="134">
        <f t="shared" si="25"/>
        <v>0</v>
      </c>
      <c r="BQ13" s="134">
        <f t="shared" si="26"/>
        <v>0</v>
      </c>
      <c r="BR13" s="134">
        <f t="shared" si="27"/>
        <v>0</v>
      </c>
      <c r="BS13" s="134">
        <f t="shared" si="28"/>
        <v>0</v>
      </c>
      <c r="BT13" s="134">
        <f t="shared" si="29"/>
        <v>0</v>
      </c>
      <c r="BU13" s="134">
        <f t="shared" si="30"/>
        <v>0</v>
      </c>
      <c r="BV13" s="134">
        <f t="shared" si="31"/>
        <v>0</v>
      </c>
      <c r="BW13" s="134">
        <f t="shared" si="32"/>
        <v>0</v>
      </c>
      <c r="BX13" s="134">
        <f t="shared" si="32"/>
        <v>0</v>
      </c>
      <c r="BY13" s="134">
        <f t="shared" si="32"/>
        <v>0</v>
      </c>
      <c r="BZ13" s="134">
        <f t="shared" si="32"/>
        <v>0</v>
      </c>
      <c r="CA13" s="134">
        <f t="shared" si="32"/>
        <v>0</v>
      </c>
      <c r="CB13" s="134">
        <f t="shared" si="32"/>
        <v>0</v>
      </c>
      <c r="CC13" s="134">
        <f t="shared" si="32"/>
        <v>0</v>
      </c>
      <c r="CD13" s="134">
        <f t="shared" si="32"/>
        <v>0</v>
      </c>
      <c r="CE13" s="134">
        <f t="shared" si="32"/>
        <v>0</v>
      </c>
      <c r="CF13" s="135">
        <f t="shared" si="32"/>
        <v>542850</v>
      </c>
      <c r="CG13" s="134">
        <f t="shared" si="32"/>
        <v>0</v>
      </c>
      <c r="CH13" s="134">
        <f t="shared" si="32"/>
        <v>0</v>
      </c>
      <c r="CI13" s="134">
        <f t="shared" si="32"/>
        <v>0</v>
      </c>
    </row>
    <row r="14" spans="1:87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3"/>
        <v>107594</v>
      </c>
      <c r="E14" s="134">
        <f t="shared" si="4"/>
        <v>107594</v>
      </c>
      <c r="F14" s="134">
        <v>0</v>
      </c>
      <c r="G14" s="134">
        <v>107594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401111</v>
      </c>
      <c r="M14" s="134">
        <f t="shared" si="6"/>
        <v>31984</v>
      </c>
      <c r="N14" s="134">
        <v>25346</v>
      </c>
      <c r="O14" s="134">
        <v>6638</v>
      </c>
      <c r="P14" s="134">
        <v>0</v>
      </c>
      <c r="Q14" s="134">
        <v>0</v>
      </c>
      <c r="R14" s="134">
        <f t="shared" si="7"/>
        <v>102314</v>
      </c>
      <c r="S14" s="134">
        <v>0</v>
      </c>
      <c r="T14" s="134">
        <v>87904</v>
      </c>
      <c r="U14" s="134">
        <v>14410</v>
      </c>
      <c r="V14" s="134">
        <v>0</v>
      </c>
      <c r="W14" s="134">
        <f t="shared" si="8"/>
        <v>266813</v>
      </c>
      <c r="X14" s="134">
        <v>108347</v>
      </c>
      <c r="Y14" s="134">
        <v>101823</v>
      </c>
      <c r="Z14" s="134">
        <v>27279</v>
      </c>
      <c r="AA14" s="134">
        <v>29364</v>
      </c>
      <c r="AB14" s="135">
        <v>0</v>
      </c>
      <c r="AC14" s="134">
        <v>0</v>
      </c>
      <c r="AD14" s="134">
        <v>18214</v>
      </c>
      <c r="AE14" s="134">
        <f t="shared" si="9"/>
        <v>526919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0</v>
      </c>
      <c r="AO14" s="134">
        <f t="shared" si="13"/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85462</v>
      </c>
      <c r="BE14" s="134">
        <v>0</v>
      </c>
      <c r="BF14" s="134">
        <v>0</v>
      </c>
      <c r="BG14" s="134">
        <f t="shared" si="16"/>
        <v>0</v>
      </c>
      <c r="BH14" s="134">
        <f t="shared" si="17"/>
        <v>107594</v>
      </c>
      <c r="BI14" s="134">
        <f t="shared" si="18"/>
        <v>107594</v>
      </c>
      <c r="BJ14" s="134">
        <f t="shared" si="19"/>
        <v>0</v>
      </c>
      <c r="BK14" s="134">
        <f t="shared" si="20"/>
        <v>107594</v>
      </c>
      <c r="BL14" s="134">
        <f t="shared" si="21"/>
        <v>0</v>
      </c>
      <c r="BM14" s="134">
        <f t="shared" si="22"/>
        <v>0</v>
      </c>
      <c r="BN14" s="134">
        <f t="shared" si="23"/>
        <v>0</v>
      </c>
      <c r="BO14" s="135">
        <f t="shared" si="24"/>
        <v>0</v>
      </c>
      <c r="BP14" s="134">
        <f t="shared" si="25"/>
        <v>401111</v>
      </c>
      <c r="BQ14" s="134">
        <f t="shared" si="26"/>
        <v>31984</v>
      </c>
      <c r="BR14" s="134">
        <f t="shared" si="27"/>
        <v>25346</v>
      </c>
      <c r="BS14" s="134">
        <f t="shared" si="28"/>
        <v>6638</v>
      </c>
      <c r="BT14" s="134">
        <f t="shared" si="29"/>
        <v>0</v>
      </c>
      <c r="BU14" s="134">
        <f t="shared" si="30"/>
        <v>0</v>
      </c>
      <c r="BV14" s="134">
        <f t="shared" si="31"/>
        <v>102314</v>
      </c>
      <c r="BW14" s="134">
        <f t="shared" si="32"/>
        <v>0</v>
      </c>
      <c r="BX14" s="134">
        <f t="shared" si="32"/>
        <v>87904</v>
      </c>
      <c r="BY14" s="134">
        <f t="shared" si="32"/>
        <v>14410</v>
      </c>
      <c r="BZ14" s="134">
        <f t="shared" si="32"/>
        <v>0</v>
      </c>
      <c r="CA14" s="134">
        <f t="shared" si="32"/>
        <v>266813</v>
      </c>
      <c r="CB14" s="134">
        <f t="shared" si="32"/>
        <v>108347</v>
      </c>
      <c r="CC14" s="134">
        <f t="shared" si="32"/>
        <v>101823</v>
      </c>
      <c r="CD14" s="134">
        <f t="shared" si="32"/>
        <v>27279</v>
      </c>
      <c r="CE14" s="134">
        <f t="shared" si="32"/>
        <v>29364</v>
      </c>
      <c r="CF14" s="135">
        <f t="shared" si="32"/>
        <v>85462</v>
      </c>
      <c r="CG14" s="134">
        <f t="shared" si="32"/>
        <v>0</v>
      </c>
      <c r="CH14" s="134">
        <f t="shared" si="32"/>
        <v>18214</v>
      </c>
      <c r="CI14" s="134">
        <f t="shared" si="32"/>
        <v>526919</v>
      </c>
    </row>
    <row r="15" spans="1:87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2102</v>
      </c>
      <c r="L15" s="134">
        <f t="shared" si="5"/>
        <v>453284</v>
      </c>
      <c r="M15" s="134">
        <f t="shared" si="6"/>
        <v>70309</v>
      </c>
      <c r="N15" s="134">
        <v>70309</v>
      </c>
      <c r="O15" s="134">
        <v>0</v>
      </c>
      <c r="P15" s="134">
        <v>0</v>
      </c>
      <c r="Q15" s="134">
        <v>0</v>
      </c>
      <c r="R15" s="134">
        <f t="shared" si="7"/>
        <v>76866</v>
      </c>
      <c r="S15" s="134">
        <v>25312</v>
      </c>
      <c r="T15" s="134">
        <v>1449</v>
      </c>
      <c r="U15" s="134">
        <v>50105</v>
      </c>
      <c r="V15" s="134">
        <v>0</v>
      </c>
      <c r="W15" s="134">
        <f t="shared" si="8"/>
        <v>301856</v>
      </c>
      <c r="X15" s="134">
        <v>260232</v>
      </c>
      <c r="Y15" s="134">
        <v>249</v>
      </c>
      <c r="Z15" s="134">
        <v>39619</v>
      </c>
      <c r="AA15" s="134">
        <v>1756</v>
      </c>
      <c r="AB15" s="135">
        <v>863398</v>
      </c>
      <c r="AC15" s="134">
        <v>4253</v>
      </c>
      <c r="AD15" s="134">
        <v>145375</v>
      </c>
      <c r="AE15" s="134">
        <f t="shared" si="9"/>
        <v>598659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1387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314800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8"/>
        <v>0</v>
      </c>
      <c r="BJ15" s="134">
        <f t="shared" si="19"/>
        <v>0</v>
      </c>
      <c r="BK15" s="134">
        <f t="shared" si="20"/>
        <v>0</v>
      </c>
      <c r="BL15" s="134">
        <f t="shared" si="21"/>
        <v>0</v>
      </c>
      <c r="BM15" s="134">
        <f t="shared" si="22"/>
        <v>0</v>
      </c>
      <c r="BN15" s="134">
        <f t="shared" si="23"/>
        <v>0</v>
      </c>
      <c r="BO15" s="135">
        <f t="shared" si="24"/>
        <v>3489</v>
      </c>
      <c r="BP15" s="134">
        <f t="shared" si="25"/>
        <v>453284</v>
      </c>
      <c r="BQ15" s="134">
        <f t="shared" si="26"/>
        <v>70309</v>
      </c>
      <c r="BR15" s="134">
        <f t="shared" si="27"/>
        <v>70309</v>
      </c>
      <c r="BS15" s="134">
        <f t="shared" si="28"/>
        <v>0</v>
      </c>
      <c r="BT15" s="134">
        <f t="shared" si="29"/>
        <v>0</v>
      </c>
      <c r="BU15" s="134">
        <f t="shared" si="30"/>
        <v>0</v>
      </c>
      <c r="BV15" s="134">
        <f t="shared" si="31"/>
        <v>76866</v>
      </c>
      <c r="BW15" s="134">
        <f t="shared" si="32"/>
        <v>25312</v>
      </c>
      <c r="BX15" s="134">
        <f t="shared" si="32"/>
        <v>1449</v>
      </c>
      <c r="BY15" s="134">
        <f t="shared" si="32"/>
        <v>50105</v>
      </c>
      <c r="BZ15" s="134">
        <f t="shared" si="32"/>
        <v>0</v>
      </c>
      <c r="CA15" s="134">
        <f t="shared" si="32"/>
        <v>301856</v>
      </c>
      <c r="CB15" s="134">
        <f t="shared" si="32"/>
        <v>260232</v>
      </c>
      <c r="CC15" s="134">
        <f t="shared" si="32"/>
        <v>249</v>
      </c>
      <c r="CD15" s="134">
        <f t="shared" si="32"/>
        <v>39619</v>
      </c>
      <c r="CE15" s="134">
        <f t="shared" si="32"/>
        <v>1756</v>
      </c>
      <c r="CF15" s="135">
        <f t="shared" si="32"/>
        <v>1178198</v>
      </c>
      <c r="CG15" s="134">
        <f t="shared" si="32"/>
        <v>4253</v>
      </c>
      <c r="CH15" s="134">
        <f t="shared" si="32"/>
        <v>145375</v>
      </c>
      <c r="CI15" s="134">
        <f t="shared" si="32"/>
        <v>598659</v>
      </c>
    </row>
    <row r="16" spans="1:87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182246</v>
      </c>
      <c r="M16" s="134">
        <f t="shared" si="6"/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f t="shared" si="7"/>
        <v>182246</v>
      </c>
      <c r="S16" s="134">
        <v>96354</v>
      </c>
      <c r="T16" s="134">
        <v>10609</v>
      </c>
      <c r="U16" s="134">
        <v>75283</v>
      </c>
      <c r="V16" s="134">
        <v>0</v>
      </c>
      <c r="W16" s="134">
        <f t="shared" si="8"/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93258</v>
      </c>
      <c r="AC16" s="134">
        <v>0</v>
      </c>
      <c r="AD16" s="134">
        <v>37219</v>
      </c>
      <c r="AE16" s="134">
        <f t="shared" si="9"/>
        <v>219465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46218</v>
      </c>
      <c r="AN16" s="134">
        <f t="shared" si="12"/>
        <v>0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57293</v>
      </c>
      <c r="BE16" s="134">
        <v>0</v>
      </c>
      <c r="BF16" s="134">
        <v>0</v>
      </c>
      <c r="BG16" s="134">
        <f t="shared" si="16"/>
        <v>0</v>
      </c>
      <c r="BH16" s="134">
        <f t="shared" si="17"/>
        <v>0</v>
      </c>
      <c r="BI16" s="134">
        <f t="shared" si="18"/>
        <v>0</v>
      </c>
      <c r="BJ16" s="134">
        <f t="shared" si="19"/>
        <v>0</v>
      </c>
      <c r="BK16" s="134">
        <f t="shared" si="20"/>
        <v>0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46218</v>
      </c>
      <c r="BP16" s="134">
        <f t="shared" si="25"/>
        <v>182246</v>
      </c>
      <c r="BQ16" s="134">
        <f t="shared" si="26"/>
        <v>0</v>
      </c>
      <c r="BR16" s="134">
        <f t="shared" si="27"/>
        <v>0</v>
      </c>
      <c r="BS16" s="134">
        <f t="shared" si="28"/>
        <v>0</v>
      </c>
      <c r="BT16" s="134">
        <f t="shared" si="29"/>
        <v>0</v>
      </c>
      <c r="BU16" s="134">
        <f t="shared" si="30"/>
        <v>0</v>
      </c>
      <c r="BV16" s="134">
        <f t="shared" si="31"/>
        <v>182246</v>
      </c>
      <c r="BW16" s="134">
        <f t="shared" si="32"/>
        <v>96354</v>
      </c>
      <c r="BX16" s="134">
        <f t="shared" si="32"/>
        <v>10609</v>
      </c>
      <c r="BY16" s="134">
        <f t="shared" si="32"/>
        <v>75283</v>
      </c>
      <c r="BZ16" s="134">
        <f t="shared" si="32"/>
        <v>0</v>
      </c>
      <c r="CA16" s="134">
        <f t="shared" si="32"/>
        <v>0</v>
      </c>
      <c r="CB16" s="134">
        <f t="shared" si="32"/>
        <v>0</v>
      </c>
      <c r="CC16" s="134">
        <f t="shared" si="32"/>
        <v>0</v>
      </c>
      <c r="CD16" s="134">
        <f t="shared" si="32"/>
        <v>0</v>
      </c>
      <c r="CE16" s="134">
        <f t="shared" si="32"/>
        <v>0</v>
      </c>
      <c r="CF16" s="135">
        <f t="shared" si="32"/>
        <v>150551</v>
      </c>
      <c r="CG16" s="134">
        <f t="shared" si="32"/>
        <v>0</v>
      </c>
      <c r="CH16" s="134">
        <f t="shared" si="32"/>
        <v>37219</v>
      </c>
      <c r="CI16" s="134">
        <f t="shared" si="32"/>
        <v>219465</v>
      </c>
    </row>
    <row r="17" spans="1:87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22939</v>
      </c>
      <c r="L17" s="134">
        <f t="shared" si="5"/>
        <v>108857</v>
      </c>
      <c r="M17" s="134">
        <f t="shared" si="6"/>
        <v>4946</v>
      </c>
      <c r="N17" s="134">
        <v>4946</v>
      </c>
      <c r="O17" s="134">
        <v>0</v>
      </c>
      <c r="P17" s="134">
        <v>0</v>
      </c>
      <c r="Q17" s="134">
        <v>0</v>
      </c>
      <c r="R17" s="134">
        <f t="shared" si="7"/>
        <v>20739</v>
      </c>
      <c r="S17" s="134">
        <v>633</v>
      </c>
      <c r="T17" s="134">
        <v>9707</v>
      </c>
      <c r="U17" s="134">
        <v>10399</v>
      </c>
      <c r="V17" s="134">
        <v>0</v>
      </c>
      <c r="W17" s="134">
        <f t="shared" si="8"/>
        <v>83172</v>
      </c>
      <c r="X17" s="134">
        <v>78977</v>
      </c>
      <c r="Y17" s="134">
        <v>1637</v>
      </c>
      <c r="Z17" s="134">
        <v>2558</v>
      </c>
      <c r="AA17" s="134">
        <v>0</v>
      </c>
      <c r="AB17" s="135">
        <v>166344</v>
      </c>
      <c r="AC17" s="134">
        <v>0</v>
      </c>
      <c r="AD17" s="134">
        <v>0</v>
      </c>
      <c r="AE17" s="134">
        <f t="shared" si="9"/>
        <v>108857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2854</v>
      </c>
      <c r="AN17" s="134">
        <f t="shared" si="12"/>
        <v>550</v>
      </c>
      <c r="AO17" s="134">
        <f t="shared" si="13"/>
        <v>550</v>
      </c>
      <c r="AP17" s="134">
        <v>550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58330</v>
      </c>
      <c r="BE17" s="134">
        <v>0</v>
      </c>
      <c r="BF17" s="134">
        <v>0</v>
      </c>
      <c r="BG17" s="134">
        <f t="shared" si="16"/>
        <v>550</v>
      </c>
      <c r="BH17" s="134">
        <f t="shared" si="17"/>
        <v>0</v>
      </c>
      <c r="BI17" s="134">
        <f t="shared" si="18"/>
        <v>0</v>
      </c>
      <c r="BJ17" s="134">
        <f t="shared" si="19"/>
        <v>0</v>
      </c>
      <c r="BK17" s="134">
        <f t="shared" si="20"/>
        <v>0</v>
      </c>
      <c r="BL17" s="134">
        <f t="shared" si="21"/>
        <v>0</v>
      </c>
      <c r="BM17" s="134">
        <f t="shared" si="22"/>
        <v>0</v>
      </c>
      <c r="BN17" s="134">
        <f t="shared" si="23"/>
        <v>0</v>
      </c>
      <c r="BO17" s="135">
        <f t="shared" si="24"/>
        <v>25793</v>
      </c>
      <c r="BP17" s="134">
        <f t="shared" si="25"/>
        <v>109407</v>
      </c>
      <c r="BQ17" s="134">
        <f t="shared" si="26"/>
        <v>5496</v>
      </c>
      <c r="BR17" s="134">
        <f t="shared" si="27"/>
        <v>5496</v>
      </c>
      <c r="BS17" s="134">
        <f t="shared" si="28"/>
        <v>0</v>
      </c>
      <c r="BT17" s="134">
        <f t="shared" si="29"/>
        <v>0</v>
      </c>
      <c r="BU17" s="134">
        <f t="shared" si="30"/>
        <v>0</v>
      </c>
      <c r="BV17" s="134">
        <f t="shared" si="31"/>
        <v>20739</v>
      </c>
      <c r="BW17" s="134">
        <f t="shared" si="32"/>
        <v>633</v>
      </c>
      <c r="BX17" s="134">
        <f t="shared" si="32"/>
        <v>9707</v>
      </c>
      <c r="BY17" s="134">
        <f t="shared" si="32"/>
        <v>10399</v>
      </c>
      <c r="BZ17" s="134">
        <f t="shared" si="32"/>
        <v>0</v>
      </c>
      <c r="CA17" s="134">
        <f t="shared" si="32"/>
        <v>83172</v>
      </c>
      <c r="CB17" s="134">
        <f t="shared" si="32"/>
        <v>78977</v>
      </c>
      <c r="CC17" s="134">
        <f t="shared" si="32"/>
        <v>1637</v>
      </c>
      <c r="CD17" s="134">
        <f t="shared" si="32"/>
        <v>2558</v>
      </c>
      <c r="CE17" s="134">
        <f t="shared" si="32"/>
        <v>0</v>
      </c>
      <c r="CF17" s="135">
        <f t="shared" si="32"/>
        <v>224674</v>
      </c>
      <c r="CG17" s="134">
        <f t="shared" si="32"/>
        <v>0</v>
      </c>
      <c r="CH17" s="134">
        <f t="shared" si="32"/>
        <v>0</v>
      </c>
      <c r="CI17" s="134">
        <f t="shared" si="32"/>
        <v>109407</v>
      </c>
    </row>
    <row r="18" spans="1:87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91283</v>
      </c>
      <c r="M18" s="134">
        <f t="shared" si="6"/>
        <v>8318</v>
      </c>
      <c r="N18" s="134">
        <v>8318</v>
      </c>
      <c r="O18" s="134">
        <v>0</v>
      </c>
      <c r="P18" s="134">
        <v>0</v>
      </c>
      <c r="Q18" s="134">
        <v>0</v>
      </c>
      <c r="R18" s="134">
        <f t="shared" si="7"/>
        <v>2729</v>
      </c>
      <c r="S18" s="134">
        <v>0</v>
      </c>
      <c r="T18" s="134">
        <v>0</v>
      </c>
      <c r="U18" s="134">
        <v>2729</v>
      </c>
      <c r="V18" s="134">
        <v>0</v>
      </c>
      <c r="W18" s="134">
        <f t="shared" si="8"/>
        <v>80236</v>
      </c>
      <c r="X18" s="134">
        <v>36819</v>
      </c>
      <c r="Y18" s="134">
        <v>27812</v>
      </c>
      <c r="Z18" s="134">
        <v>15605</v>
      </c>
      <c r="AA18" s="134">
        <v>0</v>
      </c>
      <c r="AB18" s="135">
        <v>31</v>
      </c>
      <c r="AC18" s="134">
        <v>0</v>
      </c>
      <c r="AD18" s="134">
        <v>7526</v>
      </c>
      <c r="AE18" s="134">
        <f t="shared" si="9"/>
        <v>98809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8318</v>
      </c>
      <c r="AO18" s="134">
        <f t="shared" si="13"/>
        <v>8318</v>
      </c>
      <c r="AP18" s="134">
        <v>8318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32571</v>
      </c>
      <c r="BE18" s="134">
        <v>0</v>
      </c>
      <c r="BF18" s="134">
        <v>0</v>
      </c>
      <c r="BG18" s="134">
        <f t="shared" si="16"/>
        <v>8318</v>
      </c>
      <c r="BH18" s="134">
        <f t="shared" si="17"/>
        <v>0</v>
      </c>
      <c r="BI18" s="134">
        <f t="shared" si="18"/>
        <v>0</v>
      </c>
      <c r="BJ18" s="134">
        <f t="shared" si="19"/>
        <v>0</v>
      </c>
      <c r="BK18" s="134">
        <f t="shared" si="20"/>
        <v>0</v>
      </c>
      <c r="BL18" s="134">
        <f t="shared" si="21"/>
        <v>0</v>
      </c>
      <c r="BM18" s="134">
        <f t="shared" si="22"/>
        <v>0</v>
      </c>
      <c r="BN18" s="134">
        <f t="shared" si="23"/>
        <v>0</v>
      </c>
      <c r="BO18" s="135">
        <f t="shared" si="24"/>
        <v>0</v>
      </c>
      <c r="BP18" s="134">
        <f t="shared" si="25"/>
        <v>99601</v>
      </c>
      <c r="BQ18" s="134">
        <f t="shared" si="26"/>
        <v>16636</v>
      </c>
      <c r="BR18" s="134">
        <f t="shared" si="27"/>
        <v>16636</v>
      </c>
      <c r="BS18" s="134">
        <f t="shared" si="28"/>
        <v>0</v>
      </c>
      <c r="BT18" s="134">
        <f t="shared" si="29"/>
        <v>0</v>
      </c>
      <c r="BU18" s="134">
        <f t="shared" si="30"/>
        <v>0</v>
      </c>
      <c r="BV18" s="134">
        <f t="shared" si="31"/>
        <v>2729</v>
      </c>
      <c r="BW18" s="134">
        <f t="shared" si="32"/>
        <v>0</v>
      </c>
      <c r="BX18" s="134">
        <f t="shared" si="32"/>
        <v>0</v>
      </c>
      <c r="BY18" s="134">
        <f t="shared" si="32"/>
        <v>2729</v>
      </c>
      <c r="BZ18" s="134">
        <f t="shared" si="32"/>
        <v>0</v>
      </c>
      <c r="CA18" s="134">
        <f t="shared" si="32"/>
        <v>80236</v>
      </c>
      <c r="CB18" s="134">
        <f t="shared" si="32"/>
        <v>36819</v>
      </c>
      <c r="CC18" s="134">
        <f t="shared" si="32"/>
        <v>27812</v>
      </c>
      <c r="CD18" s="134">
        <f t="shared" si="32"/>
        <v>15605</v>
      </c>
      <c r="CE18" s="134">
        <f t="shared" si="32"/>
        <v>0</v>
      </c>
      <c r="CF18" s="135">
        <f t="shared" si="32"/>
        <v>32602</v>
      </c>
      <c r="CG18" s="134">
        <f t="shared" si="32"/>
        <v>0</v>
      </c>
      <c r="CH18" s="134">
        <f t="shared" si="32"/>
        <v>7526</v>
      </c>
      <c r="CI18" s="134">
        <f t="shared" si="32"/>
        <v>107127</v>
      </c>
    </row>
    <row r="19" spans="1:87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37334</v>
      </c>
      <c r="M19" s="134">
        <f t="shared" si="6"/>
        <v>2253</v>
      </c>
      <c r="N19" s="134">
        <v>2253</v>
      </c>
      <c r="O19" s="134">
        <v>0</v>
      </c>
      <c r="P19" s="134">
        <v>0</v>
      </c>
      <c r="Q19" s="134">
        <v>0</v>
      </c>
      <c r="R19" s="134">
        <f t="shared" si="7"/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f t="shared" si="8"/>
        <v>35081</v>
      </c>
      <c r="X19" s="134">
        <v>24074</v>
      </c>
      <c r="Y19" s="134">
        <v>10223</v>
      </c>
      <c r="Z19" s="134">
        <v>784</v>
      </c>
      <c r="AA19" s="134">
        <v>0</v>
      </c>
      <c r="AB19" s="135">
        <v>16457</v>
      </c>
      <c r="AC19" s="134">
        <v>0</v>
      </c>
      <c r="AD19" s="134">
        <v>0</v>
      </c>
      <c r="AE19" s="134">
        <f t="shared" si="9"/>
        <v>37334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2253</v>
      </c>
      <c r="AO19" s="134">
        <f t="shared" si="13"/>
        <v>2253</v>
      </c>
      <c r="AP19" s="134">
        <v>2253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28655</v>
      </c>
      <c r="BE19" s="134">
        <v>0</v>
      </c>
      <c r="BF19" s="134">
        <v>0</v>
      </c>
      <c r="BG19" s="134">
        <f t="shared" si="16"/>
        <v>2253</v>
      </c>
      <c r="BH19" s="134">
        <f t="shared" si="17"/>
        <v>0</v>
      </c>
      <c r="BI19" s="134">
        <f t="shared" si="18"/>
        <v>0</v>
      </c>
      <c r="BJ19" s="134">
        <f t="shared" si="19"/>
        <v>0</v>
      </c>
      <c r="BK19" s="134">
        <f t="shared" si="20"/>
        <v>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39587</v>
      </c>
      <c r="BQ19" s="134">
        <f t="shared" si="26"/>
        <v>4506</v>
      </c>
      <c r="BR19" s="134">
        <f t="shared" si="27"/>
        <v>4506</v>
      </c>
      <c r="BS19" s="134">
        <f t="shared" si="28"/>
        <v>0</v>
      </c>
      <c r="BT19" s="134">
        <f t="shared" si="29"/>
        <v>0</v>
      </c>
      <c r="BU19" s="134">
        <f t="shared" si="30"/>
        <v>0</v>
      </c>
      <c r="BV19" s="134">
        <f t="shared" si="31"/>
        <v>0</v>
      </c>
      <c r="BW19" s="134">
        <f t="shared" si="32"/>
        <v>0</v>
      </c>
      <c r="BX19" s="134">
        <f t="shared" si="32"/>
        <v>0</v>
      </c>
      <c r="BY19" s="134">
        <f t="shared" si="32"/>
        <v>0</v>
      </c>
      <c r="BZ19" s="134">
        <f t="shared" si="32"/>
        <v>0</v>
      </c>
      <c r="CA19" s="134">
        <f t="shared" si="32"/>
        <v>35081</v>
      </c>
      <c r="CB19" s="134">
        <f t="shared" si="32"/>
        <v>24074</v>
      </c>
      <c r="CC19" s="134">
        <f t="shared" si="32"/>
        <v>10223</v>
      </c>
      <c r="CD19" s="134">
        <f t="shared" si="32"/>
        <v>784</v>
      </c>
      <c r="CE19" s="134">
        <f t="shared" si="32"/>
        <v>0</v>
      </c>
      <c r="CF19" s="135">
        <f t="shared" si="32"/>
        <v>45112</v>
      </c>
      <c r="CG19" s="134">
        <f t="shared" si="32"/>
        <v>0</v>
      </c>
      <c r="CH19" s="134">
        <f t="shared" si="32"/>
        <v>0</v>
      </c>
      <c r="CI19" s="134">
        <f t="shared" si="32"/>
        <v>39587</v>
      </c>
    </row>
    <row r="20" spans="1:87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32602</v>
      </c>
      <c r="M20" s="134">
        <f t="shared" si="6"/>
        <v>3642</v>
      </c>
      <c r="N20" s="134">
        <v>3642</v>
      </c>
      <c r="O20" s="134">
        <v>0</v>
      </c>
      <c r="P20" s="134">
        <v>0</v>
      </c>
      <c r="Q20" s="134">
        <v>0</v>
      </c>
      <c r="R20" s="134">
        <f t="shared" si="7"/>
        <v>8025</v>
      </c>
      <c r="S20" s="134">
        <v>0</v>
      </c>
      <c r="T20" s="134">
        <v>1911</v>
      </c>
      <c r="U20" s="134">
        <v>6114</v>
      </c>
      <c r="V20" s="134">
        <v>0</v>
      </c>
      <c r="W20" s="134">
        <f t="shared" si="8"/>
        <v>20935</v>
      </c>
      <c r="X20" s="134">
        <v>11297</v>
      </c>
      <c r="Y20" s="134">
        <v>0</v>
      </c>
      <c r="Z20" s="134">
        <v>8225</v>
      </c>
      <c r="AA20" s="134">
        <v>1413</v>
      </c>
      <c r="AB20" s="135">
        <v>7638</v>
      </c>
      <c r="AC20" s="134">
        <v>0</v>
      </c>
      <c r="AD20" s="134">
        <v>0</v>
      </c>
      <c r="AE20" s="134">
        <f t="shared" si="9"/>
        <v>32602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405</v>
      </c>
      <c r="AO20" s="134">
        <f t="shared" si="13"/>
        <v>405</v>
      </c>
      <c r="AP20" s="134">
        <v>405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0</v>
      </c>
      <c r="AZ20" s="134">
        <v>0</v>
      </c>
      <c r="BA20" s="134">
        <v>0</v>
      </c>
      <c r="BB20" s="134">
        <v>0</v>
      </c>
      <c r="BC20" s="134">
        <v>0</v>
      </c>
      <c r="BD20" s="135">
        <v>28619</v>
      </c>
      <c r="BE20" s="134">
        <v>0</v>
      </c>
      <c r="BF20" s="134">
        <v>0</v>
      </c>
      <c r="BG20" s="134">
        <f t="shared" si="16"/>
        <v>405</v>
      </c>
      <c r="BH20" s="134">
        <f t="shared" si="17"/>
        <v>0</v>
      </c>
      <c r="BI20" s="134">
        <f t="shared" si="18"/>
        <v>0</v>
      </c>
      <c r="BJ20" s="134">
        <f t="shared" si="19"/>
        <v>0</v>
      </c>
      <c r="BK20" s="134">
        <f t="shared" si="20"/>
        <v>0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0</v>
      </c>
      <c r="BP20" s="134">
        <f t="shared" si="25"/>
        <v>33007</v>
      </c>
      <c r="BQ20" s="134">
        <f t="shared" si="26"/>
        <v>4047</v>
      </c>
      <c r="BR20" s="134">
        <f t="shared" si="27"/>
        <v>4047</v>
      </c>
      <c r="BS20" s="134">
        <f t="shared" si="28"/>
        <v>0</v>
      </c>
      <c r="BT20" s="134">
        <f t="shared" si="29"/>
        <v>0</v>
      </c>
      <c r="BU20" s="134">
        <f t="shared" si="30"/>
        <v>0</v>
      </c>
      <c r="BV20" s="134">
        <f t="shared" si="31"/>
        <v>8025</v>
      </c>
      <c r="BW20" s="134">
        <f t="shared" si="32"/>
        <v>0</v>
      </c>
      <c r="BX20" s="134">
        <f t="shared" si="32"/>
        <v>1911</v>
      </c>
      <c r="BY20" s="134">
        <f t="shared" si="32"/>
        <v>6114</v>
      </c>
      <c r="BZ20" s="134">
        <f t="shared" si="32"/>
        <v>0</v>
      </c>
      <c r="CA20" s="134">
        <f t="shared" si="32"/>
        <v>20935</v>
      </c>
      <c r="CB20" s="134">
        <f t="shared" si="32"/>
        <v>11297</v>
      </c>
      <c r="CC20" s="134">
        <f t="shared" si="32"/>
        <v>0</v>
      </c>
      <c r="CD20" s="134">
        <f t="shared" si="32"/>
        <v>8225</v>
      </c>
      <c r="CE20" s="134">
        <f t="shared" si="32"/>
        <v>1413</v>
      </c>
      <c r="CF20" s="135">
        <f t="shared" si="32"/>
        <v>36257</v>
      </c>
      <c r="CG20" s="134">
        <f t="shared" si="32"/>
        <v>0</v>
      </c>
      <c r="CH20" s="134">
        <f t="shared" si="32"/>
        <v>0</v>
      </c>
      <c r="CI20" s="134">
        <f t="shared" si="32"/>
        <v>33007</v>
      </c>
    </row>
    <row r="21" spans="1:87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203808</v>
      </c>
      <c r="M21" s="134">
        <f t="shared" si="6"/>
        <v>17471</v>
      </c>
      <c r="N21" s="134">
        <v>17471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186337</v>
      </c>
      <c r="X21" s="134">
        <v>34045</v>
      </c>
      <c r="Y21" s="134">
        <v>152292</v>
      </c>
      <c r="Z21" s="134">
        <v>0</v>
      </c>
      <c r="AA21" s="134">
        <v>0</v>
      </c>
      <c r="AB21" s="135">
        <v>29032</v>
      </c>
      <c r="AC21" s="134">
        <v>0</v>
      </c>
      <c r="AD21" s="134">
        <v>2325</v>
      </c>
      <c r="AE21" s="134">
        <f t="shared" si="9"/>
        <v>206133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10240</v>
      </c>
      <c r="AO21" s="134">
        <f t="shared" si="13"/>
        <v>10240</v>
      </c>
      <c r="AP21" s="134">
        <v>10240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64470</v>
      </c>
      <c r="BE21" s="134">
        <v>0</v>
      </c>
      <c r="BF21" s="134">
        <v>0</v>
      </c>
      <c r="BG21" s="134">
        <f t="shared" si="16"/>
        <v>10240</v>
      </c>
      <c r="BH21" s="134">
        <f t="shared" si="17"/>
        <v>0</v>
      </c>
      <c r="BI21" s="134">
        <f t="shared" si="18"/>
        <v>0</v>
      </c>
      <c r="BJ21" s="134">
        <f t="shared" si="19"/>
        <v>0</v>
      </c>
      <c r="BK21" s="134">
        <f t="shared" si="20"/>
        <v>0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0</v>
      </c>
      <c r="BP21" s="134">
        <f t="shared" si="25"/>
        <v>214048</v>
      </c>
      <c r="BQ21" s="134">
        <f t="shared" si="26"/>
        <v>27711</v>
      </c>
      <c r="BR21" s="134">
        <f t="shared" si="27"/>
        <v>27711</v>
      </c>
      <c r="BS21" s="134">
        <f t="shared" si="28"/>
        <v>0</v>
      </c>
      <c r="BT21" s="134">
        <f t="shared" si="29"/>
        <v>0</v>
      </c>
      <c r="BU21" s="134">
        <f t="shared" si="30"/>
        <v>0</v>
      </c>
      <c r="BV21" s="134">
        <f t="shared" si="31"/>
        <v>0</v>
      </c>
      <c r="BW21" s="134">
        <f t="shared" si="32"/>
        <v>0</v>
      </c>
      <c r="BX21" s="134">
        <f t="shared" si="32"/>
        <v>0</v>
      </c>
      <c r="BY21" s="134">
        <f t="shared" si="32"/>
        <v>0</v>
      </c>
      <c r="BZ21" s="134">
        <f t="shared" si="32"/>
        <v>0</v>
      </c>
      <c r="CA21" s="134">
        <f t="shared" si="32"/>
        <v>186337</v>
      </c>
      <c r="CB21" s="134">
        <f t="shared" si="32"/>
        <v>34045</v>
      </c>
      <c r="CC21" s="134">
        <f t="shared" si="32"/>
        <v>152292</v>
      </c>
      <c r="CD21" s="134">
        <f t="shared" si="32"/>
        <v>0</v>
      </c>
      <c r="CE21" s="134">
        <f t="shared" si="32"/>
        <v>0</v>
      </c>
      <c r="CF21" s="135">
        <f t="shared" si="32"/>
        <v>93502</v>
      </c>
      <c r="CG21" s="134">
        <f t="shared" si="32"/>
        <v>0</v>
      </c>
      <c r="CH21" s="134">
        <f t="shared" si="32"/>
        <v>2325</v>
      </c>
      <c r="CI21" s="134">
        <f t="shared" si="32"/>
        <v>216373</v>
      </c>
    </row>
    <row r="22" spans="1:87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55810</v>
      </c>
      <c r="L22" s="134">
        <f t="shared" si="5"/>
        <v>32844</v>
      </c>
      <c r="M22" s="134">
        <f t="shared" si="6"/>
        <v>5816</v>
      </c>
      <c r="N22" s="134">
        <v>5816</v>
      </c>
      <c r="O22" s="134">
        <v>0</v>
      </c>
      <c r="P22" s="134">
        <v>0</v>
      </c>
      <c r="Q22" s="134">
        <v>0</v>
      </c>
      <c r="R22" s="134">
        <f t="shared" si="7"/>
        <v>382</v>
      </c>
      <c r="S22" s="134">
        <v>382</v>
      </c>
      <c r="T22" s="134">
        <v>0</v>
      </c>
      <c r="U22" s="134">
        <v>0</v>
      </c>
      <c r="V22" s="134">
        <v>0</v>
      </c>
      <c r="W22" s="134">
        <f t="shared" si="8"/>
        <v>26646</v>
      </c>
      <c r="X22" s="134">
        <v>26646</v>
      </c>
      <c r="Y22" s="134">
        <v>0</v>
      </c>
      <c r="Z22" s="134">
        <v>0</v>
      </c>
      <c r="AA22" s="134">
        <v>0</v>
      </c>
      <c r="AB22" s="135">
        <v>64174</v>
      </c>
      <c r="AC22" s="134">
        <v>0</v>
      </c>
      <c r="AD22" s="134">
        <v>6197</v>
      </c>
      <c r="AE22" s="134">
        <f t="shared" si="9"/>
        <v>39041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28130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8"/>
        <v>0</v>
      </c>
      <c r="BJ22" s="134">
        <f t="shared" si="19"/>
        <v>0</v>
      </c>
      <c r="BK22" s="134">
        <f t="shared" si="20"/>
        <v>0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55810</v>
      </c>
      <c r="BP22" s="134">
        <f t="shared" si="25"/>
        <v>32844</v>
      </c>
      <c r="BQ22" s="134">
        <f t="shared" si="26"/>
        <v>5816</v>
      </c>
      <c r="BR22" s="134">
        <f t="shared" si="27"/>
        <v>5816</v>
      </c>
      <c r="BS22" s="134">
        <f t="shared" si="28"/>
        <v>0</v>
      </c>
      <c r="BT22" s="134">
        <f t="shared" si="29"/>
        <v>0</v>
      </c>
      <c r="BU22" s="134">
        <f t="shared" si="30"/>
        <v>0</v>
      </c>
      <c r="BV22" s="134">
        <f t="shared" si="31"/>
        <v>382</v>
      </c>
      <c r="BW22" s="134">
        <f t="shared" si="32"/>
        <v>382</v>
      </c>
      <c r="BX22" s="134">
        <f t="shared" si="32"/>
        <v>0</v>
      </c>
      <c r="BY22" s="134">
        <f t="shared" si="32"/>
        <v>0</v>
      </c>
      <c r="BZ22" s="134">
        <f t="shared" si="32"/>
        <v>0</v>
      </c>
      <c r="CA22" s="134">
        <f t="shared" si="32"/>
        <v>26646</v>
      </c>
      <c r="CB22" s="134">
        <f t="shared" si="32"/>
        <v>26646</v>
      </c>
      <c r="CC22" s="134">
        <f t="shared" si="32"/>
        <v>0</v>
      </c>
      <c r="CD22" s="134">
        <f t="shared" si="32"/>
        <v>0</v>
      </c>
      <c r="CE22" s="134">
        <f t="shared" si="32"/>
        <v>0</v>
      </c>
      <c r="CF22" s="135">
        <f t="shared" si="32"/>
        <v>92304</v>
      </c>
      <c r="CG22" s="134">
        <f t="shared" si="32"/>
        <v>0</v>
      </c>
      <c r="CH22" s="134">
        <f t="shared" si="32"/>
        <v>6197</v>
      </c>
      <c r="CI22" s="134">
        <f t="shared" si="32"/>
        <v>39041</v>
      </c>
    </row>
    <row r="23" spans="1:87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55810</v>
      </c>
      <c r="L23" s="134">
        <f t="shared" si="5"/>
        <v>34609</v>
      </c>
      <c r="M23" s="134">
        <f t="shared" si="6"/>
        <v>6307</v>
      </c>
      <c r="N23" s="134">
        <v>6307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28302</v>
      </c>
      <c r="X23" s="134">
        <v>28302</v>
      </c>
      <c r="Y23" s="134">
        <v>0</v>
      </c>
      <c r="Z23" s="134">
        <v>0</v>
      </c>
      <c r="AA23" s="134">
        <v>0</v>
      </c>
      <c r="AB23" s="135">
        <v>64174</v>
      </c>
      <c r="AC23" s="134">
        <v>0</v>
      </c>
      <c r="AD23" s="134">
        <v>0</v>
      </c>
      <c r="AE23" s="134">
        <f t="shared" si="9"/>
        <v>34609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0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28130</v>
      </c>
      <c r="BE23" s="134">
        <v>0</v>
      </c>
      <c r="BF23" s="134">
        <v>0</v>
      </c>
      <c r="BG23" s="134">
        <f t="shared" si="16"/>
        <v>0</v>
      </c>
      <c r="BH23" s="134">
        <f t="shared" si="17"/>
        <v>0</v>
      </c>
      <c r="BI23" s="134">
        <f t="shared" si="18"/>
        <v>0</v>
      </c>
      <c r="BJ23" s="134">
        <f t="shared" si="19"/>
        <v>0</v>
      </c>
      <c r="BK23" s="134">
        <f t="shared" si="20"/>
        <v>0</v>
      </c>
      <c r="BL23" s="134">
        <f t="shared" si="21"/>
        <v>0</v>
      </c>
      <c r="BM23" s="134">
        <f t="shared" si="22"/>
        <v>0</v>
      </c>
      <c r="BN23" s="134">
        <f t="shared" si="23"/>
        <v>0</v>
      </c>
      <c r="BO23" s="135">
        <f t="shared" si="24"/>
        <v>55810</v>
      </c>
      <c r="BP23" s="134">
        <f t="shared" si="25"/>
        <v>34609</v>
      </c>
      <c r="BQ23" s="134">
        <f t="shared" si="26"/>
        <v>6307</v>
      </c>
      <c r="BR23" s="134">
        <f t="shared" si="27"/>
        <v>6307</v>
      </c>
      <c r="BS23" s="134">
        <f t="shared" si="28"/>
        <v>0</v>
      </c>
      <c r="BT23" s="134">
        <f t="shared" si="29"/>
        <v>0</v>
      </c>
      <c r="BU23" s="134">
        <f t="shared" si="30"/>
        <v>0</v>
      </c>
      <c r="BV23" s="134">
        <f t="shared" si="31"/>
        <v>0</v>
      </c>
      <c r="BW23" s="134">
        <f t="shared" si="32"/>
        <v>0</v>
      </c>
      <c r="BX23" s="134">
        <f t="shared" si="32"/>
        <v>0</v>
      </c>
      <c r="BY23" s="134">
        <f t="shared" si="32"/>
        <v>0</v>
      </c>
      <c r="BZ23" s="134">
        <f t="shared" si="32"/>
        <v>0</v>
      </c>
      <c r="CA23" s="134">
        <f t="shared" si="32"/>
        <v>28302</v>
      </c>
      <c r="CB23" s="134">
        <f t="shared" si="32"/>
        <v>28302</v>
      </c>
      <c r="CC23" s="134">
        <f t="shared" si="32"/>
        <v>0</v>
      </c>
      <c r="CD23" s="134">
        <f t="shared" si="32"/>
        <v>0</v>
      </c>
      <c r="CE23" s="134">
        <f t="shared" si="32"/>
        <v>0</v>
      </c>
      <c r="CF23" s="135">
        <f t="shared" si="32"/>
        <v>92304</v>
      </c>
      <c r="CG23" s="134">
        <f t="shared" si="32"/>
        <v>0</v>
      </c>
      <c r="CH23" s="134">
        <f t="shared" si="32"/>
        <v>0</v>
      </c>
      <c r="CI23" s="134">
        <f t="shared" si="32"/>
        <v>34609</v>
      </c>
    </row>
    <row r="24" spans="1:87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1178</v>
      </c>
      <c r="L24" s="134">
        <f t="shared" si="5"/>
        <v>7346</v>
      </c>
      <c r="M24" s="134">
        <f t="shared" si="6"/>
        <v>838</v>
      </c>
      <c r="N24" s="134">
        <v>838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6508</v>
      </c>
      <c r="X24" s="134">
        <v>6508</v>
      </c>
      <c r="Y24" s="134">
        <v>0</v>
      </c>
      <c r="Z24" s="134">
        <v>0</v>
      </c>
      <c r="AA24" s="134">
        <v>0</v>
      </c>
      <c r="AB24" s="135">
        <v>9012</v>
      </c>
      <c r="AC24" s="134">
        <v>0</v>
      </c>
      <c r="AD24" s="134">
        <v>2592</v>
      </c>
      <c r="AE24" s="134">
        <f t="shared" si="9"/>
        <v>9938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537</v>
      </c>
      <c r="AN24" s="134">
        <f t="shared" si="12"/>
        <v>210</v>
      </c>
      <c r="AO24" s="134">
        <f t="shared" si="13"/>
        <v>210</v>
      </c>
      <c r="AP24" s="134">
        <v>210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0</v>
      </c>
      <c r="AZ24" s="134">
        <v>0</v>
      </c>
      <c r="BA24" s="134">
        <v>0</v>
      </c>
      <c r="BB24" s="134">
        <v>0</v>
      </c>
      <c r="BC24" s="134">
        <v>0</v>
      </c>
      <c r="BD24" s="135">
        <v>8754</v>
      </c>
      <c r="BE24" s="134">
        <v>0</v>
      </c>
      <c r="BF24" s="134">
        <v>0</v>
      </c>
      <c r="BG24" s="134">
        <f t="shared" si="16"/>
        <v>210</v>
      </c>
      <c r="BH24" s="134">
        <f t="shared" si="17"/>
        <v>0</v>
      </c>
      <c r="BI24" s="134">
        <f t="shared" si="18"/>
        <v>0</v>
      </c>
      <c r="BJ24" s="134">
        <f t="shared" si="19"/>
        <v>0</v>
      </c>
      <c r="BK24" s="134">
        <f t="shared" si="20"/>
        <v>0</v>
      </c>
      <c r="BL24" s="134">
        <f t="shared" si="21"/>
        <v>0</v>
      </c>
      <c r="BM24" s="134">
        <f t="shared" si="22"/>
        <v>0</v>
      </c>
      <c r="BN24" s="134">
        <f t="shared" si="23"/>
        <v>0</v>
      </c>
      <c r="BO24" s="135">
        <f t="shared" si="24"/>
        <v>1715</v>
      </c>
      <c r="BP24" s="134">
        <f t="shared" si="25"/>
        <v>7556</v>
      </c>
      <c r="BQ24" s="134">
        <f t="shared" si="26"/>
        <v>1048</v>
      </c>
      <c r="BR24" s="134">
        <f t="shared" si="27"/>
        <v>1048</v>
      </c>
      <c r="BS24" s="134">
        <f t="shared" si="28"/>
        <v>0</v>
      </c>
      <c r="BT24" s="134">
        <f t="shared" si="29"/>
        <v>0</v>
      </c>
      <c r="BU24" s="134">
        <f t="shared" si="30"/>
        <v>0</v>
      </c>
      <c r="BV24" s="134">
        <f t="shared" si="31"/>
        <v>0</v>
      </c>
      <c r="BW24" s="134">
        <f t="shared" si="32"/>
        <v>0</v>
      </c>
      <c r="BX24" s="134">
        <f t="shared" si="32"/>
        <v>0</v>
      </c>
      <c r="BY24" s="134">
        <f t="shared" si="32"/>
        <v>0</v>
      </c>
      <c r="BZ24" s="134">
        <f t="shared" si="32"/>
        <v>0</v>
      </c>
      <c r="CA24" s="134">
        <f t="shared" si="32"/>
        <v>6508</v>
      </c>
      <c r="CB24" s="134">
        <f t="shared" si="32"/>
        <v>6508</v>
      </c>
      <c r="CC24" s="134">
        <f t="shared" si="32"/>
        <v>0</v>
      </c>
      <c r="CD24" s="134">
        <f t="shared" si="32"/>
        <v>0</v>
      </c>
      <c r="CE24" s="134">
        <f t="shared" si="32"/>
        <v>0</v>
      </c>
      <c r="CF24" s="135">
        <f t="shared" si="32"/>
        <v>17766</v>
      </c>
      <c r="CG24" s="134">
        <f t="shared" si="32"/>
        <v>0</v>
      </c>
      <c r="CH24" s="134">
        <f t="shared" si="32"/>
        <v>2592</v>
      </c>
      <c r="CI24" s="134">
        <f t="shared" si="32"/>
        <v>10148</v>
      </c>
    </row>
    <row r="25" spans="1:87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55536</v>
      </c>
      <c r="L25" s="134">
        <f t="shared" si="5"/>
        <v>40721</v>
      </c>
      <c r="M25" s="134">
        <f t="shared" si="6"/>
        <v>5232</v>
      </c>
      <c r="N25" s="134">
        <v>5232</v>
      </c>
      <c r="O25" s="134">
        <v>0</v>
      </c>
      <c r="P25" s="134">
        <v>0</v>
      </c>
      <c r="Q25" s="134">
        <v>0</v>
      </c>
      <c r="R25" s="134">
        <f t="shared" si="7"/>
        <v>1447</v>
      </c>
      <c r="S25" s="134">
        <v>437</v>
      </c>
      <c r="T25" s="134">
        <v>1010</v>
      </c>
      <c r="U25" s="134">
        <v>0</v>
      </c>
      <c r="V25" s="134">
        <v>1365</v>
      </c>
      <c r="W25" s="134">
        <f t="shared" si="8"/>
        <v>32677</v>
      </c>
      <c r="X25" s="134">
        <v>31406</v>
      </c>
      <c r="Y25" s="134">
        <v>1151</v>
      </c>
      <c r="Z25" s="134">
        <v>69</v>
      </c>
      <c r="AA25" s="134">
        <v>51</v>
      </c>
      <c r="AB25" s="135">
        <v>97031</v>
      </c>
      <c r="AC25" s="134">
        <v>0</v>
      </c>
      <c r="AD25" s="134">
        <v>0</v>
      </c>
      <c r="AE25" s="134">
        <f t="shared" si="9"/>
        <v>40721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1158</v>
      </c>
      <c r="AN25" s="134">
        <f t="shared" si="12"/>
        <v>1308</v>
      </c>
      <c r="AO25" s="134">
        <f t="shared" si="13"/>
        <v>1308</v>
      </c>
      <c r="AP25" s="134">
        <v>1308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27447</v>
      </c>
      <c r="BE25" s="134">
        <v>0</v>
      </c>
      <c r="BF25" s="134">
        <v>0</v>
      </c>
      <c r="BG25" s="134">
        <f t="shared" si="16"/>
        <v>1308</v>
      </c>
      <c r="BH25" s="134">
        <f t="shared" si="17"/>
        <v>0</v>
      </c>
      <c r="BI25" s="134">
        <f t="shared" si="18"/>
        <v>0</v>
      </c>
      <c r="BJ25" s="134">
        <f t="shared" si="19"/>
        <v>0</v>
      </c>
      <c r="BK25" s="134">
        <f t="shared" si="20"/>
        <v>0</v>
      </c>
      <c r="BL25" s="134">
        <f t="shared" si="21"/>
        <v>0</v>
      </c>
      <c r="BM25" s="134">
        <f t="shared" si="22"/>
        <v>0</v>
      </c>
      <c r="BN25" s="134">
        <f t="shared" si="23"/>
        <v>0</v>
      </c>
      <c r="BO25" s="135">
        <f t="shared" si="24"/>
        <v>56694</v>
      </c>
      <c r="BP25" s="134">
        <f t="shared" si="25"/>
        <v>42029</v>
      </c>
      <c r="BQ25" s="134">
        <f t="shared" si="26"/>
        <v>6540</v>
      </c>
      <c r="BR25" s="134">
        <f t="shared" si="27"/>
        <v>6540</v>
      </c>
      <c r="BS25" s="134">
        <f t="shared" si="28"/>
        <v>0</v>
      </c>
      <c r="BT25" s="134">
        <f t="shared" si="29"/>
        <v>0</v>
      </c>
      <c r="BU25" s="134">
        <f t="shared" si="30"/>
        <v>0</v>
      </c>
      <c r="BV25" s="134">
        <f t="shared" si="31"/>
        <v>1447</v>
      </c>
      <c r="BW25" s="134">
        <f t="shared" si="32"/>
        <v>437</v>
      </c>
      <c r="BX25" s="134">
        <f t="shared" si="32"/>
        <v>1010</v>
      </c>
      <c r="BY25" s="134">
        <f t="shared" si="32"/>
        <v>0</v>
      </c>
      <c r="BZ25" s="134">
        <f t="shared" si="32"/>
        <v>1365</v>
      </c>
      <c r="CA25" s="134">
        <f t="shared" si="32"/>
        <v>32677</v>
      </c>
      <c r="CB25" s="134">
        <f t="shared" si="32"/>
        <v>31406</v>
      </c>
      <c r="CC25" s="134">
        <f t="shared" si="32"/>
        <v>1151</v>
      </c>
      <c r="CD25" s="134">
        <f t="shared" si="32"/>
        <v>69</v>
      </c>
      <c r="CE25" s="134">
        <f t="shared" si="32"/>
        <v>51</v>
      </c>
      <c r="CF25" s="135">
        <f t="shared" si="32"/>
        <v>124478</v>
      </c>
      <c r="CG25" s="134">
        <f t="shared" si="32"/>
        <v>0</v>
      </c>
      <c r="CH25" s="134">
        <f t="shared" si="32"/>
        <v>0</v>
      </c>
      <c r="CI25" s="134">
        <f t="shared" si="32"/>
        <v>42029</v>
      </c>
    </row>
    <row r="26" spans="1:87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6496</v>
      </c>
      <c r="L26" s="134">
        <f t="shared" si="5"/>
        <v>34133</v>
      </c>
      <c r="M26" s="134">
        <f t="shared" si="6"/>
        <v>4290</v>
      </c>
      <c r="N26" s="134">
        <v>4290</v>
      </c>
      <c r="O26" s="134">
        <v>0</v>
      </c>
      <c r="P26" s="134">
        <v>0</v>
      </c>
      <c r="Q26" s="134">
        <v>0</v>
      </c>
      <c r="R26" s="134">
        <f t="shared" si="7"/>
        <v>6</v>
      </c>
      <c r="S26" s="134">
        <v>0</v>
      </c>
      <c r="T26" s="134">
        <v>6</v>
      </c>
      <c r="U26" s="134">
        <v>0</v>
      </c>
      <c r="V26" s="134">
        <v>0</v>
      </c>
      <c r="W26" s="134">
        <f t="shared" si="8"/>
        <v>29837</v>
      </c>
      <c r="X26" s="134">
        <v>27271</v>
      </c>
      <c r="Y26" s="134">
        <v>0</v>
      </c>
      <c r="Z26" s="134">
        <v>0</v>
      </c>
      <c r="AA26" s="134">
        <v>2566</v>
      </c>
      <c r="AB26" s="135">
        <v>49673</v>
      </c>
      <c r="AC26" s="134">
        <v>0</v>
      </c>
      <c r="AD26" s="134">
        <v>3470</v>
      </c>
      <c r="AE26" s="134">
        <f t="shared" si="9"/>
        <v>37603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2915</v>
      </c>
      <c r="AN26" s="134">
        <f t="shared" si="12"/>
        <v>0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47557</v>
      </c>
      <c r="BE26" s="134">
        <v>0</v>
      </c>
      <c r="BF26" s="134">
        <v>0</v>
      </c>
      <c r="BG26" s="134">
        <f t="shared" si="16"/>
        <v>0</v>
      </c>
      <c r="BH26" s="134">
        <f t="shared" si="17"/>
        <v>0</v>
      </c>
      <c r="BI26" s="134">
        <f t="shared" si="18"/>
        <v>0</v>
      </c>
      <c r="BJ26" s="134">
        <f t="shared" si="19"/>
        <v>0</v>
      </c>
      <c r="BK26" s="134">
        <f t="shared" si="20"/>
        <v>0</v>
      </c>
      <c r="BL26" s="134">
        <f t="shared" si="21"/>
        <v>0</v>
      </c>
      <c r="BM26" s="134">
        <f t="shared" si="22"/>
        <v>0</v>
      </c>
      <c r="BN26" s="134">
        <f t="shared" si="23"/>
        <v>0</v>
      </c>
      <c r="BO26" s="135">
        <f t="shared" si="24"/>
        <v>9411</v>
      </c>
      <c r="BP26" s="134">
        <f t="shared" si="25"/>
        <v>34133</v>
      </c>
      <c r="BQ26" s="134">
        <f t="shared" si="26"/>
        <v>4290</v>
      </c>
      <c r="BR26" s="134">
        <f t="shared" si="27"/>
        <v>4290</v>
      </c>
      <c r="BS26" s="134">
        <f t="shared" si="28"/>
        <v>0</v>
      </c>
      <c r="BT26" s="134">
        <f t="shared" si="29"/>
        <v>0</v>
      </c>
      <c r="BU26" s="134">
        <f t="shared" si="30"/>
        <v>0</v>
      </c>
      <c r="BV26" s="134">
        <f t="shared" si="31"/>
        <v>6</v>
      </c>
      <c r="BW26" s="134">
        <f t="shared" si="32"/>
        <v>0</v>
      </c>
      <c r="BX26" s="134">
        <f t="shared" si="32"/>
        <v>6</v>
      </c>
      <c r="BY26" s="134">
        <f t="shared" si="32"/>
        <v>0</v>
      </c>
      <c r="BZ26" s="134">
        <f t="shared" si="32"/>
        <v>0</v>
      </c>
      <c r="CA26" s="134">
        <f t="shared" si="32"/>
        <v>29837</v>
      </c>
      <c r="CB26" s="134">
        <f t="shared" si="32"/>
        <v>27271</v>
      </c>
      <c r="CC26" s="134">
        <f t="shared" si="32"/>
        <v>0</v>
      </c>
      <c r="CD26" s="134">
        <f t="shared" si="32"/>
        <v>0</v>
      </c>
      <c r="CE26" s="134">
        <f t="shared" si="32"/>
        <v>2566</v>
      </c>
      <c r="CF26" s="135">
        <f t="shared" si="32"/>
        <v>97230</v>
      </c>
      <c r="CG26" s="134">
        <f t="shared" si="32"/>
        <v>0</v>
      </c>
      <c r="CH26" s="134">
        <f t="shared" si="32"/>
        <v>3470</v>
      </c>
      <c r="CI26" s="134">
        <f t="shared" si="32"/>
        <v>37603</v>
      </c>
    </row>
    <row r="27" spans="1:87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7505</v>
      </c>
      <c r="L27" s="134">
        <f t="shared" si="5"/>
        <v>0</v>
      </c>
      <c r="M27" s="134">
        <f t="shared" si="6"/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0</v>
      </c>
      <c r="X27" s="134">
        <v>0</v>
      </c>
      <c r="Y27" s="134">
        <v>0</v>
      </c>
      <c r="Z27" s="134">
        <v>0</v>
      </c>
      <c r="AA27" s="134">
        <v>0</v>
      </c>
      <c r="AB27" s="135">
        <v>54776</v>
      </c>
      <c r="AC27" s="134">
        <v>0</v>
      </c>
      <c r="AD27" s="134">
        <v>0</v>
      </c>
      <c r="AE27" s="134">
        <f t="shared" si="9"/>
        <v>0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0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10330</v>
      </c>
      <c r="BE27" s="134">
        <v>0</v>
      </c>
      <c r="BF27" s="134">
        <v>0</v>
      </c>
      <c r="BG27" s="134">
        <f t="shared" si="16"/>
        <v>0</v>
      </c>
      <c r="BH27" s="134">
        <f t="shared" si="17"/>
        <v>0</v>
      </c>
      <c r="BI27" s="134">
        <f t="shared" si="18"/>
        <v>0</v>
      </c>
      <c r="BJ27" s="134">
        <f t="shared" si="19"/>
        <v>0</v>
      </c>
      <c r="BK27" s="134">
        <f t="shared" si="20"/>
        <v>0</v>
      </c>
      <c r="BL27" s="134">
        <f t="shared" si="21"/>
        <v>0</v>
      </c>
      <c r="BM27" s="134">
        <f t="shared" si="22"/>
        <v>0</v>
      </c>
      <c r="BN27" s="134">
        <f t="shared" si="23"/>
        <v>0</v>
      </c>
      <c r="BO27" s="135">
        <f t="shared" si="24"/>
        <v>7505</v>
      </c>
      <c r="BP27" s="134">
        <f t="shared" si="25"/>
        <v>0</v>
      </c>
      <c r="BQ27" s="134">
        <f t="shared" si="26"/>
        <v>0</v>
      </c>
      <c r="BR27" s="134">
        <f t="shared" si="27"/>
        <v>0</v>
      </c>
      <c r="BS27" s="134">
        <f t="shared" si="28"/>
        <v>0</v>
      </c>
      <c r="BT27" s="134">
        <f t="shared" si="29"/>
        <v>0</v>
      </c>
      <c r="BU27" s="134">
        <f t="shared" si="30"/>
        <v>0</v>
      </c>
      <c r="BV27" s="134">
        <f t="shared" si="31"/>
        <v>0</v>
      </c>
      <c r="BW27" s="134">
        <f t="shared" si="32"/>
        <v>0</v>
      </c>
      <c r="BX27" s="134">
        <f t="shared" si="32"/>
        <v>0</v>
      </c>
      <c r="BY27" s="134">
        <f t="shared" si="32"/>
        <v>0</v>
      </c>
      <c r="BZ27" s="134">
        <f t="shared" si="32"/>
        <v>0</v>
      </c>
      <c r="CA27" s="134">
        <f t="shared" si="32"/>
        <v>0</v>
      </c>
      <c r="CB27" s="134">
        <f t="shared" si="32"/>
        <v>0</v>
      </c>
      <c r="CC27" s="134">
        <f t="shared" si="32"/>
        <v>0</v>
      </c>
      <c r="CD27" s="134">
        <f t="shared" si="32"/>
        <v>0</v>
      </c>
      <c r="CE27" s="134">
        <f aca="true" t="shared" si="33" ref="BX27:CI48">SUM(AA27,BC27)</f>
        <v>0</v>
      </c>
      <c r="CF27" s="135">
        <f t="shared" si="33"/>
        <v>65106</v>
      </c>
      <c r="CG27" s="134">
        <f t="shared" si="33"/>
        <v>0</v>
      </c>
      <c r="CH27" s="134">
        <f t="shared" si="33"/>
        <v>0</v>
      </c>
      <c r="CI27" s="134">
        <f t="shared" si="33"/>
        <v>0</v>
      </c>
    </row>
    <row r="28" spans="1:87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7689</v>
      </c>
      <c r="L28" s="134">
        <f t="shared" si="5"/>
        <v>54203</v>
      </c>
      <c r="M28" s="134">
        <f t="shared" si="6"/>
        <v>15074</v>
      </c>
      <c r="N28" s="134">
        <v>10923</v>
      </c>
      <c r="O28" s="134">
        <v>0</v>
      </c>
      <c r="P28" s="134">
        <v>0</v>
      </c>
      <c r="Q28" s="134">
        <v>4151</v>
      </c>
      <c r="R28" s="134">
        <f t="shared" si="7"/>
        <v>6001</v>
      </c>
      <c r="S28" s="134">
        <v>0</v>
      </c>
      <c r="T28" s="134">
        <v>0</v>
      </c>
      <c r="U28" s="134">
        <v>6001</v>
      </c>
      <c r="V28" s="134">
        <v>0</v>
      </c>
      <c r="W28" s="134">
        <f t="shared" si="8"/>
        <v>33128</v>
      </c>
      <c r="X28" s="134">
        <v>33128</v>
      </c>
      <c r="Y28" s="134">
        <v>0</v>
      </c>
      <c r="Z28" s="134">
        <v>0</v>
      </c>
      <c r="AA28" s="134">
        <v>0</v>
      </c>
      <c r="AB28" s="135">
        <v>58796</v>
      </c>
      <c r="AC28" s="134">
        <v>0</v>
      </c>
      <c r="AD28" s="134">
        <v>0</v>
      </c>
      <c r="AE28" s="134">
        <f t="shared" si="9"/>
        <v>54203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2728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44511</v>
      </c>
      <c r="BE28" s="134">
        <v>0</v>
      </c>
      <c r="BF28" s="134">
        <v>0</v>
      </c>
      <c r="BG28" s="134">
        <f t="shared" si="16"/>
        <v>0</v>
      </c>
      <c r="BH28" s="134">
        <f t="shared" si="17"/>
        <v>0</v>
      </c>
      <c r="BI28" s="134">
        <f t="shared" si="18"/>
        <v>0</v>
      </c>
      <c r="BJ28" s="134">
        <f t="shared" si="19"/>
        <v>0</v>
      </c>
      <c r="BK28" s="134">
        <f t="shared" si="20"/>
        <v>0</v>
      </c>
      <c r="BL28" s="134">
        <f t="shared" si="21"/>
        <v>0</v>
      </c>
      <c r="BM28" s="134">
        <f t="shared" si="22"/>
        <v>0</v>
      </c>
      <c r="BN28" s="134">
        <f t="shared" si="23"/>
        <v>0</v>
      </c>
      <c r="BO28" s="135">
        <f t="shared" si="24"/>
        <v>10417</v>
      </c>
      <c r="BP28" s="134">
        <f t="shared" si="25"/>
        <v>54203</v>
      </c>
      <c r="BQ28" s="134">
        <f t="shared" si="26"/>
        <v>15074</v>
      </c>
      <c r="BR28" s="134">
        <f t="shared" si="27"/>
        <v>10923</v>
      </c>
      <c r="BS28" s="134">
        <f t="shared" si="28"/>
        <v>0</v>
      </c>
      <c r="BT28" s="134">
        <f t="shared" si="29"/>
        <v>0</v>
      </c>
      <c r="BU28" s="134">
        <f t="shared" si="30"/>
        <v>4151</v>
      </c>
      <c r="BV28" s="134">
        <f t="shared" si="31"/>
        <v>6001</v>
      </c>
      <c r="BW28" s="134">
        <f aca="true" t="shared" si="34" ref="BW28:BW60">SUM(S28,AU28)</f>
        <v>0</v>
      </c>
      <c r="BX28" s="134">
        <f t="shared" si="33"/>
        <v>0</v>
      </c>
      <c r="BY28" s="134">
        <f t="shared" si="33"/>
        <v>6001</v>
      </c>
      <c r="BZ28" s="134">
        <f t="shared" si="33"/>
        <v>0</v>
      </c>
      <c r="CA28" s="134">
        <f t="shared" si="33"/>
        <v>33128</v>
      </c>
      <c r="CB28" s="134">
        <f t="shared" si="33"/>
        <v>33128</v>
      </c>
      <c r="CC28" s="134">
        <f t="shared" si="33"/>
        <v>0</v>
      </c>
      <c r="CD28" s="134">
        <f t="shared" si="33"/>
        <v>0</v>
      </c>
      <c r="CE28" s="134">
        <f t="shared" si="33"/>
        <v>0</v>
      </c>
      <c r="CF28" s="135">
        <f t="shared" si="33"/>
        <v>103307</v>
      </c>
      <c r="CG28" s="134">
        <f t="shared" si="33"/>
        <v>0</v>
      </c>
      <c r="CH28" s="134">
        <f t="shared" si="33"/>
        <v>0</v>
      </c>
      <c r="CI28" s="134">
        <f t="shared" si="33"/>
        <v>54203</v>
      </c>
    </row>
    <row r="29" spans="1:87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68134</v>
      </c>
      <c r="M29" s="134">
        <f t="shared" si="6"/>
        <v>21436</v>
      </c>
      <c r="N29" s="134">
        <v>7866</v>
      </c>
      <c r="O29" s="134">
        <v>0</v>
      </c>
      <c r="P29" s="134">
        <v>4867</v>
      </c>
      <c r="Q29" s="134">
        <v>8703</v>
      </c>
      <c r="R29" s="134">
        <f t="shared" si="7"/>
        <v>7907</v>
      </c>
      <c r="S29" s="134">
        <v>0</v>
      </c>
      <c r="T29" s="134">
        <v>5584</v>
      </c>
      <c r="U29" s="134">
        <v>2323</v>
      </c>
      <c r="V29" s="134">
        <v>0</v>
      </c>
      <c r="W29" s="134">
        <f t="shared" si="8"/>
        <v>38791</v>
      </c>
      <c r="X29" s="134">
        <v>20656</v>
      </c>
      <c r="Y29" s="134">
        <v>15179</v>
      </c>
      <c r="Z29" s="134">
        <v>1800</v>
      </c>
      <c r="AA29" s="134">
        <v>1156</v>
      </c>
      <c r="AB29" s="135">
        <v>37379</v>
      </c>
      <c r="AC29" s="134">
        <v>0</v>
      </c>
      <c r="AD29" s="134">
        <v>0</v>
      </c>
      <c r="AE29" s="134">
        <f t="shared" si="9"/>
        <v>68134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18525</v>
      </c>
      <c r="AN29" s="134">
        <f t="shared" si="12"/>
        <v>0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22964</v>
      </c>
      <c r="BE29" s="134">
        <v>0</v>
      </c>
      <c r="BF29" s="134">
        <v>0</v>
      </c>
      <c r="BG29" s="134">
        <f t="shared" si="16"/>
        <v>0</v>
      </c>
      <c r="BH29" s="134">
        <f t="shared" si="17"/>
        <v>0</v>
      </c>
      <c r="BI29" s="134">
        <f t="shared" si="18"/>
        <v>0</v>
      </c>
      <c r="BJ29" s="134">
        <f t="shared" si="19"/>
        <v>0</v>
      </c>
      <c r="BK29" s="134">
        <f t="shared" si="20"/>
        <v>0</v>
      </c>
      <c r="BL29" s="134">
        <f t="shared" si="21"/>
        <v>0</v>
      </c>
      <c r="BM29" s="134">
        <f t="shared" si="22"/>
        <v>0</v>
      </c>
      <c r="BN29" s="134">
        <f t="shared" si="23"/>
        <v>0</v>
      </c>
      <c r="BO29" s="135">
        <f t="shared" si="24"/>
        <v>18525</v>
      </c>
      <c r="BP29" s="134">
        <f t="shared" si="25"/>
        <v>68134</v>
      </c>
      <c r="BQ29" s="134">
        <f t="shared" si="26"/>
        <v>21436</v>
      </c>
      <c r="BR29" s="134">
        <f t="shared" si="27"/>
        <v>7866</v>
      </c>
      <c r="BS29" s="134">
        <f t="shared" si="28"/>
        <v>0</v>
      </c>
      <c r="BT29" s="134">
        <f t="shared" si="29"/>
        <v>4867</v>
      </c>
      <c r="BU29" s="134">
        <f t="shared" si="30"/>
        <v>8703</v>
      </c>
      <c r="BV29" s="134">
        <f t="shared" si="31"/>
        <v>7907</v>
      </c>
      <c r="BW29" s="134">
        <f t="shared" si="34"/>
        <v>0</v>
      </c>
      <c r="BX29" s="134">
        <f t="shared" si="33"/>
        <v>5584</v>
      </c>
      <c r="BY29" s="134">
        <f t="shared" si="33"/>
        <v>2323</v>
      </c>
      <c r="BZ29" s="134">
        <f t="shared" si="33"/>
        <v>0</v>
      </c>
      <c r="CA29" s="134">
        <f t="shared" si="33"/>
        <v>38791</v>
      </c>
      <c r="CB29" s="134">
        <f t="shared" si="33"/>
        <v>20656</v>
      </c>
      <c r="CC29" s="134">
        <f t="shared" si="33"/>
        <v>15179</v>
      </c>
      <c r="CD29" s="134">
        <f t="shared" si="33"/>
        <v>1800</v>
      </c>
      <c r="CE29" s="134">
        <f t="shared" si="33"/>
        <v>1156</v>
      </c>
      <c r="CF29" s="135">
        <f t="shared" si="33"/>
        <v>60343</v>
      </c>
      <c r="CG29" s="134">
        <f t="shared" si="33"/>
        <v>0</v>
      </c>
      <c r="CH29" s="134">
        <f t="shared" si="33"/>
        <v>0</v>
      </c>
      <c r="CI29" s="134">
        <f t="shared" si="33"/>
        <v>68134</v>
      </c>
    </row>
    <row r="30" spans="1:87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3"/>
        <v>1034</v>
      </c>
      <c r="E30" s="134">
        <f t="shared" si="4"/>
        <v>1034</v>
      </c>
      <c r="F30" s="134">
        <v>1034</v>
      </c>
      <c r="G30" s="134">
        <v>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120367</v>
      </c>
      <c r="M30" s="134">
        <f t="shared" si="6"/>
        <v>20026</v>
      </c>
      <c r="N30" s="134">
        <v>20026</v>
      </c>
      <c r="O30" s="134">
        <v>0</v>
      </c>
      <c r="P30" s="134">
        <v>0</v>
      </c>
      <c r="Q30" s="134">
        <v>0</v>
      </c>
      <c r="R30" s="134">
        <f t="shared" si="7"/>
        <v>1622</v>
      </c>
      <c r="S30" s="134">
        <v>0</v>
      </c>
      <c r="T30" s="134">
        <v>1582</v>
      </c>
      <c r="U30" s="134">
        <v>40</v>
      </c>
      <c r="V30" s="134">
        <v>0</v>
      </c>
      <c r="W30" s="134">
        <f t="shared" si="8"/>
        <v>98719</v>
      </c>
      <c r="X30" s="134">
        <v>9030</v>
      </c>
      <c r="Y30" s="134">
        <v>9186</v>
      </c>
      <c r="Z30" s="134">
        <v>80503</v>
      </c>
      <c r="AA30" s="134">
        <v>0</v>
      </c>
      <c r="AB30" s="135">
        <v>36623</v>
      </c>
      <c r="AC30" s="134">
        <v>0</v>
      </c>
      <c r="AD30" s="134">
        <v>0</v>
      </c>
      <c r="AE30" s="134">
        <f t="shared" si="9"/>
        <v>121401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18150</v>
      </c>
      <c r="AN30" s="134">
        <f t="shared" si="12"/>
        <v>0</v>
      </c>
      <c r="AO30" s="134">
        <f t="shared" si="13"/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22500</v>
      </c>
      <c r="BE30" s="134">
        <v>0</v>
      </c>
      <c r="BF30" s="134">
        <v>0</v>
      </c>
      <c r="BG30" s="134">
        <f t="shared" si="16"/>
        <v>0</v>
      </c>
      <c r="BH30" s="134">
        <f t="shared" si="17"/>
        <v>1034</v>
      </c>
      <c r="BI30" s="134">
        <f t="shared" si="18"/>
        <v>1034</v>
      </c>
      <c r="BJ30" s="134">
        <f t="shared" si="19"/>
        <v>1034</v>
      </c>
      <c r="BK30" s="134">
        <f t="shared" si="20"/>
        <v>0</v>
      </c>
      <c r="BL30" s="134">
        <f t="shared" si="21"/>
        <v>0</v>
      </c>
      <c r="BM30" s="134">
        <f t="shared" si="22"/>
        <v>0</v>
      </c>
      <c r="BN30" s="134">
        <f t="shared" si="23"/>
        <v>0</v>
      </c>
      <c r="BO30" s="135">
        <f t="shared" si="24"/>
        <v>18150</v>
      </c>
      <c r="BP30" s="134">
        <f t="shared" si="25"/>
        <v>120367</v>
      </c>
      <c r="BQ30" s="134">
        <f t="shared" si="26"/>
        <v>20026</v>
      </c>
      <c r="BR30" s="134">
        <f t="shared" si="27"/>
        <v>20026</v>
      </c>
      <c r="BS30" s="134">
        <f t="shared" si="28"/>
        <v>0</v>
      </c>
      <c r="BT30" s="134">
        <f t="shared" si="29"/>
        <v>0</v>
      </c>
      <c r="BU30" s="134">
        <f t="shared" si="30"/>
        <v>0</v>
      </c>
      <c r="BV30" s="134">
        <f t="shared" si="31"/>
        <v>1622</v>
      </c>
      <c r="BW30" s="134">
        <f t="shared" si="34"/>
        <v>0</v>
      </c>
      <c r="BX30" s="134">
        <f t="shared" si="33"/>
        <v>1582</v>
      </c>
      <c r="BY30" s="134">
        <f t="shared" si="33"/>
        <v>40</v>
      </c>
      <c r="BZ30" s="134">
        <f t="shared" si="33"/>
        <v>0</v>
      </c>
      <c r="CA30" s="134">
        <f t="shared" si="33"/>
        <v>98719</v>
      </c>
      <c r="CB30" s="134">
        <f t="shared" si="33"/>
        <v>9030</v>
      </c>
      <c r="CC30" s="134">
        <f t="shared" si="33"/>
        <v>9186</v>
      </c>
      <c r="CD30" s="134">
        <f t="shared" si="33"/>
        <v>80503</v>
      </c>
      <c r="CE30" s="134">
        <f t="shared" si="33"/>
        <v>0</v>
      </c>
      <c r="CF30" s="135">
        <f t="shared" si="33"/>
        <v>59123</v>
      </c>
      <c r="CG30" s="134">
        <f t="shared" si="33"/>
        <v>0</v>
      </c>
      <c r="CH30" s="134">
        <f t="shared" si="33"/>
        <v>0</v>
      </c>
      <c r="CI30" s="134">
        <f t="shared" si="33"/>
        <v>121401</v>
      </c>
    </row>
    <row r="31" spans="1:87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7490</v>
      </c>
      <c r="L31" s="134">
        <f t="shared" si="5"/>
        <v>83128</v>
      </c>
      <c r="M31" s="134">
        <f t="shared" si="6"/>
        <v>22503</v>
      </c>
      <c r="N31" s="134">
        <v>19083</v>
      </c>
      <c r="O31" s="134">
        <v>0</v>
      </c>
      <c r="P31" s="134">
        <v>0</v>
      </c>
      <c r="Q31" s="134">
        <v>3420</v>
      </c>
      <c r="R31" s="134">
        <f t="shared" si="7"/>
        <v>18782</v>
      </c>
      <c r="S31" s="134">
        <v>581</v>
      </c>
      <c r="T31" s="134">
        <v>0</v>
      </c>
      <c r="U31" s="134">
        <v>18201</v>
      </c>
      <c r="V31" s="134">
        <v>0</v>
      </c>
      <c r="W31" s="134">
        <f t="shared" si="8"/>
        <v>41843</v>
      </c>
      <c r="X31" s="134">
        <v>41843</v>
      </c>
      <c r="Y31" s="134">
        <v>0</v>
      </c>
      <c r="Z31" s="134">
        <v>0</v>
      </c>
      <c r="AA31" s="134">
        <v>0</v>
      </c>
      <c r="AB31" s="135">
        <v>119982</v>
      </c>
      <c r="AC31" s="134">
        <v>0</v>
      </c>
      <c r="AD31" s="134">
        <v>0</v>
      </c>
      <c r="AE31" s="134">
        <f t="shared" si="9"/>
        <v>83128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357</v>
      </c>
      <c r="AN31" s="134">
        <f t="shared" si="12"/>
        <v>0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77023</v>
      </c>
      <c r="BE31" s="134">
        <v>0</v>
      </c>
      <c r="BF31" s="134">
        <v>0</v>
      </c>
      <c r="BG31" s="134">
        <f t="shared" si="16"/>
        <v>0</v>
      </c>
      <c r="BH31" s="134">
        <f t="shared" si="17"/>
        <v>0</v>
      </c>
      <c r="BI31" s="134">
        <f t="shared" si="18"/>
        <v>0</v>
      </c>
      <c r="BJ31" s="134">
        <f t="shared" si="19"/>
        <v>0</v>
      </c>
      <c r="BK31" s="134">
        <f t="shared" si="20"/>
        <v>0</v>
      </c>
      <c r="BL31" s="134">
        <f t="shared" si="21"/>
        <v>0</v>
      </c>
      <c r="BM31" s="134">
        <f t="shared" si="22"/>
        <v>0</v>
      </c>
      <c r="BN31" s="134">
        <f t="shared" si="23"/>
        <v>0</v>
      </c>
      <c r="BO31" s="135">
        <f t="shared" si="24"/>
        <v>7847</v>
      </c>
      <c r="BP31" s="134">
        <f t="shared" si="25"/>
        <v>83128</v>
      </c>
      <c r="BQ31" s="134">
        <f t="shared" si="26"/>
        <v>22503</v>
      </c>
      <c r="BR31" s="134">
        <f t="shared" si="27"/>
        <v>19083</v>
      </c>
      <c r="BS31" s="134">
        <f t="shared" si="28"/>
        <v>0</v>
      </c>
      <c r="BT31" s="134">
        <f t="shared" si="29"/>
        <v>0</v>
      </c>
      <c r="BU31" s="134">
        <f t="shared" si="30"/>
        <v>3420</v>
      </c>
      <c r="BV31" s="134">
        <f t="shared" si="31"/>
        <v>18782</v>
      </c>
      <c r="BW31" s="134">
        <f t="shared" si="34"/>
        <v>581</v>
      </c>
      <c r="BX31" s="134">
        <f t="shared" si="33"/>
        <v>0</v>
      </c>
      <c r="BY31" s="134">
        <f t="shared" si="33"/>
        <v>18201</v>
      </c>
      <c r="BZ31" s="134">
        <f t="shared" si="33"/>
        <v>0</v>
      </c>
      <c r="CA31" s="134">
        <f t="shared" si="33"/>
        <v>41843</v>
      </c>
      <c r="CB31" s="134">
        <f t="shared" si="33"/>
        <v>41843</v>
      </c>
      <c r="CC31" s="134">
        <f t="shared" si="33"/>
        <v>0</v>
      </c>
      <c r="CD31" s="134">
        <f t="shared" si="33"/>
        <v>0</v>
      </c>
      <c r="CE31" s="134">
        <f t="shared" si="33"/>
        <v>0</v>
      </c>
      <c r="CF31" s="135">
        <f t="shared" si="33"/>
        <v>197005</v>
      </c>
      <c r="CG31" s="134">
        <f t="shared" si="33"/>
        <v>0</v>
      </c>
      <c r="CH31" s="134">
        <f t="shared" si="33"/>
        <v>0</v>
      </c>
      <c r="CI31" s="134">
        <f t="shared" si="33"/>
        <v>83128</v>
      </c>
    </row>
    <row r="32" spans="1:87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3044</v>
      </c>
      <c r="L32" s="134">
        <f t="shared" si="5"/>
        <v>0</v>
      </c>
      <c r="M32" s="134">
        <f t="shared" si="6"/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f t="shared" si="7"/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f t="shared" si="8"/>
        <v>0</v>
      </c>
      <c r="X32" s="134">
        <v>0</v>
      </c>
      <c r="Y32" s="134">
        <v>0</v>
      </c>
      <c r="Z32" s="134">
        <v>0</v>
      </c>
      <c r="AA32" s="134">
        <v>0</v>
      </c>
      <c r="AB32" s="135">
        <v>179283</v>
      </c>
      <c r="AC32" s="134">
        <v>0</v>
      </c>
      <c r="AD32" s="134">
        <v>0</v>
      </c>
      <c r="AE32" s="134">
        <f t="shared" si="9"/>
        <v>0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5337</v>
      </c>
      <c r="AN32" s="134">
        <f t="shared" si="12"/>
        <v>0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27757</v>
      </c>
      <c r="BE32" s="134">
        <v>0</v>
      </c>
      <c r="BF32" s="134">
        <v>0</v>
      </c>
      <c r="BG32" s="134">
        <f t="shared" si="16"/>
        <v>0</v>
      </c>
      <c r="BH32" s="134">
        <f t="shared" si="17"/>
        <v>0</v>
      </c>
      <c r="BI32" s="134">
        <f t="shared" si="18"/>
        <v>0</v>
      </c>
      <c r="BJ32" s="134">
        <f t="shared" si="19"/>
        <v>0</v>
      </c>
      <c r="BK32" s="134">
        <f t="shared" si="20"/>
        <v>0</v>
      </c>
      <c r="BL32" s="134">
        <f t="shared" si="21"/>
        <v>0</v>
      </c>
      <c r="BM32" s="134">
        <f t="shared" si="22"/>
        <v>0</v>
      </c>
      <c r="BN32" s="134">
        <f t="shared" si="23"/>
        <v>0</v>
      </c>
      <c r="BO32" s="135">
        <f t="shared" si="24"/>
        <v>8381</v>
      </c>
      <c r="BP32" s="134">
        <f t="shared" si="25"/>
        <v>0</v>
      </c>
      <c r="BQ32" s="134">
        <f t="shared" si="26"/>
        <v>0</v>
      </c>
      <c r="BR32" s="134">
        <f t="shared" si="27"/>
        <v>0</v>
      </c>
      <c r="BS32" s="134">
        <f t="shared" si="28"/>
        <v>0</v>
      </c>
      <c r="BT32" s="134">
        <f t="shared" si="29"/>
        <v>0</v>
      </c>
      <c r="BU32" s="134">
        <f t="shared" si="30"/>
        <v>0</v>
      </c>
      <c r="BV32" s="134">
        <f t="shared" si="31"/>
        <v>0</v>
      </c>
      <c r="BW32" s="134">
        <f t="shared" si="34"/>
        <v>0</v>
      </c>
      <c r="BX32" s="134">
        <f t="shared" si="33"/>
        <v>0</v>
      </c>
      <c r="BY32" s="134">
        <f t="shared" si="33"/>
        <v>0</v>
      </c>
      <c r="BZ32" s="134">
        <f t="shared" si="33"/>
        <v>0</v>
      </c>
      <c r="CA32" s="134">
        <f t="shared" si="33"/>
        <v>0</v>
      </c>
      <c r="CB32" s="134">
        <f t="shared" si="33"/>
        <v>0</v>
      </c>
      <c r="CC32" s="134">
        <f t="shared" si="33"/>
        <v>0</v>
      </c>
      <c r="CD32" s="134">
        <f t="shared" si="33"/>
        <v>0</v>
      </c>
      <c r="CE32" s="134">
        <f t="shared" si="33"/>
        <v>0</v>
      </c>
      <c r="CF32" s="135">
        <f t="shared" si="33"/>
        <v>207040</v>
      </c>
      <c r="CG32" s="134">
        <f t="shared" si="33"/>
        <v>0</v>
      </c>
      <c r="CH32" s="134">
        <f t="shared" si="33"/>
        <v>0</v>
      </c>
      <c r="CI32" s="134">
        <f t="shared" si="33"/>
        <v>0</v>
      </c>
    </row>
    <row r="33" spans="1:87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0</v>
      </c>
      <c r="M33" s="134">
        <f t="shared" si="6"/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f t="shared" si="8"/>
        <v>0</v>
      </c>
      <c r="X33" s="134">
        <v>0</v>
      </c>
      <c r="Y33" s="134">
        <v>0</v>
      </c>
      <c r="Z33" s="134">
        <v>0</v>
      </c>
      <c r="AA33" s="134">
        <v>0</v>
      </c>
      <c r="AB33" s="135">
        <v>34243</v>
      </c>
      <c r="AC33" s="134">
        <v>0</v>
      </c>
      <c r="AD33" s="134">
        <v>0</v>
      </c>
      <c r="AE33" s="134">
        <f t="shared" si="9"/>
        <v>0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0</v>
      </c>
      <c r="AO33" s="134">
        <f t="shared" si="13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19601</v>
      </c>
      <c r="BE33" s="134">
        <v>0</v>
      </c>
      <c r="BF33" s="134">
        <v>0</v>
      </c>
      <c r="BG33" s="134">
        <f t="shared" si="16"/>
        <v>0</v>
      </c>
      <c r="BH33" s="134">
        <f t="shared" si="17"/>
        <v>0</v>
      </c>
      <c r="BI33" s="134">
        <f t="shared" si="18"/>
        <v>0</v>
      </c>
      <c r="BJ33" s="134">
        <f t="shared" si="19"/>
        <v>0</v>
      </c>
      <c r="BK33" s="134">
        <f t="shared" si="20"/>
        <v>0</v>
      </c>
      <c r="BL33" s="134">
        <f t="shared" si="21"/>
        <v>0</v>
      </c>
      <c r="BM33" s="134">
        <f t="shared" si="22"/>
        <v>0</v>
      </c>
      <c r="BN33" s="134">
        <f t="shared" si="23"/>
        <v>0</v>
      </c>
      <c r="BO33" s="135">
        <f t="shared" si="24"/>
        <v>0</v>
      </c>
      <c r="BP33" s="134">
        <f t="shared" si="25"/>
        <v>0</v>
      </c>
      <c r="BQ33" s="134">
        <f t="shared" si="26"/>
        <v>0</v>
      </c>
      <c r="BR33" s="134">
        <f t="shared" si="27"/>
        <v>0</v>
      </c>
      <c r="BS33" s="134">
        <f t="shared" si="28"/>
        <v>0</v>
      </c>
      <c r="BT33" s="134">
        <f t="shared" si="29"/>
        <v>0</v>
      </c>
      <c r="BU33" s="134">
        <f t="shared" si="30"/>
        <v>0</v>
      </c>
      <c r="BV33" s="134">
        <f t="shared" si="31"/>
        <v>0</v>
      </c>
      <c r="BW33" s="134">
        <f t="shared" si="34"/>
        <v>0</v>
      </c>
      <c r="BX33" s="134">
        <f t="shared" si="33"/>
        <v>0</v>
      </c>
      <c r="BY33" s="134">
        <f t="shared" si="33"/>
        <v>0</v>
      </c>
      <c r="BZ33" s="134">
        <f t="shared" si="33"/>
        <v>0</v>
      </c>
      <c r="CA33" s="134">
        <f t="shared" si="33"/>
        <v>0</v>
      </c>
      <c r="CB33" s="134">
        <f t="shared" si="33"/>
        <v>0</v>
      </c>
      <c r="CC33" s="134">
        <f t="shared" si="33"/>
        <v>0</v>
      </c>
      <c r="CD33" s="134">
        <f t="shared" si="33"/>
        <v>0</v>
      </c>
      <c r="CE33" s="134">
        <f t="shared" si="33"/>
        <v>0</v>
      </c>
      <c r="CF33" s="135">
        <f t="shared" si="33"/>
        <v>53844</v>
      </c>
      <c r="CG33" s="134">
        <f t="shared" si="33"/>
        <v>0</v>
      </c>
      <c r="CH33" s="134">
        <f t="shared" si="33"/>
        <v>0</v>
      </c>
      <c r="CI33" s="134">
        <f t="shared" si="33"/>
        <v>0</v>
      </c>
    </row>
    <row r="34" spans="1:87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2125</v>
      </c>
      <c r="L34" s="134">
        <f t="shared" si="5"/>
        <v>26079</v>
      </c>
      <c r="M34" s="134">
        <f t="shared" si="6"/>
        <v>4466</v>
      </c>
      <c r="N34" s="134">
        <v>3193</v>
      </c>
      <c r="O34" s="134">
        <v>0</v>
      </c>
      <c r="P34" s="134">
        <v>0</v>
      </c>
      <c r="Q34" s="134">
        <v>1273</v>
      </c>
      <c r="R34" s="134">
        <f t="shared" si="7"/>
        <v>4096</v>
      </c>
      <c r="S34" s="134">
        <v>0</v>
      </c>
      <c r="T34" s="134">
        <v>0</v>
      </c>
      <c r="U34" s="134">
        <v>4096</v>
      </c>
      <c r="V34" s="134">
        <v>0</v>
      </c>
      <c r="W34" s="134">
        <f t="shared" si="8"/>
        <v>17517</v>
      </c>
      <c r="X34" s="134">
        <v>13703</v>
      </c>
      <c r="Y34" s="134">
        <v>0</v>
      </c>
      <c r="Z34" s="134">
        <v>3814</v>
      </c>
      <c r="AA34" s="134">
        <v>0</v>
      </c>
      <c r="AB34" s="135">
        <v>34032</v>
      </c>
      <c r="AC34" s="134">
        <v>0</v>
      </c>
      <c r="AD34" s="134">
        <v>0</v>
      </c>
      <c r="AE34" s="134">
        <f t="shared" si="9"/>
        <v>26079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135</v>
      </c>
      <c r="AN34" s="134">
        <f t="shared" si="12"/>
        <v>0</v>
      </c>
      <c r="AO34" s="134">
        <f t="shared" si="13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29224</v>
      </c>
      <c r="BE34" s="134">
        <v>0</v>
      </c>
      <c r="BF34" s="134">
        <v>0</v>
      </c>
      <c r="BG34" s="134">
        <f t="shared" si="16"/>
        <v>0</v>
      </c>
      <c r="BH34" s="134">
        <f t="shared" si="17"/>
        <v>0</v>
      </c>
      <c r="BI34" s="134">
        <f t="shared" si="18"/>
        <v>0</v>
      </c>
      <c r="BJ34" s="134">
        <f t="shared" si="19"/>
        <v>0</v>
      </c>
      <c r="BK34" s="134">
        <f t="shared" si="20"/>
        <v>0</v>
      </c>
      <c r="BL34" s="134">
        <f t="shared" si="21"/>
        <v>0</v>
      </c>
      <c r="BM34" s="134">
        <f t="shared" si="22"/>
        <v>0</v>
      </c>
      <c r="BN34" s="134">
        <f t="shared" si="23"/>
        <v>0</v>
      </c>
      <c r="BO34" s="135">
        <f t="shared" si="24"/>
        <v>2260</v>
      </c>
      <c r="BP34" s="134">
        <f t="shared" si="25"/>
        <v>26079</v>
      </c>
      <c r="BQ34" s="134">
        <f t="shared" si="26"/>
        <v>4466</v>
      </c>
      <c r="BR34" s="134">
        <f t="shared" si="27"/>
        <v>3193</v>
      </c>
      <c r="BS34" s="134">
        <f t="shared" si="28"/>
        <v>0</v>
      </c>
      <c r="BT34" s="134">
        <f t="shared" si="29"/>
        <v>0</v>
      </c>
      <c r="BU34" s="134">
        <f t="shared" si="30"/>
        <v>1273</v>
      </c>
      <c r="BV34" s="134">
        <f t="shared" si="31"/>
        <v>4096</v>
      </c>
      <c r="BW34" s="134">
        <f t="shared" si="34"/>
        <v>0</v>
      </c>
      <c r="BX34" s="134">
        <f t="shared" si="33"/>
        <v>0</v>
      </c>
      <c r="BY34" s="134">
        <f t="shared" si="33"/>
        <v>4096</v>
      </c>
      <c r="BZ34" s="134">
        <f t="shared" si="33"/>
        <v>0</v>
      </c>
      <c r="CA34" s="134">
        <f t="shared" si="33"/>
        <v>17517</v>
      </c>
      <c r="CB34" s="134">
        <f t="shared" si="33"/>
        <v>13703</v>
      </c>
      <c r="CC34" s="134">
        <f t="shared" si="33"/>
        <v>0</v>
      </c>
      <c r="CD34" s="134">
        <f t="shared" si="33"/>
        <v>3814</v>
      </c>
      <c r="CE34" s="134">
        <f t="shared" si="33"/>
        <v>0</v>
      </c>
      <c r="CF34" s="135">
        <f t="shared" si="33"/>
        <v>63256</v>
      </c>
      <c r="CG34" s="134">
        <f t="shared" si="33"/>
        <v>0</v>
      </c>
      <c r="CH34" s="134">
        <f t="shared" si="33"/>
        <v>0</v>
      </c>
      <c r="CI34" s="134">
        <f t="shared" si="33"/>
        <v>26079</v>
      </c>
    </row>
    <row r="35" spans="1:87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3175</v>
      </c>
      <c r="L35" s="134">
        <f t="shared" si="5"/>
        <v>0</v>
      </c>
      <c r="M35" s="134">
        <f t="shared" si="6"/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f t="shared" si="7"/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f t="shared" si="8"/>
        <v>0</v>
      </c>
      <c r="X35" s="134">
        <v>0</v>
      </c>
      <c r="Y35" s="134">
        <v>0</v>
      </c>
      <c r="Z35" s="134">
        <v>0</v>
      </c>
      <c r="AA35" s="134">
        <v>0</v>
      </c>
      <c r="AB35" s="135">
        <v>186936</v>
      </c>
      <c r="AC35" s="134">
        <v>0</v>
      </c>
      <c r="AD35" s="134">
        <v>0</v>
      </c>
      <c r="AE35" s="134">
        <f t="shared" si="9"/>
        <v>0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6326</v>
      </c>
      <c r="AN35" s="134">
        <f t="shared" si="12"/>
        <v>0</v>
      </c>
      <c r="AO35" s="134">
        <f t="shared" si="13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14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15"/>
        <v>0</v>
      </c>
      <c r="AZ35" s="134">
        <v>0</v>
      </c>
      <c r="BA35" s="134">
        <v>0</v>
      </c>
      <c r="BB35" s="134">
        <v>0</v>
      </c>
      <c r="BC35" s="134">
        <v>0</v>
      </c>
      <c r="BD35" s="135">
        <v>32899</v>
      </c>
      <c r="BE35" s="134">
        <v>0</v>
      </c>
      <c r="BF35" s="134">
        <v>0</v>
      </c>
      <c r="BG35" s="134">
        <f t="shared" si="16"/>
        <v>0</v>
      </c>
      <c r="BH35" s="134">
        <f t="shared" si="17"/>
        <v>0</v>
      </c>
      <c r="BI35" s="134">
        <f t="shared" si="18"/>
        <v>0</v>
      </c>
      <c r="BJ35" s="134">
        <f t="shared" si="19"/>
        <v>0</v>
      </c>
      <c r="BK35" s="134">
        <f t="shared" si="20"/>
        <v>0</v>
      </c>
      <c r="BL35" s="134">
        <f t="shared" si="21"/>
        <v>0</v>
      </c>
      <c r="BM35" s="134">
        <f t="shared" si="22"/>
        <v>0</v>
      </c>
      <c r="BN35" s="134">
        <f t="shared" si="23"/>
        <v>0</v>
      </c>
      <c r="BO35" s="135">
        <f t="shared" si="24"/>
        <v>9501</v>
      </c>
      <c r="BP35" s="134">
        <f t="shared" si="25"/>
        <v>0</v>
      </c>
      <c r="BQ35" s="134">
        <f t="shared" si="26"/>
        <v>0</v>
      </c>
      <c r="BR35" s="134">
        <f t="shared" si="27"/>
        <v>0</v>
      </c>
      <c r="BS35" s="134">
        <f t="shared" si="28"/>
        <v>0</v>
      </c>
      <c r="BT35" s="134">
        <f t="shared" si="29"/>
        <v>0</v>
      </c>
      <c r="BU35" s="134">
        <f t="shared" si="30"/>
        <v>0</v>
      </c>
      <c r="BV35" s="134">
        <f t="shared" si="31"/>
        <v>0</v>
      </c>
      <c r="BW35" s="134">
        <f t="shared" si="34"/>
        <v>0</v>
      </c>
      <c r="BX35" s="134">
        <f t="shared" si="33"/>
        <v>0</v>
      </c>
      <c r="BY35" s="134">
        <f t="shared" si="33"/>
        <v>0</v>
      </c>
      <c r="BZ35" s="134">
        <f t="shared" si="33"/>
        <v>0</v>
      </c>
      <c r="CA35" s="134">
        <f t="shared" si="33"/>
        <v>0</v>
      </c>
      <c r="CB35" s="134">
        <f t="shared" si="33"/>
        <v>0</v>
      </c>
      <c r="CC35" s="134">
        <f t="shared" si="33"/>
        <v>0</v>
      </c>
      <c r="CD35" s="134">
        <f t="shared" si="33"/>
        <v>0</v>
      </c>
      <c r="CE35" s="134">
        <f t="shared" si="33"/>
        <v>0</v>
      </c>
      <c r="CF35" s="135">
        <f t="shared" si="33"/>
        <v>219835</v>
      </c>
      <c r="CG35" s="134">
        <f t="shared" si="33"/>
        <v>0</v>
      </c>
      <c r="CH35" s="134">
        <f t="shared" si="33"/>
        <v>0</v>
      </c>
      <c r="CI35" s="134">
        <f t="shared" si="33"/>
        <v>0</v>
      </c>
    </row>
    <row r="36" spans="1:87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3"/>
        <v>157395</v>
      </c>
      <c r="E36" s="134">
        <f t="shared" si="4"/>
        <v>157395</v>
      </c>
      <c r="F36" s="134">
        <v>0</v>
      </c>
      <c r="G36" s="134">
        <v>0</v>
      </c>
      <c r="H36" s="134">
        <v>157395</v>
      </c>
      <c r="I36" s="134">
        <v>0</v>
      </c>
      <c r="J36" s="134">
        <v>0</v>
      </c>
      <c r="K36" s="135">
        <v>0</v>
      </c>
      <c r="L36" s="134">
        <f t="shared" si="5"/>
        <v>77270</v>
      </c>
      <c r="M36" s="134">
        <f t="shared" si="6"/>
        <v>9798</v>
      </c>
      <c r="N36" s="134">
        <v>9798</v>
      </c>
      <c r="O36" s="134">
        <v>0</v>
      </c>
      <c r="P36" s="134">
        <v>0</v>
      </c>
      <c r="Q36" s="134">
        <v>0</v>
      </c>
      <c r="R36" s="134">
        <f t="shared" si="7"/>
        <v>7653</v>
      </c>
      <c r="S36" s="134">
        <v>0</v>
      </c>
      <c r="T36" s="134">
        <v>0</v>
      </c>
      <c r="U36" s="134">
        <v>7653</v>
      </c>
      <c r="V36" s="134">
        <v>0</v>
      </c>
      <c r="W36" s="134">
        <f t="shared" si="8"/>
        <v>59819</v>
      </c>
      <c r="X36" s="134">
        <v>51891</v>
      </c>
      <c r="Y36" s="134">
        <v>0</v>
      </c>
      <c r="Z36" s="134">
        <v>7928</v>
      </c>
      <c r="AA36" s="134">
        <v>0</v>
      </c>
      <c r="AB36" s="135">
        <v>107820</v>
      </c>
      <c r="AC36" s="134">
        <v>0</v>
      </c>
      <c r="AD36" s="134">
        <v>0</v>
      </c>
      <c r="AE36" s="134">
        <f t="shared" si="9"/>
        <v>234665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269</v>
      </c>
      <c r="AN36" s="134">
        <f t="shared" si="12"/>
        <v>0</v>
      </c>
      <c r="AO36" s="134">
        <f t="shared" si="13"/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0</v>
      </c>
      <c r="AZ36" s="134">
        <v>0</v>
      </c>
      <c r="BA36" s="134">
        <v>0</v>
      </c>
      <c r="BB36" s="134">
        <v>0</v>
      </c>
      <c r="BC36" s="134">
        <v>0</v>
      </c>
      <c r="BD36" s="135">
        <v>58041</v>
      </c>
      <c r="BE36" s="134">
        <v>0</v>
      </c>
      <c r="BF36" s="134">
        <v>0</v>
      </c>
      <c r="BG36" s="134">
        <f t="shared" si="16"/>
        <v>0</v>
      </c>
      <c r="BH36" s="134">
        <f t="shared" si="17"/>
        <v>157395</v>
      </c>
      <c r="BI36" s="134">
        <f t="shared" si="18"/>
        <v>157395</v>
      </c>
      <c r="BJ36" s="134">
        <f t="shared" si="19"/>
        <v>0</v>
      </c>
      <c r="BK36" s="134">
        <f t="shared" si="20"/>
        <v>0</v>
      </c>
      <c r="BL36" s="134">
        <f t="shared" si="21"/>
        <v>157395</v>
      </c>
      <c r="BM36" s="134">
        <f t="shared" si="22"/>
        <v>0</v>
      </c>
      <c r="BN36" s="134">
        <f t="shared" si="23"/>
        <v>0</v>
      </c>
      <c r="BO36" s="135">
        <f t="shared" si="24"/>
        <v>269</v>
      </c>
      <c r="BP36" s="134">
        <f t="shared" si="25"/>
        <v>77270</v>
      </c>
      <c r="BQ36" s="134">
        <f t="shared" si="26"/>
        <v>9798</v>
      </c>
      <c r="BR36" s="134">
        <f t="shared" si="27"/>
        <v>9798</v>
      </c>
      <c r="BS36" s="134">
        <f t="shared" si="28"/>
        <v>0</v>
      </c>
      <c r="BT36" s="134">
        <f t="shared" si="29"/>
        <v>0</v>
      </c>
      <c r="BU36" s="134">
        <f t="shared" si="30"/>
        <v>0</v>
      </c>
      <c r="BV36" s="134">
        <f t="shared" si="31"/>
        <v>7653</v>
      </c>
      <c r="BW36" s="134">
        <f t="shared" si="34"/>
        <v>0</v>
      </c>
      <c r="BX36" s="134">
        <f t="shared" si="33"/>
        <v>0</v>
      </c>
      <c r="BY36" s="134">
        <f t="shared" si="33"/>
        <v>7653</v>
      </c>
      <c r="BZ36" s="134">
        <f t="shared" si="33"/>
        <v>0</v>
      </c>
      <c r="CA36" s="134">
        <f t="shared" si="33"/>
        <v>59819</v>
      </c>
      <c r="CB36" s="134">
        <f t="shared" si="33"/>
        <v>51891</v>
      </c>
      <c r="CC36" s="134">
        <f t="shared" si="33"/>
        <v>0</v>
      </c>
      <c r="CD36" s="134">
        <f t="shared" si="33"/>
        <v>7928</v>
      </c>
      <c r="CE36" s="134">
        <f t="shared" si="33"/>
        <v>0</v>
      </c>
      <c r="CF36" s="135">
        <f t="shared" si="33"/>
        <v>165861</v>
      </c>
      <c r="CG36" s="134">
        <f t="shared" si="33"/>
        <v>0</v>
      </c>
      <c r="CH36" s="134">
        <f t="shared" si="33"/>
        <v>0</v>
      </c>
      <c r="CI36" s="134">
        <f t="shared" si="33"/>
        <v>234665</v>
      </c>
    </row>
    <row r="37" spans="1:87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0</v>
      </c>
      <c r="L37" s="134">
        <f t="shared" si="5"/>
        <v>11555</v>
      </c>
      <c r="M37" s="134">
        <f t="shared" si="6"/>
        <v>3000</v>
      </c>
      <c r="N37" s="134">
        <v>3000</v>
      </c>
      <c r="O37" s="134">
        <v>0</v>
      </c>
      <c r="P37" s="134">
        <v>0</v>
      </c>
      <c r="Q37" s="134">
        <v>0</v>
      </c>
      <c r="R37" s="134">
        <f t="shared" si="7"/>
        <v>8555</v>
      </c>
      <c r="S37" s="134">
        <v>0</v>
      </c>
      <c r="T37" s="134">
        <v>0</v>
      </c>
      <c r="U37" s="134">
        <v>8555</v>
      </c>
      <c r="V37" s="134">
        <v>0</v>
      </c>
      <c r="W37" s="134">
        <f t="shared" si="8"/>
        <v>0</v>
      </c>
      <c r="X37" s="134">
        <v>0</v>
      </c>
      <c r="Y37" s="134">
        <v>0</v>
      </c>
      <c r="Z37" s="134">
        <v>0</v>
      </c>
      <c r="AA37" s="134">
        <v>0</v>
      </c>
      <c r="AB37" s="135">
        <v>96901</v>
      </c>
      <c r="AC37" s="134">
        <v>0</v>
      </c>
      <c r="AD37" s="134">
        <v>262</v>
      </c>
      <c r="AE37" s="134">
        <f t="shared" si="9"/>
        <v>11817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3000</v>
      </c>
      <c r="AO37" s="134">
        <f t="shared" si="13"/>
        <v>3000</v>
      </c>
      <c r="AP37" s="134">
        <v>3000</v>
      </c>
      <c r="AQ37" s="134">
        <v>0</v>
      </c>
      <c r="AR37" s="134">
        <v>0</v>
      </c>
      <c r="AS37" s="134">
        <v>0</v>
      </c>
      <c r="AT37" s="134">
        <f t="shared" si="14"/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f t="shared" si="15"/>
        <v>0</v>
      </c>
      <c r="AZ37" s="134">
        <v>0</v>
      </c>
      <c r="BA37" s="134">
        <v>0</v>
      </c>
      <c r="BB37" s="134">
        <v>0</v>
      </c>
      <c r="BC37" s="134">
        <v>0</v>
      </c>
      <c r="BD37" s="135">
        <v>42837</v>
      </c>
      <c r="BE37" s="134">
        <v>0</v>
      </c>
      <c r="BF37" s="134">
        <v>0</v>
      </c>
      <c r="BG37" s="134">
        <f t="shared" si="16"/>
        <v>3000</v>
      </c>
      <c r="BH37" s="134">
        <f t="shared" si="17"/>
        <v>0</v>
      </c>
      <c r="BI37" s="134">
        <f t="shared" si="18"/>
        <v>0</v>
      </c>
      <c r="BJ37" s="134">
        <f t="shared" si="19"/>
        <v>0</v>
      </c>
      <c r="BK37" s="134">
        <f t="shared" si="20"/>
        <v>0</v>
      </c>
      <c r="BL37" s="134">
        <f t="shared" si="21"/>
        <v>0</v>
      </c>
      <c r="BM37" s="134">
        <f t="shared" si="22"/>
        <v>0</v>
      </c>
      <c r="BN37" s="134">
        <f t="shared" si="23"/>
        <v>0</v>
      </c>
      <c r="BO37" s="135">
        <f t="shared" si="24"/>
        <v>0</v>
      </c>
      <c r="BP37" s="134">
        <f t="shared" si="25"/>
        <v>14555</v>
      </c>
      <c r="BQ37" s="134">
        <f t="shared" si="26"/>
        <v>6000</v>
      </c>
      <c r="BR37" s="134">
        <f t="shared" si="27"/>
        <v>6000</v>
      </c>
      <c r="BS37" s="134">
        <f t="shared" si="28"/>
        <v>0</v>
      </c>
      <c r="BT37" s="134">
        <f t="shared" si="29"/>
        <v>0</v>
      </c>
      <c r="BU37" s="134">
        <f t="shared" si="30"/>
        <v>0</v>
      </c>
      <c r="BV37" s="134">
        <f t="shared" si="31"/>
        <v>8555</v>
      </c>
      <c r="BW37" s="134">
        <f t="shared" si="34"/>
        <v>0</v>
      </c>
      <c r="BX37" s="134">
        <f t="shared" si="33"/>
        <v>0</v>
      </c>
      <c r="BY37" s="134">
        <f t="shared" si="33"/>
        <v>8555</v>
      </c>
      <c r="BZ37" s="134">
        <f t="shared" si="33"/>
        <v>0</v>
      </c>
      <c r="CA37" s="134">
        <f t="shared" si="33"/>
        <v>0</v>
      </c>
      <c r="CB37" s="134">
        <f t="shared" si="33"/>
        <v>0</v>
      </c>
      <c r="CC37" s="134">
        <f t="shared" si="33"/>
        <v>0</v>
      </c>
      <c r="CD37" s="134">
        <f t="shared" si="33"/>
        <v>0</v>
      </c>
      <c r="CE37" s="134">
        <f t="shared" si="33"/>
        <v>0</v>
      </c>
      <c r="CF37" s="135">
        <f t="shared" si="33"/>
        <v>139738</v>
      </c>
      <c r="CG37" s="134">
        <f t="shared" si="33"/>
        <v>0</v>
      </c>
      <c r="CH37" s="134">
        <f t="shared" si="33"/>
        <v>262</v>
      </c>
      <c r="CI37" s="134">
        <f t="shared" si="33"/>
        <v>14817</v>
      </c>
    </row>
    <row r="38" spans="1:87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3"/>
        <v>0</v>
      </c>
      <c r="E38" s="134">
        <f t="shared" si="4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291</v>
      </c>
      <c r="L38" s="134">
        <f t="shared" si="5"/>
        <v>83163</v>
      </c>
      <c r="M38" s="134">
        <f t="shared" si="6"/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f t="shared" si="7"/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f t="shared" si="8"/>
        <v>83163</v>
      </c>
      <c r="X38" s="134">
        <v>20580</v>
      </c>
      <c r="Y38" s="134">
        <v>50</v>
      </c>
      <c r="Z38" s="134">
        <v>2142</v>
      </c>
      <c r="AA38" s="134">
        <v>60391</v>
      </c>
      <c r="AB38" s="135">
        <v>97726</v>
      </c>
      <c r="AC38" s="134">
        <v>0</v>
      </c>
      <c r="AD38" s="134">
        <v>0</v>
      </c>
      <c r="AE38" s="134">
        <f t="shared" si="9"/>
        <v>83163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172</v>
      </c>
      <c r="AN38" s="134">
        <f t="shared" si="12"/>
        <v>0</v>
      </c>
      <c r="AO38" s="134">
        <f t="shared" si="13"/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f t="shared" si="14"/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f t="shared" si="15"/>
        <v>0</v>
      </c>
      <c r="AZ38" s="134">
        <v>0</v>
      </c>
      <c r="BA38" s="134">
        <v>0</v>
      </c>
      <c r="BB38" s="134">
        <v>0</v>
      </c>
      <c r="BC38" s="134">
        <v>0</v>
      </c>
      <c r="BD38" s="135">
        <v>51350</v>
      </c>
      <c r="BE38" s="134">
        <v>0</v>
      </c>
      <c r="BF38" s="134">
        <v>0</v>
      </c>
      <c r="BG38" s="134">
        <f t="shared" si="16"/>
        <v>0</v>
      </c>
      <c r="BH38" s="134">
        <f t="shared" si="17"/>
        <v>0</v>
      </c>
      <c r="BI38" s="134">
        <f t="shared" si="18"/>
        <v>0</v>
      </c>
      <c r="BJ38" s="134">
        <f t="shared" si="19"/>
        <v>0</v>
      </c>
      <c r="BK38" s="134">
        <f t="shared" si="20"/>
        <v>0</v>
      </c>
      <c r="BL38" s="134">
        <f t="shared" si="21"/>
        <v>0</v>
      </c>
      <c r="BM38" s="134">
        <f t="shared" si="22"/>
        <v>0</v>
      </c>
      <c r="BN38" s="134">
        <f t="shared" si="23"/>
        <v>0</v>
      </c>
      <c r="BO38" s="135">
        <f t="shared" si="24"/>
        <v>463</v>
      </c>
      <c r="BP38" s="134">
        <f t="shared" si="25"/>
        <v>83163</v>
      </c>
      <c r="BQ38" s="134">
        <f t="shared" si="26"/>
        <v>0</v>
      </c>
      <c r="BR38" s="134">
        <f t="shared" si="27"/>
        <v>0</v>
      </c>
      <c r="BS38" s="134">
        <f t="shared" si="28"/>
        <v>0</v>
      </c>
      <c r="BT38" s="134">
        <f t="shared" si="29"/>
        <v>0</v>
      </c>
      <c r="BU38" s="134">
        <f t="shared" si="30"/>
        <v>0</v>
      </c>
      <c r="BV38" s="134">
        <f t="shared" si="31"/>
        <v>0</v>
      </c>
      <c r="BW38" s="134">
        <f t="shared" si="34"/>
        <v>0</v>
      </c>
      <c r="BX38" s="134">
        <f t="shared" si="33"/>
        <v>0</v>
      </c>
      <c r="BY38" s="134">
        <f t="shared" si="33"/>
        <v>0</v>
      </c>
      <c r="BZ38" s="134">
        <f t="shared" si="33"/>
        <v>0</v>
      </c>
      <c r="CA38" s="134">
        <f t="shared" si="33"/>
        <v>83163</v>
      </c>
      <c r="CB38" s="134">
        <f t="shared" si="33"/>
        <v>20580</v>
      </c>
      <c r="CC38" s="134">
        <f t="shared" si="33"/>
        <v>50</v>
      </c>
      <c r="CD38" s="134">
        <f t="shared" si="33"/>
        <v>2142</v>
      </c>
      <c r="CE38" s="134">
        <f t="shared" si="33"/>
        <v>60391</v>
      </c>
      <c r="CF38" s="135">
        <f t="shared" si="33"/>
        <v>149076</v>
      </c>
      <c r="CG38" s="134">
        <f t="shared" si="33"/>
        <v>0</v>
      </c>
      <c r="CH38" s="134">
        <f t="shared" si="33"/>
        <v>0</v>
      </c>
      <c r="CI38" s="134">
        <f t="shared" si="33"/>
        <v>83163</v>
      </c>
    </row>
    <row r="39" spans="1:87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155</v>
      </c>
      <c r="L39" s="134">
        <f t="shared" si="5"/>
        <v>44149</v>
      </c>
      <c r="M39" s="134">
        <f t="shared" si="6"/>
        <v>8973</v>
      </c>
      <c r="N39" s="134">
        <v>8973</v>
      </c>
      <c r="O39" s="134">
        <v>0</v>
      </c>
      <c r="P39" s="134">
        <v>0</v>
      </c>
      <c r="Q39" s="134">
        <v>0</v>
      </c>
      <c r="R39" s="134">
        <f t="shared" si="7"/>
        <v>356</v>
      </c>
      <c r="S39" s="134">
        <v>0</v>
      </c>
      <c r="T39" s="134">
        <v>171</v>
      </c>
      <c r="U39" s="134">
        <v>185</v>
      </c>
      <c r="V39" s="134">
        <v>0</v>
      </c>
      <c r="W39" s="134">
        <f t="shared" si="8"/>
        <v>34820</v>
      </c>
      <c r="X39" s="134">
        <v>4661</v>
      </c>
      <c r="Y39" s="134">
        <v>0</v>
      </c>
      <c r="Z39" s="134">
        <v>970</v>
      </c>
      <c r="AA39" s="134">
        <v>29189</v>
      </c>
      <c r="AB39" s="135">
        <v>99469</v>
      </c>
      <c r="AC39" s="134">
        <v>0</v>
      </c>
      <c r="AD39" s="134">
        <v>0</v>
      </c>
      <c r="AE39" s="134">
        <f t="shared" si="9"/>
        <v>44149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189</v>
      </c>
      <c r="AN39" s="134">
        <f t="shared" si="12"/>
        <v>0</v>
      </c>
      <c r="AO39" s="134">
        <f t="shared" si="13"/>
        <v>0</v>
      </c>
      <c r="AP39" s="134">
        <v>0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0</v>
      </c>
      <c r="AZ39" s="134">
        <v>0</v>
      </c>
      <c r="BA39" s="134">
        <v>0</v>
      </c>
      <c r="BB39" s="134">
        <v>0</v>
      </c>
      <c r="BC39" s="134">
        <v>0</v>
      </c>
      <c r="BD39" s="135">
        <v>55076</v>
      </c>
      <c r="BE39" s="134">
        <v>0</v>
      </c>
      <c r="BF39" s="134">
        <v>0</v>
      </c>
      <c r="BG39" s="134">
        <f t="shared" si="16"/>
        <v>0</v>
      </c>
      <c r="BH39" s="134">
        <f t="shared" si="17"/>
        <v>0</v>
      </c>
      <c r="BI39" s="134">
        <f t="shared" si="18"/>
        <v>0</v>
      </c>
      <c r="BJ39" s="134">
        <f t="shared" si="19"/>
        <v>0</v>
      </c>
      <c r="BK39" s="134">
        <f t="shared" si="20"/>
        <v>0</v>
      </c>
      <c r="BL39" s="134">
        <f t="shared" si="21"/>
        <v>0</v>
      </c>
      <c r="BM39" s="134">
        <f t="shared" si="22"/>
        <v>0</v>
      </c>
      <c r="BN39" s="134">
        <f t="shared" si="23"/>
        <v>0</v>
      </c>
      <c r="BO39" s="135">
        <f t="shared" si="24"/>
        <v>344</v>
      </c>
      <c r="BP39" s="134">
        <f t="shared" si="25"/>
        <v>44149</v>
      </c>
      <c r="BQ39" s="134">
        <f t="shared" si="26"/>
        <v>8973</v>
      </c>
      <c r="BR39" s="134">
        <f t="shared" si="27"/>
        <v>8973</v>
      </c>
      <c r="BS39" s="134">
        <f t="shared" si="28"/>
        <v>0</v>
      </c>
      <c r="BT39" s="134">
        <f t="shared" si="29"/>
        <v>0</v>
      </c>
      <c r="BU39" s="134">
        <f t="shared" si="30"/>
        <v>0</v>
      </c>
      <c r="BV39" s="134">
        <f t="shared" si="31"/>
        <v>356</v>
      </c>
      <c r="BW39" s="134">
        <f t="shared" si="34"/>
        <v>0</v>
      </c>
      <c r="BX39" s="134">
        <f t="shared" si="33"/>
        <v>171</v>
      </c>
      <c r="BY39" s="134">
        <f t="shared" si="33"/>
        <v>185</v>
      </c>
      <c r="BZ39" s="134">
        <f t="shared" si="33"/>
        <v>0</v>
      </c>
      <c r="CA39" s="134">
        <f t="shared" si="33"/>
        <v>34820</v>
      </c>
      <c r="CB39" s="134">
        <f t="shared" si="33"/>
        <v>4661</v>
      </c>
      <c r="CC39" s="134">
        <f t="shared" si="33"/>
        <v>0</v>
      </c>
      <c r="CD39" s="134">
        <f t="shared" si="33"/>
        <v>970</v>
      </c>
      <c r="CE39" s="134">
        <f t="shared" si="33"/>
        <v>29189</v>
      </c>
      <c r="CF39" s="135">
        <f t="shared" si="33"/>
        <v>154545</v>
      </c>
      <c r="CG39" s="134">
        <f t="shared" si="33"/>
        <v>0</v>
      </c>
      <c r="CH39" s="134">
        <f t="shared" si="33"/>
        <v>0</v>
      </c>
      <c r="CI39" s="134">
        <f t="shared" si="33"/>
        <v>44149</v>
      </c>
    </row>
    <row r="40" spans="1:87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3"/>
        <v>0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5"/>
        <v>32123</v>
      </c>
      <c r="M40" s="134">
        <f t="shared" si="6"/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f t="shared" si="7"/>
        <v>3463</v>
      </c>
      <c r="S40" s="134">
        <v>3128</v>
      </c>
      <c r="T40" s="134">
        <v>0</v>
      </c>
      <c r="U40" s="134">
        <v>335</v>
      </c>
      <c r="V40" s="134">
        <v>0</v>
      </c>
      <c r="W40" s="134">
        <f t="shared" si="8"/>
        <v>28660</v>
      </c>
      <c r="X40" s="134">
        <v>25830</v>
      </c>
      <c r="Y40" s="134">
        <v>0</v>
      </c>
      <c r="Z40" s="134">
        <v>2830</v>
      </c>
      <c r="AA40" s="134">
        <v>0</v>
      </c>
      <c r="AB40" s="135">
        <v>52936</v>
      </c>
      <c r="AC40" s="134">
        <v>0</v>
      </c>
      <c r="AD40" s="134">
        <v>0</v>
      </c>
      <c r="AE40" s="134">
        <f t="shared" si="9"/>
        <v>32123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87</v>
      </c>
      <c r="AN40" s="134">
        <f t="shared" si="12"/>
        <v>0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0</v>
      </c>
      <c r="AZ40" s="134">
        <v>0</v>
      </c>
      <c r="BA40" s="134">
        <v>0</v>
      </c>
      <c r="BB40" s="134">
        <v>0</v>
      </c>
      <c r="BC40" s="134">
        <v>0</v>
      </c>
      <c r="BD40" s="135">
        <v>24206</v>
      </c>
      <c r="BE40" s="134">
        <v>0</v>
      </c>
      <c r="BF40" s="134">
        <v>0</v>
      </c>
      <c r="BG40" s="134">
        <f t="shared" si="16"/>
        <v>0</v>
      </c>
      <c r="BH40" s="134">
        <f t="shared" si="17"/>
        <v>0</v>
      </c>
      <c r="BI40" s="134">
        <f t="shared" si="18"/>
        <v>0</v>
      </c>
      <c r="BJ40" s="134">
        <f t="shared" si="19"/>
        <v>0</v>
      </c>
      <c r="BK40" s="134">
        <f t="shared" si="20"/>
        <v>0</v>
      </c>
      <c r="BL40" s="134">
        <f t="shared" si="21"/>
        <v>0</v>
      </c>
      <c r="BM40" s="134">
        <f t="shared" si="22"/>
        <v>0</v>
      </c>
      <c r="BN40" s="134">
        <f t="shared" si="23"/>
        <v>0</v>
      </c>
      <c r="BO40" s="135">
        <f t="shared" si="24"/>
        <v>87</v>
      </c>
      <c r="BP40" s="134">
        <f t="shared" si="25"/>
        <v>32123</v>
      </c>
      <c r="BQ40" s="134">
        <f t="shared" si="26"/>
        <v>0</v>
      </c>
      <c r="BR40" s="134">
        <f t="shared" si="27"/>
        <v>0</v>
      </c>
      <c r="BS40" s="134">
        <f t="shared" si="28"/>
        <v>0</v>
      </c>
      <c r="BT40" s="134">
        <f t="shared" si="29"/>
        <v>0</v>
      </c>
      <c r="BU40" s="134">
        <f t="shared" si="30"/>
        <v>0</v>
      </c>
      <c r="BV40" s="134">
        <f t="shared" si="31"/>
        <v>3463</v>
      </c>
      <c r="BW40" s="134">
        <f t="shared" si="34"/>
        <v>3128</v>
      </c>
      <c r="BX40" s="134">
        <f t="shared" si="33"/>
        <v>0</v>
      </c>
      <c r="BY40" s="134">
        <f t="shared" si="33"/>
        <v>335</v>
      </c>
      <c r="BZ40" s="134">
        <f t="shared" si="33"/>
        <v>0</v>
      </c>
      <c r="CA40" s="134">
        <f t="shared" si="33"/>
        <v>28660</v>
      </c>
      <c r="CB40" s="134">
        <f t="shared" si="33"/>
        <v>25830</v>
      </c>
      <c r="CC40" s="134">
        <f t="shared" si="33"/>
        <v>0</v>
      </c>
      <c r="CD40" s="134">
        <f t="shared" si="33"/>
        <v>2830</v>
      </c>
      <c r="CE40" s="134">
        <f t="shared" si="33"/>
        <v>0</v>
      </c>
      <c r="CF40" s="135">
        <f t="shared" si="33"/>
        <v>77142</v>
      </c>
      <c r="CG40" s="134">
        <f t="shared" si="33"/>
        <v>0</v>
      </c>
      <c r="CH40" s="134">
        <f t="shared" si="33"/>
        <v>0</v>
      </c>
      <c r="CI40" s="134">
        <f t="shared" si="33"/>
        <v>32123</v>
      </c>
    </row>
    <row r="41" spans="1:87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123</v>
      </c>
      <c r="L41" s="134">
        <f t="shared" si="5"/>
        <v>46602</v>
      </c>
      <c r="M41" s="134">
        <f t="shared" si="6"/>
        <v>4527</v>
      </c>
      <c r="N41" s="134">
        <v>4527</v>
      </c>
      <c r="O41" s="134">
        <v>0</v>
      </c>
      <c r="P41" s="134">
        <v>0</v>
      </c>
      <c r="Q41" s="134">
        <v>0</v>
      </c>
      <c r="R41" s="134">
        <f t="shared" si="7"/>
        <v>1942</v>
      </c>
      <c r="S41" s="134">
        <v>0</v>
      </c>
      <c r="T41" s="134">
        <v>0</v>
      </c>
      <c r="U41" s="134">
        <v>1942</v>
      </c>
      <c r="V41" s="134">
        <v>0</v>
      </c>
      <c r="W41" s="134">
        <f t="shared" si="8"/>
        <v>40133</v>
      </c>
      <c r="X41" s="134">
        <v>35301</v>
      </c>
      <c r="Y41" s="134">
        <v>0</v>
      </c>
      <c r="Z41" s="134">
        <v>1806</v>
      </c>
      <c r="AA41" s="134">
        <v>3026</v>
      </c>
      <c r="AB41" s="135">
        <v>49991</v>
      </c>
      <c r="AC41" s="134">
        <v>0</v>
      </c>
      <c r="AD41" s="134">
        <v>0</v>
      </c>
      <c r="AE41" s="134">
        <f t="shared" si="9"/>
        <v>46602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86</v>
      </c>
      <c r="AN41" s="134">
        <f t="shared" si="12"/>
        <v>0</v>
      </c>
      <c r="AO41" s="134">
        <f t="shared" si="13"/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f t="shared" si="14"/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f t="shared" si="15"/>
        <v>0</v>
      </c>
      <c r="AZ41" s="134">
        <v>0</v>
      </c>
      <c r="BA41" s="134">
        <v>0</v>
      </c>
      <c r="BB41" s="134">
        <v>0</v>
      </c>
      <c r="BC41" s="134">
        <v>0</v>
      </c>
      <c r="BD41" s="135">
        <v>24266</v>
      </c>
      <c r="BE41" s="134">
        <v>0</v>
      </c>
      <c r="BF41" s="134">
        <v>0</v>
      </c>
      <c r="BG41" s="134">
        <f t="shared" si="16"/>
        <v>0</v>
      </c>
      <c r="BH41" s="134">
        <f t="shared" si="17"/>
        <v>0</v>
      </c>
      <c r="BI41" s="134">
        <f aca="true" t="shared" si="35" ref="BI41:BV41">SUM(E41,AG41)</f>
        <v>0</v>
      </c>
      <c r="BJ41" s="134">
        <f t="shared" si="35"/>
        <v>0</v>
      </c>
      <c r="BK41" s="134">
        <f t="shared" si="35"/>
        <v>0</v>
      </c>
      <c r="BL41" s="134">
        <f t="shared" si="35"/>
        <v>0</v>
      </c>
      <c r="BM41" s="134">
        <f t="shared" si="35"/>
        <v>0</v>
      </c>
      <c r="BN41" s="134">
        <f t="shared" si="35"/>
        <v>0</v>
      </c>
      <c r="BO41" s="135">
        <f t="shared" si="35"/>
        <v>209</v>
      </c>
      <c r="BP41" s="134">
        <f t="shared" si="35"/>
        <v>46602</v>
      </c>
      <c r="BQ41" s="134">
        <f t="shared" si="35"/>
        <v>4527</v>
      </c>
      <c r="BR41" s="134">
        <f t="shared" si="35"/>
        <v>4527</v>
      </c>
      <c r="BS41" s="134">
        <f t="shared" si="35"/>
        <v>0</v>
      </c>
      <c r="BT41" s="134">
        <f t="shared" si="35"/>
        <v>0</v>
      </c>
      <c r="BU41" s="134">
        <f t="shared" si="35"/>
        <v>0</v>
      </c>
      <c r="BV41" s="134">
        <f t="shared" si="35"/>
        <v>1942</v>
      </c>
      <c r="BW41" s="134">
        <f t="shared" si="34"/>
        <v>0</v>
      </c>
      <c r="BX41" s="134">
        <f t="shared" si="33"/>
        <v>0</v>
      </c>
      <c r="BY41" s="134">
        <f t="shared" si="33"/>
        <v>1942</v>
      </c>
      <c r="BZ41" s="134">
        <f t="shared" si="33"/>
        <v>0</v>
      </c>
      <c r="CA41" s="134">
        <f t="shared" si="33"/>
        <v>40133</v>
      </c>
      <c r="CB41" s="134">
        <f t="shared" si="33"/>
        <v>35301</v>
      </c>
      <c r="CC41" s="134">
        <f t="shared" si="33"/>
        <v>0</v>
      </c>
      <c r="CD41" s="134">
        <f t="shared" si="33"/>
        <v>1806</v>
      </c>
      <c r="CE41" s="134">
        <f t="shared" si="33"/>
        <v>3026</v>
      </c>
      <c r="CF41" s="135">
        <f t="shared" si="33"/>
        <v>74257</v>
      </c>
      <c r="CG41" s="134">
        <f t="shared" si="33"/>
        <v>0</v>
      </c>
      <c r="CH41" s="134">
        <f t="shared" si="33"/>
        <v>0</v>
      </c>
      <c r="CI41" s="134">
        <f t="shared" si="33"/>
        <v>46602</v>
      </c>
    </row>
    <row r="42" spans="1:87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3"/>
        <v>0</v>
      </c>
      <c r="E42" s="134">
        <f t="shared" si="4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5">
        <v>978</v>
      </c>
      <c r="L42" s="134">
        <f t="shared" si="5"/>
        <v>33815</v>
      </c>
      <c r="M42" s="134">
        <f t="shared" si="6"/>
        <v>2000</v>
      </c>
      <c r="N42" s="134">
        <v>2000</v>
      </c>
      <c r="O42" s="134">
        <v>0</v>
      </c>
      <c r="P42" s="134">
        <v>0</v>
      </c>
      <c r="Q42" s="134">
        <v>0</v>
      </c>
      <c r="R42" s="134">
        <f t="shared" si="7"/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f t="shared" si="8"/>
        <v>31815</v>
      </c>
      <c r="X42" s="134">
        <v>31815</v>
      </c>
      <c r="Y42" s="134">
        <v>0</v>
      </c>
      <c r="Z42" s="134">
        <v>0</v>
      </c>
      <c r="AA42" s="134">
        <v>0</v>
      </c>
      <c r="AB42" s="135">
        <v>96905</v>
      </c>
      <c r="AC42" s="134">
        <v>0</v>
      </c>
      <c r="AD42" s="134">
        <v>0</v>
      </c>
      <c r="AE42" s="134">
        <f t="shared" si="9"/>
        <v>33815</v>
      </c>
      <c r="AF42" s="134">
        <f t="shared" si="10"/>
        <v>0</v>
      </c>
      <c r="AG42" s="134">
        <f t="shared" si="11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9944</v>
      </c>
      <c r="AN42" s="134">
        <f t="shared" si="12"/>
        <v>2000</v>
      </c>
      <c r="AO42" s="134">
        <f t="shared" si="13"/>
        <v>2000</v>
      </c>
      <c r="AP42" s="134">
        <v>2000</v>
      </c>
      <c r="AQ42" s="134">
        <v>0</v>
      </c>
      <c r="AR42" s="134">
        <v>0</v>
      </c>
      <c r="AS42" s="134">
        <v>0</v>
      </c>
      <c r="AT42" s="134">
        <f t="shared" si="14"/>
        <v>0</v>
      </c>
      <c r="AU42" s="134">
        <v>0</v>
      </c>
      <c r="AV42" s="134">
        <v>0</v>
      </c>
      <c r="AW42" s="134">
        <v>0</v>
      </c>
      <c r="AX42" s="134">
        <v>0</v>
      </c>
      <c r="AY42" s="134">
        <f t="shared" si="15"/>
        <v>0</v>
      </c>
      <c r="AZ42" s="134">
        <v>0</v>
      </c>
      <c r="BA42" s="134">
        <v>0</v>
      </c>
      <c r="BB42" s="134">
        <v>0</v>
      </c>
      <c r="BC42" s="134">
        <v>0</v>
      </c>
      <c r="BD42" s="135">
        <v>44722</v>
      </c>
      <c r="BE42" s="134">
        <v>0</v>
      </c>
      <c r="BF42" s="134">
        <v>2450</v>
      </c>
      <c r="BG42" s="134">
        <f t="shared" si="16"/>
        <v>4450</v>
      </c>
      <c r="BH42" s="134">
        <f aca="true" t="shared" si="36" ref="BH42:BV59">SUM(D42,AF42)</f>
        <v>0</v>
      </c>
      <c r="BI42" s="134">
        <f t="shared" si="36"/>
        <v>0</v>
      </c>
      <c r="BJ42" s="134">
        <f t="shared" si="36"/>
        <v>0</v>
      </c>
      <c r="BK42" s="134">
        <f t="shared" si="36"/>
        <v>0</v>
      </c>
      <c r="BL42" s="134">
        <f t="shared" si="36"/>
        <v>0</v>
      </c>
      <c r="BM42" s="134">
        <f t="shared" si="36"/>
        <v>0</v>
      </c>
      <c r="BN42" s="134">
        <f t="shared" si="36"/>
        <v>0</v>
      </c>
      <c r="BO42" s="135">
        <f t="shared" si="36"/>
        <v>10922</v>
      </c>
      <c r="BP42" s="134">
        <f t="shared" si="36"/>
        <v>35815</v>
      </c>
      <c r="BQ42" s="134">
        <f t="shared" si="36"/>
        <v>4000</v>
      </c>
      <c r="BR42" s="134">
        <f t="shared" si="36"/>
        <v>4000</v>
      </c>
      <c r="BS42" s="134">
        <f t="shared" si="36"/>
        <v>0</v>
      </c>
      <c r="BT42" s="134">
        <f t="shared" si="36"/>
        <v>0</v>
      </c>
      <c r="BU42" s="134">
        <f t="shared" si="36"/>
        <v>0</v>
      </c>
      <c r="BV42" s="134">
        <f t="shared" si="36"/>
        <v>0</v>
      </c>
      <c r="BW42" s="134">
        <f t="shared" si="34"/>
        <v>0</v>
      </c>
      <c r="BX42" s="134">
        <f t="shared" si="33"/>
        <v>0</v>
      </c>
      <c r="BY42" s="134">
        <f t="shared" si="33"/>
        <v>0</v>
      </c>
      <c r="BZ42" s="134">
        <f t="shared" si="33"/>
        <v>0</v>
      </c>
      <c r="CA42" s="134">
        <f t="shared" si="33"/>
        <v>31815</v>
      </c>
      <c r="CB42" s="134">
        <f t="shared" si="33"/>
        <v>31815</v>
      </c>
      <c r="CC42" s="134">
        <f t="shared" si="33"/>
        <v>0</v>
      </c>
      <c r="CD42" s="134">
        <f t="shared" si="33"/>
        <v>0</v>
      </c>
      <c r="CE42" s="134">
        <f t="shared" si="33"/>
        <v>0</v>
      </c>
      <c r="CF42" s="135">
        <f t="shared" si="33"/>
        <v>141627</v>
      </c>
      <c r="CG42" s="134">
        <f t="shared" si="33"/>
        <v>0</v>
      </c>
      <c r="CH42" s="134">
        <f t="shared" si="33"/>
        <v>2450</v>
      </c>
      <c r="CI42" s="134">
        <f t="shared" si="33"/>
        <v>38265</v>
      </c>
    </row>
    <row r="43" spans="1:87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3"/>
        <v>0</v>
      </c>
      <c r="E43" s="134">
        <f t="shared" si="4"/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5">
        <v>0</v>
      </c>
      <c r="L43" s="134">
        <f t="shared" si="5"/>
        <v>2000</v>
      </c>
      <c r="M43" s="134">
        <f t="shared" si="6"/>
        <v>2000</v>
      </c>
      <c r="N43" s="134">
        <v>2000</v>
      </c>
      <c r="O43" s="134">
        <v>0</v>
      </c>
      <c r="P43" s="134">
        <v>0</v>
      </c>
      <c r="Q43" s="134">
        <v>0</v>
      </c>
      <c r="R43" s="134">
        <f t="shared" si="7"/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f t="shared" si="8"/>
        <v>0</v>
      </c>
      <c r="X43" s="134">
        <v>0</v>
      </c>
      <c r="Y43" s="134">
        <v>0</v>
      </c>
      <c r="Z43" s="134">
        <v>0</v>
      </c>
      <c r="AA43" s="134">
        <v>0</v>
      </c>
      <c r="AB43" s="135">
        <v>63045</v>
      </c>
      <c r="AC43" s="134">
        <v>0</v>
      </c>
      <c r="AD43" s="134">
        <v>0</v>
      </c>
      <c r="AE43" s="134">
        <f t="shared" si="9"/>
        <v>2000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200</v>
      </c>
      <c r="AO43" s="134">
        <f t="shared" si="13"/>
        <v>200</v>
      </c>
      <c r="AP43" s="134">
        <v>200</v>
      </c>
      <c r="AQ43" s="134">
        <v>0</v>
      </c>
      <c r="AR43" s="134">
        <v>0</v>
      </c>
      <c r="AS43" s="134">
        <v>0</v>
      </c>
      <c r="AT43" s="134">
        <f t="shared" si="14"/>
        <v>0</v>
      </c>
      <c r="AU43" s="134">
        <v>0</v>
      </c>
      <c r="AV43" s="134">
        <v>0</v>
      </c>
      <c r="AW43" s="134">
        <v>0</v>
      </c>
      <c r="AX43" s="134">
        <v>0</v>
      </c>
      <c r="AY43" s="134">
        <f t="shared" si="15"/>
        <v>0</v>
      </c>
      <c r="AZ43" s="134">
        <v>0</v>
      </c>
      <c r="BA43" s="134">
        <v>0</v>
      </c>
      <c r="BB43" s="134">
        <v>0</v>
      </c>
      <c r="BC43" s="134">
        <v>0</v>
      </c>
      <c r="BD43" s="135">
        <v>54032</v>
      </c>
      <c r="BE43" s="134">
        <v>0</v>
      </c>
      <c r="BF43" s="134">
        <v>0</v>
      </c>
      <c r="BG43" s="134">
        <f t="shared" si="16"/>
        <v>200</v>
      </c>
      <c r="BH43" s="134">
        <f t="shared" si="36"/>
        <v>0</v>
      </c>
      <c r="BI43" s="134">
        <f t="shared" si="36"/>
        <v>0</v>
      </c>
      <c r="BJ43" s="134">
        <f t="shared" si="36"/>
        <v>0</v>
      </c>
      <c r="BK43" s="134">
        <f t="shared" si="36"/>
        <v>0</v>
      </c>
      <c r="BL43" s="134">
        <f t="shared" si="36"/>
        <v>0</v>
      </c>
      <c r="BM43" s="134">
        <f t="shared" si="36"/>
        <v>0</v>
      </c>
      <c r="BN43" s="134">
        <f t="shared" si="36"/>
        <v>0</v>
      </c>
      <c r="BO43" s="135">
        <f t="shared" si="36"/>
        <v>0</v>
      </c>
      <c r="BP43" s="134">
        <f t="shared" si="36"/>
        <v>2200</v>
      </c>
      <c r="BQ43" s="134">
        <f t="shared" si="36"/>
        <v>2200</v>
      </c>
      <c r="BR43" s="134">
        <f t="shared" si="36"/>
        <v>2200</v>
      </c>
      <c r="BS43" s="134">
        <f t="shared" si="36"/>
        <v>0</v>
      </c>
      <c r="BT43" s="134">
        <f t="shared" si="36"/>
        <v>0</v>
      </c>
      <c r="BU43" s="134">
        <f t="shared" si="36"/>
        <v>0</v>
      </c>
      <c r="BV43" s="134">
        <f t="shared" si="36"/>
        <v>0</v>
      </c>
      <c r="BW43" s="134">
        <f t="shared" si="34"/>
        <v>0</v>
      </c>
      <c r="BX43" s="134">
        <f t="shared" si="33"/>
        <v>0</v>
      </c>
      <c r="BY43" s="134">
        <f t="shared" si="33"/>
        <v>0</v>
      </c>
      <c r="BZ43" s="134">
        <f t="shared" si="33"/>
        <v>0</v>
      </c>
      <c r="CA43" s="134">
        <f t="shared" si="33"/>
        <v>0</v>
      </c>
      <c r="CB43" s="134">
        <f t="shared" si="33"/>
        <v>0</v>
      </c>
      <c r="CC43" s="134">
        <f t="shared" si="33"/>
        <v>0</v>
      </c>
      <c r="CD43" s="134">
        <f t="shared" si="33"/>
        <v>0</v>
      </c>
      <c r="CE43" s="134">
        <f t="shared" si="33"/>
        <v>0</v>
      </c>
      <c r="CF43" s="135">
        <f t="shared" si="33"/>
        <v>117077</v>
      </c>
      <c r="CG43" s="134">
        <f t="shared" si="33"/>
        <v>0</v>
      </c>
      <c r="CH43" s="134">
        <f t="shared" si="33"/>
        <v>0</v>
      </c>
      <c r="CI43" s="134">
        <f t="shared" si="33"/>
        <v>2200</v>
      </c>
    </row>
    <row r="44" spans="1:87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3"/>
        <v>0</v>
      </c>
      <c r="E44" s="134">
        <f t="shared" si="4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559</v>
      </c>
      <c r="L44" s="134">
        <f t="shared" si="5"/>
        <v>12467</v>
      </c>
      <c r="M44" s="134">
        <f t="shared" si="6"/>
        <v>1300</v>
      </c>
      <c r="N44" s="134">
        <v>1300</v>
      </c>
      <c r="O44" s="134">
        <v>0</v>
      </c>
      <c r="P44" s="134">
        <v>0</v>
      </c>
      <c r="Q44" s="134">
        <v>0</v>
      </c>
      <c r="R44" s="134">
        <f t="shared" si="7"/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f t="shared" si="8"/>
        <v>11167</v>
      </c>
      <c r="X44" s="134">
        <v>11167</v>
      </c>
      <c r="Y44" s="134">
        <v>0</v>
      </c>
      <c r="Z44" s="134">
        <v>0</v>
      </c>
      <c r="AA44" s="134">
        <v>0</v>
      </c>
      <c r="AB44" s="135">
        <v>50788</v>
      </c>
      <c r="AC44" s="134">
        <v>0</v>
      </c>
      <c r="AD44" s="134">
        <v>0</v>
      </c>
      <c r="AE44" s="134">
        <f t="shared" si="9"/>
        <v>12467</v>
      </c>
      <c r="AF44" s="134">
        <f t="shared" si="10"/>
        <v>5791</v>
      </c>
      <c r="AG44" s="134">
        <f t="shared" si="11"/>
        <v>5791</v>
      </c>
      <c r="AH44" s="134">
        <v>0</v>
      </c>
      <c r="AI44" s="134">
        <v>0</v>
      </c>
      <c r="AJ44" s="134">
        <v>0</v>
      </c>
      <c r="AK44" s="134">
        <v>5791</v>
      </c>
      <c r="AL44" s="134">
        <v>0</v>
      </c>
      <c r="AM44" s="135">
        <v>5295</v>
      </c>
      <c r="AN44" s="134">
        <f t="shared" si="12"/>
        <v>1300</v>
      </c>
      <c r="AO44" s="134">
        <f t="shared" si="13"/>
        <v>1300</v>
      </c>
      <c r="AP44" s="134">
        <v>1300</v>
      </c>
      <c r="AQ44" s="134">
        <v>0</v>
      </c>
      <c r="AR44" s="134">
        <v>0</v>
      </c>
      <c r="AS44" s="134">
        <v>0</v>
      </c>
      <c r="AT44" s="134">
        <f t="shared" si="14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15"/>
        <v>0</v>
      </c>
      <c r="AZ44" s="134">
        <v>0</v>
      </c>
      <c r="BA44" s="134">
        <v>0</v>
      </c>
      <c r="BB44" s="134">
        <v>0</v>
      </c>
      <c r="BC44" s="134">
        <v>0</v>
      </c>
      <c r="BD44" s="135">
        <v>23816</v>
      </c>
      <c r="BE44" s="134">
        <v>0</v>
      </c>
      <c r="BF44" s="134">
        <v>0</v>
      </c>
      <c r="BG44" s="134">
        <f t="shared" si="16"/>
        <v>7091</v>
      </c>
      <c r="BH44" s="134">
        <f t="shared" si="36"/>
        <v>5791</v>
      </c>
      <c r="BI44" s="134">
        <f t="shared" si="36"/>
        <v>5791</v>
      </c>
      <c r="BJ44" s="134">
        <f t="shared" si="36"/>
        <v>0</v>
      </c>
      <c r="BK44" s="134">
        <f t="shared" si="36"/>
        <v>0</v>
      </c>
      <c r="BL44" s="134">
        <f t="shared" si="36"/>
        <v>0</v>
      </c>
      <c r="BM44" s="134">
        <f t="shared" si="36"/>
        <v>5791</v>
      </c>
      <c r="BN44" s="134">
        <f t="shared" si="36"/>
        <v>0</v>
      </c>
      <c r="BO44" s="135">
        <f t="shared" si="36"/>
        <v>5854</v>
      </c>
      <c r="BP44" s="134">
        <f t="shared" si="36"/>
        <v>13767</v>
      </c>
      <c r="BQ44" s="134">
        <f t="shared" si="36"/>
        <v>2600</v>
      </c>
      <c r="BR44" s="134">
        <f t="shared" si="36"/>
        <v>2600</v>
      </c>
      <c r="BS44" s="134">
        <f t="shared" si="36"/>
        <v>0</v>
      </c>
      <c r="BT44" s="134">
        <f t="shared" si="36"/>
        <v>0</v>
      </c>
      <c r="BU44" s="134">
        <f t="shared" si="36"/>
        <v>0</v>
      </c>
      <c r="BV44" s="134">
        <f t="shared" si="36"/>
        <v>0</v>
      </c>
      <c r="BW44" s="134">
        <f t="shared" si="34"/>
        <v>0</v>
      </c>
      <c r="BX44" s="134">
        <f t="shared" si="33"/>
        <v>0</v>
      </c>
      <c r="BY44" s="134">
        <f t="shared" si="33"/>
        <v>0</v>
      </c>
      <c r="BZ44" s="134">
        <f t="shared" si="33"/>
        <v>0</v>
      </c>
      <c r="CA44" s="134">
        <f t="shared" si="33"/>
        <v>11167</v>
      </c>
      <c r="CB44" s="134">
        <f t="shared" si="33"/>
        <v>11167</v>
      </c>
      <c r="CC44" s="134">
        <f t="shared" si="33"/>
        <v>0</v>
      </c>
      <c r="CD44" s="134">
        <f t="shared" si="33"/>
        <v>0</v>
      </c>
      <c r="CE44" s="134">
        <f t="shared" si="33"/>
        <v>0</v>
      </c>
      <c r="CF44" s="135">
        <f t="shared" si="33"/>
        <v>74604</v>
      </c>
      <c r="CG44" s="134">
        <f t="shared" si="33"/>
        <v>0</v>
      </c>
      <c r="CH44" s="134">
        <f t="shared" si="33"/>
        <v>0</v>
      </c>
      <c r="CI44" s="134">
        <f t="shared" si="33"/>
        <v>19558</v>
      </c>
    </row>
    <row r="45" spans="1:87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3"/>
        <v>0</v>
      </c>
      <c r="E45" s="134">
        <f t="shared" si="4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5">
        <v>1258</v>
      </c>
      <c r="L45" s="134">
        <f t="shared" si="5"/>
        <v>48888</v>
      </c>
      <c r="M45" s="134">
        <f t="shared" si="6"/>
        <v>5558</v>
      </c>
      <c r="N45" s="134">
        <v>5558</v>
      </c>
      <c r="O45" s="134">
        <v>0</v>
      </c>
      <c r="P45" s="134">
        <v>0</v>
      </c>
      <c r="Q45" s="134">
        <v>0</v>
      </c>
      <c r="R45" s="134">
        <f t="shared" si="7"/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f t="shared" si="8"/>
        <v>43330</v>
      </c>
      <c r="X45" s="134">
        <v>36047</v>
      </c>
      <c r="Y45" s="134">
        <v>0</v>
      </c>
      <c r="Z45" s="134">
        <v>7283</v>
      </c>
      <c r="AA45" s="134">
        <v>0</v>
      </c>
      <c r="AB45" s="135">
        <v>135148</v>
      </c>
      <c r="AC45" s="134">
        <v>0</v>
      </c>
      <c r="AD45" s="134">
        <v>0</v>
      </c>
      <c r="AE45" s="134">
        <f t="shared" si="9"/>
        <v>48888</v>
      </c>
      <c r="AF45" s="134">
        <f t="shared" si="10"/>
        <v>0</v>
      </c>
      <c r="AG45" s="134">
        <f t="shared" si="11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12056</v>
      </c>
      <c r="AN45" s="134">
        <f t="shared" si="12"/>
        <v>618</v>
      </c>
      <c r="AO45" s="134">
        <f t="shared" si="13"/>
        <v>618</v>
      </c>
      <c r="AP45" s="134">
        <v>618</v>
      </c>
      <c r="AQ45" s="134">
        <v>0</v>
      </c>
      <c r="AR45" s="134">
        <v>0</v>
      </c>
      <c r="AS45" s="134">
        <v>0</v>
      </c>
      <c r="AT45" s="134">
        <f t="shared" si="14"/>
        <v>0</v>
      </c>
      <c r="AU45" s="134">
        <v>0</v>
      </c>
      <c r="AV45" s="134">
        <v>0</v>
      </c>
      <c r="AW45" s="134">
        <v>0</v>
      </c>
      <c r="AX45" s="134">
        <v>0</v>
      </c>
      <c r="AY45" s="134">
        <f t="shared" si="15"/>
        <v>0</v>
      </c>
      <c r="AZ45" s="134">
        <v>0</v>
      </c>
      <c r="BA45" s="134">
        <v>0</v>
      </c>
      <c r="BB45" s="134">
        <v>0</v>
      </c>
      <c r="BC45" s="134">
        <v>0</v>
      </c>
      <c r="BD45" s="135">
        <v>62232</v>
      </c>
      <c r="BE45" s="134">
        <v>0</v>
      </c>
      <c r="BF45" s="134">
        <v>0</v>
      </c>
      <c r="BG45" s="134">
        <f t="shared" si="16"/>
        <v>618</v>
      </c>
      <c r="BH45" s="134">
        <f t="shared" si="36"/>
        <v>0</v>
      </c>
      <c r="BI45" s="134">
        <f t="shared" si="36"/>
        <v>0</v>
      </c>
      <c r="BJ45" s="134">
        <f t="shared" si="36"/>
        <v>0</v>
      </c>
      <c r="BK45" s="134">
        <f t="shared" si="36"/>
        <v>0</v>
      </c>
      <c r="BL45" s="134">
        <f t="shared" si="36"/>
        <v>0</v>
      </c>
      <c r="BM45" s="134">
        <f t="shared" si="36"/>
        <v>0</v>
      </c>
      <c r="BN45" s="134">
        <f t="shared" si="36"/>
        <v>0</v>
      </c>
      <c r="BO45" s="135">
        <f t="shared" si="36"/>
        <v>13314</v>
      </c>
      <c r="BP45" s="134">
        <f t="shared" si="36"/>
        <v>49506</v>
      </c>
      <c r="BQ45" s="134">
        <f t="shared" si="36"/>
        <v>6176</v>
      </c>
      <c r="BR45" s="134">
        <f t="shared" si="36"/>
        <v>6176</v>
      </c>
      <c r="BS45" s="134">
        <f t="shared" si="36"/>
        <v>0</v>
      </c>
      <c r="BT45" s="134">
        <f t="shared" si="36"/>
        <v>0</v>
      </c>
      <c r="BU45" s="134">
        <f t="shared" si="36"/>
        <v>0</v>
      </c>
      <c r="BV45" s="134">
        <f t="shared" si="36"/>
        <v>0</v>
      </c>
      <c r="BW45" s="134">
        <f t="shared" si="34"/>
        <v>0</v>
      </c>
      <c r="BX45" s="134">
        <f t="shared" si="33"/>
        <v>0</v>
      </c>
      <c r="BY45" s="134">
        <f t="shared" si="33"/>
        <v>0</v>
      </c>
      <c r="BZ45" s="134">
        <f t="shared" si="33"/>
        <v>0</v>
      </c>
      <c r="CA45" s="134">
        <f t="shared" si="33"/>
        <v>43330</v>
      </c>
      <c r="CB45" s="134">
        <f t="shared" si="33"/>
        <v>36047</v>
      </c>
      <c r="CC45" s="134">
        <f t="shared" si="33"/>
        <v>0</v>
      </c>
      <c r="CD45" s="134">
        <f t="shared" si="33"/>
        <v>7283</v>
      </c>
      <c r="CE45" s="134">
        <f t="shared" si="33"/>
        <v>0</v>
      </c>
      <c r="CF45" s="135">
        <f t="shared" si="33"/>
        <v>197380</v>
      </c>
      <c r="CG45" s="134">
        <f t="shared" si="33"/>
        <v>0</v>
      </c>
      <c r="CH45" s="134">
        <f t="shared" si="33"/>
        <v>0</v>
      </c>
      <c r="CI45" s="134">
        <f t="shared" si="33"/>
        <v>49506</v>
      </c>
    </row>
    <row r="46" spans="1:87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3"/>
        <v>0</v>
      </c>
      <c r="E46" s="134">
        <f t="shared" si="4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25450</v>
      </c>
      <c r="L46" s="134">
        <f t="shared" si="5"/>
        <v>29252</v>
      </c>
      <c r="M46" s="134">
        <f t="shared" si="6"/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f t="shared" si="7"/>
        <v>6419</v>
      </c>
      <c r="S46" s="134">
        <v>6419</v>
      </c>
      <c r="T46" s="134">
        <v>0</v>
      </c>
      <c r="U46" s="134">
        <v>0</v>
      </c>
      <c r="V46" s="134">
        <v>0</v>
      </c>
      <c r="W46" s="134">
        <f t="shared" si="8"/>
        <v>22833</v>
      </c>
      <c r="X46" s="134">
        <v>22833</v>
      </c>
      <c r="Y46" s="134">
        <v>0</v>
      </c>
      <c r="Z46" s="134">
        <v>0</v>
      </c>
      <c r="AA46" s="134">
        <v>0</v>
      </c>
      <c r="AB46" s="135">
        <v>42340</v>
      </c>
      <c r="AC46" s="134">
        <v>0</v>
      </c>
      <c r="AD46" s="134">
        <v>0</v>
      </c>
      <c r="AE46" s="134">
        <f t="shared" si="9"/>
        <v>29252</v>
      </c>
      <c r="AF46" s="134">
        <f t="shared" si="10"/>
        <v>0</v>
      </c>
      <c r="AG46" s="134">
        <f t="shared" si="11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12"/>
        <v>0</v>
      </c>
      <c r="AO46" s="134">
        <f t="shared" si="13"/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f t="shared" si="14"/>
        <v>0</v>
      </c>
      <c r="AU46" s="134">
        <v>0</v>
      </c>
      <c r="AV46" s="134">
        <v>0</v>
      </c>
      <c r="AW46" s="134">
        <v>0</v>
      </c>
      <c r="AX46" s="134">
        <v>0</v>
      </c>
      <c r="AY46" s="134">
        <f t="shared" si="15"/>
        <v>0</v>
      </c>
      <c r="AZ46" s="134">
        <v>0</v>
      </c>
      <c r="BA46" s="134">
        <v>0</v>
      </c>
      <c r="BB46" s="134">
        <v>0</v>
      </c>
      <c r="BC46" s="134">
        <v>0</v>
      </c>
      <c r="BD46" s="135">
        <v>17935</v>
      </c>
      <c r="BE46" s="134">
        <v>0</v>
      </c>
      <c r="BF46" s="134">
        <v>0</v>
      </c>
      <c r="BG46" s="134">
        <f t="shared" si="16"/>
        <v>0</v>
      </c>
      <c r="BH46" s="134">
        <f t="shared" si="36"/>
        <v>0</v>
      </c>
      <c r="BI46" s="134">
        <f t="shared" si="36"/>
        <v>0</v>
      </c>
      <c r="BJ46" s="134">
        <f t="shared" si="36"/>
        <v>0</v>
      </c>
      <c r="BK46" s="134">
        <f t="shared" si="36"/>
        <v>0</v>
      </c>
      <c r="BL46" s="134">
        <f t="shared" si="36"/>
        <v>0</v>
      </c>
      <c r="BM46" s="134">
        <f t="shared" si="36"/>
        <v>0</v>
      </c>
      <c r="BN46" s="134">
        <f t="shared" si="36"/>
        <v>0</v>
      </c>
      <c r="BO46" s="135">
        <f t="shared" si="36"/>
        <v>25450</v>
      </c>
      <c r="BP46" s="134">
        <f t="shared" si="36"/>
        <v>29252</v>
      </c>
      <c r="BQ46" s="134">
        <f t="shared" si="36"/>
        <v>0</v>
      </c>
      <c r="BR46" s="134">
        <f t="shared" si="36"/>
        <v>0</v>
      </c>
      <c r="BS46" s="134">
        <f t="shared" si="36"/>
        <v>0</v>
      </c>
      <c r="BT46" s="134">
        <f t="shared" si="36"/>
        <v>0</v>
      </c>
      <c r="BU46" s="134">
        <f t="shared" si="36"/>
        <v>0</v>
      </c>
      <c r="BV46" s="134">
        <f t="shared" si="36"/>
        <v>6419</v>
      </c>
      <c r="BW46" s="134">
        <f t="shared" si="34"/>
        <v>6419</v>
      </c>
      <c r="BX46" s="134">
        <f t="shared" si="33"/>
        <v>0</v>
      </c>
      <c r="BY46" s="134">
        <f t="shared" si="33"/>
        <v>0</v>
      </c>
      <c r="BZ46" s="134">
        <f t="shared" si="33"/>
        <v>0</v>
      </c>
      <c r="CA46" s="134">
        <f t="shared" si="33"/>
        <v>22833</v>
      </c>
      <c r="CB46" s="134">
        <f t="shared" si="33"/>
        <v>22833</v>
      </c>
      <c r="CC46" s="134">
        <f t="shared" si="33"/>
        <v>0</v>
      </c>
      <c r="CD46" s="134">
        <f t="shared" si="33"/>
        <v>0</v>
      </c>
      <c r="CE46" s="134">
        <f t="shared" si="33"/>
        <v>0</v>
      </c>
      <c r="CF46" s="135">
        <f t="shared" si="33"/>
        <v>60275</v>
      </c>
      <c r="CG46" s="134">
        <f t="shared" si="33"/>
        <v>0</v>
      </c>
      <c r="CH46" s="134">
        <f t="shared" si="33"/>
        <v>0</v>
      </c>
      <c r="CI46" s="134">
        <f t="shared" si="33"/>
        <v>29252</v>
      </c>
    </row>
    <row r="47" spans="1:87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3"/>
        <v>0</v>
      </c>
      <c r="E47" s="134">
        <f t="shared" si="4"/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5"/>
        <v>0</v>
      </c>
      <c r="M47" s="134">
        <f t="shared" si="6"/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f t="shared" si="7"/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f t="shared" si="8"/>
        <v>0</v>
      </c>
      <c r="X47" s="134">
        <v>0</v>
      </c>
      <c r="Y47" s="134">
        <v>0</v>
      </c>
      <c r="Z47" s="134">
        <v>0</v>
      </c>
      <c r="AA47" s="134">
        <v>0</v>
      </c>
      <c r="AB47" s="135">
        <v>7441</v>
      </c>
      <c r="AC47" s="134">
        <v>0</v>
      </c>
      <c r="AD47" s="134">
        <v>0</v>
      </c>
      <c r="AE47" s="134">
        <f t="shared" si="9"/>
        <v>0</v>
      </c>
      <c r="AF47" s="134">
        <f t="shared" si="10"/>
        <v>0</v>
      </c>
      <c r="AG47" s="134">
        <f t="shared" si="11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12"/>
        <v>0</v>
      </c>
      <c r="AO47" s="134">
        <f t="shared" si="13"/>
        <v>0</v>
      </c>
      <c r="AP47" s="134">
        <v>0</v>
      </c>
      <c r="AQ47" s="134">
        <v>0</v>
      </c>
      <c r="AR47" s="134">
        <v>0</v>
      </c>
      <c r="AS47" s="134">
        <v>0</v>
      </c>
      <c r="AT47" s="134">
        <f t="shared" si="14"/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f t="shared" si="15"/>
        <v>0</v>
      </c>
      <c r="AZ47" s="134">
        <v>0</v>
      </c>
      <c r="BA47" s="134">
        <v>0</v>
      </c>
      <c r="BB47" s="134">
        <v>0</v>
      </c>
      <c r="BC47" s="134">
        <v>0</v>
      </c>
      <c r="BD47" s="135">
        <v>7592</v>
      </c>
      <c r="BE47" s="134">
        <v>0</v>
      </c>
      <c r="BF47" s="134">
        <v>0</v>
      </c>
      <c r="BG47" s="134">
        <f t="shared" si="16"/>
        <v>0</v>
      </c>
      <c r="BH47" s="134">
        <f t="shared" si="36"/>
        <v>0</v>
      </c>
      <c r="BI47" s="134">
        <f t="shared" si="36"/>
        <v>0</v>
      </c>
      <c r="BJ47" s="134">
        <f t="shared" si="36"/>
        <v>0</v>
      </c>
      <c r="BK47" s="134">
        <f t="shared" si="36"/>
        <v>0</v>
      </c>
      <c r="BL47" s="134">
        <f t="shared" si="36"/>
        <v>0</v>
      </c>
      <c r="BM47" s="134">
        <f t="shared" si="36"/>
        <v>0</v>
      </c>
      <c r="BN47" s="134">
        <f t="shared" si="36"/>
        <v>0</v>
      </c>
      <c r="BO47" s="135">
        <f t="shared" si="36"/>
        <v>0</v>
      </c>
      <c r="BP47" s="134">
        <f t="shared" si="36"/>
        <v>0</v>
      </c>
      <c r="BQ47" s="134">
        <f t="shared" si="36"/>
        <v>0</v>
      </c>
      <c r="BR47" s="134">
        <f t="shared" si="36"/>
        <v>0</v>
      </c>
      <c r="BS47" s="134">
        <f t="shared" si="36"/>
        <v>0</v>
      </c>
      <c r="BT47" s="134">
        <f t="shared" si="36"/>
        <v>0</v>
      </c>
      <c r="BU47" s="134">
        <f t="shared" si="36"/>
        <v>0</v>
      </c>
      <c r="BV47" s="134">
        <f t="shared" si="36"/>
        <v>0</v>
      </c>
      <c r="BW47" s="134">
        <f t="shared" si="34"/>
        <v>0</v>
      </c>
      <c r="BX47" s="134">
        <f t="shared" si="33"/>
        <v>0</v>
      </c>
      <c r="BY47" s="134">
        <f t="shared" si="33"/>
        <v>0</v>
      </c>
      <c r="BZ47" s="134">
        <f t="shared" si="33"/>
        <v>0</v>
      </c>
      <c r="CA47" s="134">
        <f t="shared" si="33"/>
        <v>0</v>
      </c>
      <c r="CB47" s="134">
        <f t="shared" si="33"/>
        <v>0</v>
      </c>
      <c r="CC47" s="134">
        <f t="shared" si="33"/>
        <v>0</v>
      </c>
      <c r="CD47" s="134">
        <f t="shared" si="33"/>
        <v>0</v>
      </c>
      <c r="CE47" s="134">
        <f t="shared" si="33"/>
        <v>0</v>
      </c>
      <c r="CF47" s="135">
        <f t="shared" si="33"/>
        <v>15033</v>
      </c>
      <c r="CG47" s="134">
        <f t="shared" si="33"/>
        <v>0</v>
      </c>
      <c r="CH47" s="134">
        <f t="shared" si="33"/>
        <v>0</v>
      </c>
      <c r="CI47" s="134">
        <f t="shared" si="33"/>
        <v>0</v>
      </c>
    </row>
    <row r="48" spans="1:87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3"/>
        <v>6724</v>
      </c>
      <c r="E48" s="134">
        <f t="shared" si="4"/>
        <v>6724</v>
      </c>
      <c r="F48" s="134">
        <v>0</v>
      </c>
      <c r="G48" s="134">
        <v>0</v>
      </c>
      <c r="H48" s="134">
        <v>0</v>
      </c>
      <c r="I48" s="134">
        <v>6724</v>
      </c>
      <c r="J48" s="134">
        <v>0</v>
      </c>
      <c r="K48" s="135">
        <v>0</v>
      </c>
      <c r="L48" s="134">
        <f t="shared" si="5"/>
        <v>395950</v>
      </c>
      <c r="M48" s="134">
        <f t="shared" si="6"/>
        <v>41958</v>
      </c>
      <c r="N48" s="134">
        <v>27381</v>
      </c>
      <c r="O48" s="134">
        <v>0</v>
      </c>
      <c r="P48" s="134">
        <v>6051</v>
      </c>
      <c r="Q48" s="134">
        <v>8526</v>
      </c>
      <c r="R48" s="134">
        <f t="shared" si="7"/>
        <v>189578</v>
      </c>
      <c r="S48" s="134">
        <v>0</v>
      </c>
      <c r="T48" s="134">
        <v>175635</v>
      </c>
      <c r="U48" s="134">
        <v>13943</v>
      </c>
      <c r="V48" s="134">
        <v>0</v>
      </c>
      <c r="W48" s="134">
        <f t="shared" si="8"/>
        <v>164414</v>
      </c>
      <c r="X48" s="134">
        <v>69475</v>
      </c>
      <c r="Y48" s="134">
        <v>89839</v>
      </c>
      <c r="Z48" s="134">
        <v>5100</v>
      </c>
      <c r="AA48" s="134">
        <v>0</v>
      </c>
      <c r="AB48" s="135">
        <v>0</v>
      </c>
      <c r="AC48" s="134">
        <v>0</v>
      </c>
      <c r="AD48" s="134">
        <v>0</v>
      </c>
      <c r="AE48" s="134">
        <f t="shared" si="9"/>
        <v>402674</v>
      </c>
      <c r="AF48" s="134">
        <f t="shared" si="10"/>
        <v>11663</v>
      </c>
      <c r="AG48" s="134">
        <f t="shared" si="11"/>
        <v>11663</v>
      </c>
      <c r="AH48" s="134">
        <v>0</v>
      </c>
      <c r="AI48" s="134">
        <v>0</v>
      </c>
      <c r="AJ48" s="134">
        <v>0</v>
      </c>
      <c r="AK48" s="134">
        <v>11663</v>
      </c>
      <c r="AL48" s="134">
        <v>0</v>
      </c>
      <c r="AM48" s="135">
        <v>0</v>
      </c>
      <c r="AN48" s="134">
        <f t="shared" si="12"/>
        <v>60656</v>
      </c>
      <c r="AO48" s="134">
        <f t="shared" si="13"/>
        <v>26971</v>
      </c>
      <c r="AP48" s="134">
        <v>0</v>
      </c>
      <c r="AQ48" s="134">
        <v>0</v>
      </c>
      <c r="AR48" s="134">
        <v>26971</v>
      </c>
      <c r="AS48" s="134">
        <v>0</v>
      </c>
      <c r="AT48" s="134">
        <f t="shared" si="14"/>
        <v>33685</v>
      </c>
      <c r="AU48" s="134">
        <v>0</v>
      </c>
      <c r="AV48" s="134">
        <v>33685</v>
      </c>
      <c r="AW48" s="134">
        <v>0</v>
      </c>
      <c r="AX48" s="134">
        <v>0</v>
      </c>
      <c r="AY48" s="134">
        <f t="shared" si="15"/>
        <v>0</v>
      </c>
      <c r="AZ48" s="134">
        <v>0</v>
      </c>
      <c r="BA48" s="134">
        <v>0</v>
      </c>
      <c r="BB48" s="134">
        <v>0</v>
      </c>
      <c r="BC48" s="134">
        <v>0</v>
      </c>
      <c r="BD48" s="135">
        <v>0</v>
      </c>
      <c r="BE48" s="134">
        <v>0</v>
      </c>
      <c r="BF48" s="134">
        <v>0</v>
      </c>
      <c r="BG48" s="134">
        <f t="shared" si="16"/>
        <v>72319</v>
      </c>
      <c r="BH48" s="134">
        <f t="shared" si="36"/>
        <v>18387</v>
      </c>
      <c r="BI48" s="134">
        <f t="shared" si="36"/>
        <v>18387</v>
      </c>
      <c r="BJ48" s="134">
        <f t="shared" si="36"/>
        <v>0</v>
      </c>
      <c r="BK48" s="134">
        <f t="shared" si="36"/>
        <v>0</v>
      </c>
      <c r="BL48" s="134">
        <f t="shared" si="36"/>
        <v>0</v>
      </c>
      <c r="BM48" s="134">
        <f t="shared" si="36"/>
        <v>18387</v>
      </c>
      <c r="BN48" s="134">
        <f t="shared" si="36"/>
        <v>0</v>
      </c>
      <c r="BO48" s="135">
        <v>0</v>
      </c>
      <c r="BP48" s="134">
        <f t="shared" si="36"/>
        <v>456606</v>
      </c>
      <c r="BQ48" s="134">
        <f t="shared" si="36"/>
        <v>68929</v>
      </c>
      <c r="BR48" s="134">
        <f t="shared" si="36"/>
        <v>27381</v>
      </c>
      <c r="BS48" s="134">
        <f t="shared" si="36"/>
        <v>0</v>
      </c>
      <c r="BT48" s="134">
        <f t="shared" si="36"/>
        <v>33022</v>
      </c>
      <c r="BU48" s="134">
        <f t="shared" si="36"/>
        <v>8526</v>
      </c>
      <c r="BV48" s="134">
        <f t="shared" si="36"/>
        <v>223263</v>
      </c>
      <c r="BW48" s="134">
        <f t="shared" si="34"/>
        <v>0</v>
      </c>
      <c r="BX48" s="134">
        <f t="shared" si="33"/>
        <v>209320</v>
      </c>
      <c r="BY48" s="134">
        <f t="shared" si="33"/>
        <v>13943</v>
      </c>
      <c r="BZ48" s="134">
        <f t="shared" si="33"/>
        <v>0</v>
      </c>
      <c r="CA48" s="134">
        <f t="shared" si="33"/>
        <v>164414</v>
      </c>
      <c r="CB48" s="134">
        <f t="shared" si="33"/>
        <v>69475</v>
      </c>
      <c r="CC48" s="134">
        <f t="shared" si="33"/>
        <v>89839</v>
      </c>
      <c r="CD48" s="134">
        <f t="shared" si="33"/>
        <v>5100</v>
      </c>
      <c r="CE48" s="134">
        <f t="shared" si="33"/>
        <v>0</v>
      </c>
      <c r="CF48" s="135">
        <v>0</v>
      </c>
      <c r="CG48" s="134">
        <f t="shared" si="33"/>
        <v>0</v>
      </c>
      <c r="CH48" s="134">
        <f t="shared" si="33"/>
        <v>0</v>
      </c>
      <c r="CI48" s="134">
        <f aca="true" t="shared" si="37" ref="CA48:CI60">SUM(AE48,BG48)</f>
        <v>474993</v>
      </c>
    </row>
    <row r="49" spans="1:87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3"/>
        <v>775524</v>
      </c>
      <c r="E49" s="134">
        <f t="shared" si="4"/>
        <v>775524</v>
      </c>
      <c r="F49" s="134">
        <v>0</v>
      </c>
      <c r="G49" s="134">
        <v>775524</v>
      </c>
      <c r="H49" s="134">
        <v>0</v>
      </c>
      <c r="I49" s="134">
        <v>0</v>
      </c>
      <c r="J49" s="134">
        <v>0</v>
      </c>
      <c r="K49" s="135">
        <v>0</v>
      </c>
      <c r="L49" s="134">
        <f t="shared" si="5"/>
        <v>1757586</v>
      </c>
      <c r="M49" s="134">
        <f t="shared" si="6"/>
        <v>335142</v>
      </c>
      <c r="N49" s="134">
        <v>145228</v>
      </c>
      <c r="O49" s="134">
        <v>0</v>
      </c>
      <c r="P49" s="134">
        <v>189914</v>
      </c>
      <c r="Q49" s="134">
        <v>0</v>
      </c>
      <c r="R49" s="134">
        <f t="shared" si="7"/>
        <v>963594</v>
      </c>
      <c r="S49" s="134">
        <v>0</v>
      </c>
      <c r="T49" s="134">
        <v>817261</v>
      </c>
      <c r="U49" s="134">
        <v>146333</v>
      </c>
      <c r="V49" s="134">
        <v>0</v>
      </c>
      <c r="W49" s="134">
        <f t="shared" si="8"/>
        <v>458850</v>
      </c>
      <c r="X49" s="134">
        <v>0</v>
      </c>
      <c r="Y49" s="134">
        <v>458850</v>
      </c>
      <c r="Z49" s="134">
        <v>0</v>
      </c>
      <c r="AA49" s="134">
        <v>0</v>
      </c>
      <c r="AB49" s="135">
        <v>0</v>
      </c>
      <c r="AC49" s="134">
        <v>0</v>
      </c>
      <c r="AD49" s="134">
        <v>293714</v>
      </c>
      <c r="AE49" s="134">
        <f t="shared" si="9"/>
        <v>2826824</v>
      </c>
      <c r="AF49" s="134">
        <f t="shared" si="10"/>
        <v>114577</v>
      </c>
      <c r="AG49" s="134">
        <f t="shared" si="11"/>
        <v>114577</v>
      </c>
      <c r="AH49" s="134">
        <v>0</v>
      </c>
      <c r="AI49" s="134">
        <v>114577</v>
      </c>
      <c r="AJ49" s="134">
        <v>0</v>
      </c>
      <c r="AK49" s="134">
        <v>0</v>
      </c>
      <c r="AL49" s="134">
        <v>0</v>
      </c>
      <c r="AM49" s="135">
        <v>0</v>
      </c>
      <c r="AN49" s="134">
        <f t="shared" si="12"/>
        <v>380905</v>
      </c>
      <c r="AO49" s="134">
        <f t="shared" si="13"/>
        <v>212210</v>
      </c>
      <c r="AP49" s="134">
        <v>87381</v>
      </c>
      <c r="AQ49" s="134"/>
      <c r="AR49" s="134">
        <v>124829</v>
      </c>
      <c r="AS49" s="134">
        <v>0</v>
      </c>
      <c r="AT49" s="134">
        <f t="shared" si="14"/>
        <v>168695</v>
      </c>
      <c r="AU49" s="134">
        <v>0</v>
      </c>
      <c r="AV49" s="134">
        <v>167153</v>
      </c>
      <c r="AW49" s="134">
        <v>1542</v>
      </c>
      <c r="AX49" s="134">
        <v>0</v>
      </c>
      <c r="AY49" s="134">
        <f t="shared" si="15"/>
        <v>0</v>
      </c>
      <c r="AZ49" s="134">
        <v>0</v>
      </c>
      <c r="BA49" s="134">
        <v>0</v>
      </c>
      <c r="BB49" s="134">
        <v>0</v>
      </c>
      <c r="BC49" s="134">
        <v>0</v>
      </c>
      <c r="BD49" s="135">
        <v>0</v>
      </c>
      <c r="BE49" s="134">
        <v>0</v>
      </c>
      <c r="BF49" s="134">
        <v>40564</v>
      </c>
      <c r="BG49" s="134">
        <f t="shared" si="16"/>
        <v>536046</v>
      </c>
      <c r="BH49" s="134">
        <f t="shared" si="36"/>
        <v>890101</v>
      </c>
      <c r="BI49" s="134">
        <f t="shared" si="36"/>
        <v>890101</v>
      </c>
      <c r="BJ49" s="134">
        <f t="shared" si="36"/>
        <v>0</v>
      </c>
      <c r="BK49" s="134">
        <f t="shared" si="36"/>
        <v>890101</v>
      </c>
      <c r="BL49" s="134">
        <f t="shared" si="36"/>
        <v>0</v>
      </c>
      <c r="BM49" s="134">
        <f t="shared" si="36"/>
        <v>0</v>
      </c>
      <c r="BN49" s="134">
        <f t="shared" si="36"/>
        <v>0</v>
      </c>
      <c r="BO49" s="135">
        <v>0</v>
      </c>
      <c r="BP49" s="134">
        <f t="shared" si="36"/>
        <v>2138491</v>
      </c>
      <c r="BQ49" s="134">
        <f t="shared" si="36"/>
        <v>547352</v>
      </c>
      <c r="BR49" s="134">
        <f t="shared" si="36"/>
        <v>232609</v>
      </c>
      <c r="BS49" s="134">
        <f t="shared" si="36"/>
        <v>0</v>
      </c>
      <c r="BT49" s="134">
        <f t="shared" si="36"/>
        <v>314743</v>
      </c>
      <c r="BU49" s="134">
        <f t="shared" si="36"/>
        <v>0</v>
      </c>
      <c r="BV49" s="134">
        <f t="shared" si="36"/>
        <v>1132289</v>
      </c>
      <c r="BW49" s="134">
        <f t="shared" si="34"/>
        <v>0</v>
      </c>
      <c r="BX49" s="134">
        <f aca="true" t="shared" si="38" ref="BX49:BX60">SUM(T49,AV49)</f>
        <v>984414</v>
      </c>
      <c r="BY49" s="134">
        <f aca="true" t="shared" si="39" ref="BY49:BY60">SUM(U49,AW49)</f>
        <v>147875</v>
      </c>
      <c r="BZ49" s="134">
        <f aca="true" t="shared" si="40" ref="BZ49:BZ60">SUM(V49,AX49)</f>
        <v>0</v>
      </c>
      <c r="CA49" s="134">
        <f t="shared" si="37"/>
        <v>458850</v>
      </c>
      <c r="CB49" s="134">
        <f t="shared" si="37"/>
        <v>0</v>
      </c>
      <c r="CC49" s="134">
        <f t="shared" si="37"/>
        <v>458850</v>
      </c>
      <c r="CD49" s="134">
        <f t="shared" si="37"/>
        <v>0</v>
      </c>
      <c r="CE49" s="134">
        <f t="shared" si="37"/>
        <v>0</v>
      </c>
      <c r="CF49" s="135">
        <v>0</v>
      </c>
      <c r="CG49" s="134">
        <f t="shared" si="37"/>
        <v>0</v>
      </c>
      <c r="CH49" s="134">
        <f t="shared" si="37"/>
        <v>334278</v>
      </c>
      <c r="CI49" s="134">
        <f t="shared" si="37"/>
        <v>3362870</v>
      </c>
    </row>
    <row r="50" spans="1:87" s="129" customFormat="1" ht="12" customHeight="1">
      <c r="A50" s="125" t="s">
        <v>334</v>
      </c>
      <c r="B50" s="126" t="s">
        <v>420</v>
      </c>
      <c r="C50" s="125" t="s">
        <v>421</v>
      </c>
      <c r="D50" s="134">
        <f t="shared" si="3"/>
        <v>1035335</v>
      </c>
      <c r="E50" s="134">
        <f t="shared" si="4"/>
        <v>1035335</v>
      </c>
      <c r="F50" s="134">
        <v>0</v>
      </c>
      <c r="G50" s="134">
        <v>1035335</v>
      </c>
      <c r="H50" s="134">
        <v>0</v>
      </c>
      <c r="I50" s="134">
        <v>0</v>
      </c>
      <c r="J50" s="134">
        <v>0</v>
      </c>
      <c r="K50" s="135">
        <v>0</v>
      </c>
      <c r="L50" s="134">
        <f t="shared" si="5"/>
        <v>559522</v>
      </c>
      <c r="M50" s="134">
        <f t="shared" si="6"/>
        <v>217205</v>
      </c>
      <c r="N50" s="134">
        <v>184549</v>
      </c>
      <c r="O50" s="134">
        <v>0</v>
      </c>
      <c r="P50" s="134">
        <v>32656</v>
      </c>
      <c r="Q50" s="134">
        <v>0</v>
      </c>
      <c r="R50" s="134">
        <f t="shared" si="7"/>
        <v>122959</v>
      </c>
      <c r="S50" s="134">
        <v>206</v>
      </c>
      <c r="T50" s="134">
        <v>116568</v>
      </c>
      <c r="U50" s="134">
        <v>6185</v>
      </c>
      <c r="V50" s="134">
        <v>0</v>
      </c>
      <c r="W50" s="134">
        <f t="shared" si="8"/>
        <v>219358</v>
      </c>
      <c r="X50" s="134">
        <v>146236</v>
      </c>
      <c r="Y50" s="134">
        <v>66763</v>
      </c>
      <c r="Z50" s="134">
        <v>6359</v>
      </c>
      <c r="AA50" s="134">
        <v>0</v>
      </c>
      <c r="AB50" s="135">
        <v>0</v>
      </c>
      <c r="AC50" s="134">
        <v>0</v>
      </c>
      <c r="AD50" s="134">
        <v>8193</v>
      </c>
      <c r="AE50" s="134">
        <f t="shared" si="9"/>
        <v>1603050</v>
      </c>
      <c r="AF50" s="134">
        <f t="shared" si="10"/>
        <v>0</v>
      </c>
      <c r="AG50" s="134">
        <f t="shared" si="11"/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5">
        <v>0</v>
      </c>
      <c r="AN50" s="134">
        <f t="shared" si="12"/>
        <v>99459</v>
      </c>
      <c r="AO50" s="134">
        <f t="shared" si="13"/>
        <v>42162</v>
      </c>
      <c r="AP50" s="134">
        <v>36161</v>
      </c>
      <c r="AQ50" s="134">
        <v>0</v>
      </c>
      <c r="AR50" s="134">
        <v>6001</v>
      </c>
      <c r="AS50" s="134">
        <v>0</v>
      </c>
      <c r="AT50" s="134">
        <f t="shared" si="14"/>
        <v>50558</v>
      </c>
      <c r="AU50" s="134">
        <v>0</v>
      </c>
      <c r="AV50" s="134">
        <v>50558</v>
      </c>
      <c r="AW50" s="134">
        <v>0</v>
      </c>
      <c r="AX50" s="134">
        <v>0</v>
      </c>
      <c r="AY50" s="134">
        <f t="shared" si="15"/>
        <v>6739</v>
      </c>
      <c r="AZ50" s="134">
        <v>0</v>
      </c>
      <c r="BA50" s="134">
        <v>6739</v>
      </c>
      <c r="BB50" s="134">
        <v>0</v>
      </c>
      <c r="BC50" s="134">
        <v>0</v>
      </c>
      <c r="BD50" s="135">
        <v>0</v>
      </c>
      <c r="BE50" s="134">
        <v>0</v>
      </c>
      <c r="BF50" s="134">
        <v>1732</v>
      </c>
      <c r="BG50" s="134">
        <f t="shared" si="16"/>
        <v>101191</v>
      </c>
      <c r="BH50" s="134">
        <f t="shared" si="36"/>
        <v>1035335</v>
      </c>
      <c r="BI50" s="134">
        <f t="shared" si="36"/>
        <v>1035335</v>
      </c>
      <c r="BJ50" s="134">
        <f t="shared" si="36"/>
        <v>0</v>
      </c>
      <c r="BK50" s="134">
        <f t="shared" si="36"/>
        <v>1035335</v>
      </c>
      <c r="BL50" s="134">
        <f t="shared" si="36"/>
        <v>0</v>
      </c>
      <c r="BM50" s="134">
        <f t="shared" si="36"/>
        <v>0</v>
      </c>
      <c r="BN50" s="134">
        <f t="shared" si="36"/>
        <v>0</v>
      </c>
      <c r="BO50" s="135">
        <v>0</v>
      </c>
      <c r="BP50" s="134">
        <f t="shared" si="36"/>
        <v>658981</v>
      </c>
      <c r="BQ50" s="134">
        <f t="shared" si="36"/>
        <v>259367</v>
      </c>
      <c r="BR50" s="134">
        <f t="shared" si="36"/>
        <v>220710</v>
      </c>
      <c r="BS50" s="134">
        <f t="shared" si="36"/>
        <v>0</v>
      </c>
      <c r="BT50" s="134">
        <f t="shared" si="36"/>
        <v>38657</v>
      </c>
      <c r="BU50" s="134">
        <f t="shared" si="36"/>
        <v>0</v>
      </c>
      <c r="BV50" s="134">
        <f t="shared" si="36"/>
        <v>173517</v>
      </c>
      <c r="BW50" s="134">
        <f t="shared" si="34"/>
        <v>206</v>
      </c>
      <c r="BX50" s="134">
        <f t="shared" si="38"/>
        <v>167126</v>
      </c>
      <c r="BY50" s="134">
        <f t="shared" si="39"/>
        <v>6185</v>
      </c>
      <c r="BZ50" s="134">
        <f t="shared" si="40"/>
        <v>0</v>
      </c>
      <c r="CA50" s="134">
        <f t="shared" si="37"/>
        <v>226097</v>
      </c>
      <c r="CB50" s="134">
        <f t="shared" si="37"/>
        <v>146236</v>
      </c>
      <c r="CC50" s="134">
        <f t="shared" si="37"/>
        <v>73502</v>
      </c>
      <c r="CD50" s="134">
        <f t="shared" si="37"/>
        <v>6359</v>
      </c>
      <c r="CE50" s="134">
        <f t="shared" si="37"/>
        <v>0</v>
      </c>
      <c r="CF50" s="135">
        <v>0</v>
      </c>
      <c r="CG50" s="134">
        <f t="shared" si="37"/>
        <v>0</v>
      </c>
      <c r="CH50" s="134">
        <f t="shared" si="37"/>
        <v>9925</v>
      </c>
      <c r="CI50" s="134">
        <f t="shared" si="37"/>
        <v>1704241</v>
      </c>
    </row>
    <row r="51" spans="1:87" s="129" customFormat="1" ht="12" customHeight="1">
      <c r="A51" s="125" t="s">
        <v>334</v>
      </c>
      <c r="B51" s="126" t="s">
        <v>422</v>
      </c>
      <c r="C51" s="125" t="s">
        <v>423</v>
      </c>
      <c r="D51" s="134">
        <f t="shared" si="3"/>
        <v>0</v>
      </c>
      <c r="E51" s="134">
        <f t="shared" si="4"/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5">
        <v>0</v>
      </c>
      <c r="L51" s="134">
        <f t="shared" si="5"/>
        <v>463389</v>
      </c>
      <c r="M51" s="134">
        <f t="shared" si="6"/>
        <v>228814</v>
      </c>
      <c r="N51" s="134">
        <v>228814</v>
      </c>
      <c r="O51" s="134">
        <v>0</v>
      </c>
      <c r="P51" s="134">
        <v>0</v>
      </c>
      <c r="Q51" s="134">
        <v>0</v>
      </c>
      <c r="R51" s="134">
        <f t="shared" si="7"/>
        <v>213853</v>
      </c>
      <c r="S51" s="134">
        <v>0</v>
      </c>
      <c r="T51" s="134">
        <v>213853</v>
      </c>
      <c r="U51" s="134">
        <v>0</v>
      </c>
      <c r="V51" s="134">
        <v>0</v>
      </c>
      <c r="W51" s="134">
        <f t="shared" si="8"/>
        <v>20722</v>
      </c>
      <c r="X51" s="134">
        <v>0</v>
      </c>
      <c r="Y51" s="134">
        <v>20722</v>
      </c>
      <c r="Z51" s="134">
        <v>0</v>
      </c>
      <c r="AA51" s="134">
        <v>0</v>
      </c>
      <c r="AB51" s="135">
        <v>0</v>
      </c>
      <c r="AC51" s="134">
        <v>0</v>
      </c>
      <c r="AD51" s="134">
        <v>28940</v>
      </c>
      <c r="AE51" s="134">
        <f t="shared" si="9"/>
        <v>492329</v>
      </c>
      <c r="AF51" s="134">
        <f t="shared" si="10"/>
        <v>187118</v>
      </c>
      <c r="AG51" s="134">
        <f t="shared" si="11"/>
        <v>187118</v>
      </c>
      <c r="AH51" s="134">
        <v>0</v>
      </c>
      <c r="AI51" s="134">
        <v>187118</v>
      </c>
      <c r="AJ51" s="134">
        <v>0</v>
      </c>
      <c r="AK51" s="134">
        <v>0</v>
      </c>
      <c r="AL51" s="134">
        <v>0</v>
      </c>
      <c r="AM51" s="135">
        <v>0</v>
      </c>
      <c r="AN51" s="134">
        <f t="shared" si="12"/>
        <v>245598</v>
      </c>
      <c r="AO51" s="134">
        <f t="shared" si="13"/>
        <v>39180</v>
      </c>
      <c r="AP51" s="134">
        <v>32301</v>
      </c>
      <c r="AQ51" s="134">
        <v>0</v>
      </c>
      <c r="AR51" s="134">
        <v>6879</v>
      </c>
      <c r="AS51" s="134">
        <v>0</v>
      </c>
      <c r="AT51" s="134">
        <f t="shared" si="14"/>
        <v>61810</v>
      </c>
      <c r="AU51" s="134">
        <v>0</v>
      </c>
      <c r="AV51" s="134">
        <v>61810</v>
      </c>
      <c r="AW51" s="134">
        <v>0</v>
      </c>
      <c r="AX51" s="134">
        <v>0</v>
      </c>
      <c r="AY51" s="134">
        <f t="shared" si="15"/>
        <v>144608</v>
      </c>
      <c r="AZ51" s="134">
        <v>0</v>
      </c>
      <c r="BA51" s="134">
        <v>144608</v>
      </c>
      <c r="BB51" s="134">
        <v>0</v>
      </c>
      <c r="BC51" s="134">
        <v>0</v>
      </c>
      <c r="BD51" s="135">
        <v>0</v>
      </c>
      <c r="BE51" s="134">
        <v>0</v>
      </c>
      <c r="BF51" s="134">
        <v>2759</v>
      </c>
      <c r="BG51" s="134">
        <f t="shared" si="16"/>
        <v>435475</v>
      </c>
      <c r="BH51" s="134">
        <f t="shared" si="36"/>
        <v>187118</v>
      </c>
      <c r="BI51" s="134">
        <f t="shared" si="36"/>
        <v>187118</v>
      </c>
      <c r="BJ51" s="134">
        <f t="shared" si="36"/>
        <v>0</v>
      </c>
      <c r="BK51" s="134">
        <f t="shared" si="36"/>
        <v>187118</v>
      </c>
      <c r="BL51" s="134">
        <f t="shared" si="36"/>
        <v>0</v>
      </c>
      <c r="BM51" s="134">
        <f t="shared" si="36"/>
        <v>0</v>
      </c>
      <c r="BN51" s="134">
        <f t="shared" si="36"/>
        <v>0</v>
      </c>
      <c r="BO51" s="135">
        <v>0</v>
      </c>
      <c r="BP51" s="134">
        <f t="shared" si="36"/>
        <v>708987</v>
      </c>
      <c r="BQ51" s="134">
        <f t="shared" si="36"/>
        <v>267994</v>
      </c>
      <c r="BR51" s="134">
        <f t="shared" si="36"/>
        <v>261115</v>
      </c>
      <c r="BS51" s="134">
        <f t="shared" si="36"/>
        <v>0</v>
      </c>
      <c r="BT51" s="134">
        <f t="shared" si="36"/>
        <v>6879</v>
      </c>
      <c r="BU51" s="134">
        <f t="shared" si="36"/>
        <v>0</v>
      </c>
      <c r="BV51" s="134">
        <f t="shared" si="36"/>
        <v>275663</v>
      </c>
      <c r="BW51" s="134">
        <f t="shared" si="34"/>
        <v>0</v>
      </c>
      <c r="BX51" s="134">
        <f t="shared" si="38"/>
        <v>275663</v>
      </c>
      <c r="BY51" s="134">
        <f t="shared" si="39"/>
        <v>0</v>
      </c>
      <c r="BZ51" s="134">
        <f t="shared" si="40"/>
        <v>0</v>
      </c>
      <c r="CA51" s="134">
        <f t="shared" si="37"/>
        <v>165330</v>
      </c>
      <c r="CB51" s="134">
        <f t="shared" si="37"/>
        <v>0</v>
      </c>
      <c r="CC51" s="134">
        <f t="shared" si="37"/>
        <v>165330</v>
      </c>
      <c r="CD51" s="134">
        <f t="shared" si="37"/>
        <v>0</v>
      </c>
      <c r="CE51" s="134">
        <f t="shared" si="37"/>
        <v>0</v>
      </c>
      <c r="CF51" s="135">
        <v>0</v>
      </c>
      <c r="CG51" s="134">
        <f t="shared" si="37"/>
        <v>0</v>
      </c>
      <c r="CH51" s="134">
        <f t="shared" si="37"/>
        <v>31699</v>
      </c>
      <c r="CI51" s="134">
        <f t="shared" si="37"/>
        <v>927804</v>
      </c>
    </row>
    <row r="52" spans="1:87" s="129" customFormat="1" ht="12" customHeight="1">
      <c r="A52" s="125" t="s">
        <v>334</v>
      </c>
      <c r="B52" s="126" t="s">
        <v>424</v>
      </c>
      <c r="C52" s="125" t="s">
        <v>425</v>
      </c>
      <c r="D52" s="134">
        <f t="shared" si="3"/>
        <v>0</v>
      </c>
      <c r="E52" s="134">
        <f t="shared" si="4"/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5">
        <v>0</v>
      </c>
      <c r="L52" s="134">
        <f t="shared" si="5"/>
        <v>0</v>
      </c>
      <c r="M52" s="134">
        <f t="shared" si="6"/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f t="shared" si="7"/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f t="shared" si="8"/>
        <v>0</v>
      </c>
      <c r="X52" s="134">
        <v>0</v>
      </c>
      <c r="Y52" s="134">
        <v>0</v>
      </c>
      <c r="Z52" s="134">
        <v>0</v>
      </c>
      <c r="AA52" s="134">
        <v>0</v>
      </c>
      <c r="AB52" s="135">
        <v>0</v>
      </c>
      <c r="AC52" s="134">
        <v>0</v>
      </c>
      <c r="AD52" s="134">
        <v>0</v>
      </c>
      <c r="AE52" s="134">
        <f t="shared" si="9"/>
        <v>0</v>
      </c>
      <c r="AF52" s="134">
        <f t="shared" si="10"/>
        <v>0</v>
      </c>
      <c r="AG52" s="134">
        <f t="shared" si="11"/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5">
        <v>0</v>
      </c>
      <c r="AN52" s="134">
        <f t="shared" si="12"/>
        <v>329234</v>
      </c>
      <c r="AO52" s="134">
        <f t="shared" si="13"/>
        <v>31410</v>
      </c>
      <c r="AP52" s="134">
        <v>20208</v>
      </c>
      <c r="AQ52" s="134">
        <v>0</v>
      </c>
      <c r="AR52" s="134">
        <v>11202</v>
      </c>
      <c r="AS52" s="134">
        <v>0</v>
      </c>
      <c r="AT52" s="134">
        <f t="shared" si="14"/>
        <v>286252</v>
      </c>
      <c r="AU52" s="134">
        <v>0</v>
      </c>
      <c r="AV52" s="134">
        <v>286252</v>
      </c>
      <c r="AW52" s="134">
        <v>0</v>
      </c>
      <c r="AX52" s="134">
        <v>0</v>
      </c>
      <c r="AY52" s="134">
        <f t="shared" si="15"/>
        <v>11572</v>
      </c>
      <c r="AZ52" s="134">
        <v>0</v>
      </c>
      <c r="BA52" s="134">
        <v>11572</v>
      </c>
      <c r="BB52" s="134">
        <v>0</v>
      </c>
      <c r="BC52" s="134">
        <v>0</v>
      </c>
      <c r="BD52" s="135">
        <v>0</v>
      </c>
      <c r="BE52" s="134">
        <v>0</v>
      </c>
      <c r="BF52" s="134">
        <v>35810</v>
      </c>
      <c r="BG52" s="134">
        <f t="shared" si="16"/>
        <v>365044</v>
      </c>
      <c r="BH52" s="134">
        <f t="shared" si="36"/>
        <v>0</v>
      </c>
      <c r="BI52" s="134">
        <f t="shared" si="36"/>
        <v>0</v>
      </c>
      <c r="BJ52" s="134">
        <f t="shared" si="36"/>
        <v>0</v>
      </c>
      <c r="BK52" s="134">
        <f t="shared" si="36"/>
        <v>0</v>
      </c>
      <c r="BL52" s="134">
        <f t="shared" si="36"/>
        <v>0</v>
      </c>
      <c r="BM52" s="134">
        <f t="shared" si="36"/>
        <v>0</v>
      </c>
      <c r="BN52" s="134">
        <f t="shared" si="36"/>
        <v>0</v>
      </c>
      <c r="BO52" s="135">
        <v>0</v>
      </c>
      <c r="BP52" s="134">
        <f t="shared" si="36"/>
        <v>329234</v>
      </c>
      <c r="BQ52" s="134">
        <f t="shared" si="36"/>
        <v>31410</v>
      </c>
      <c r="BR52" s="134">
        <f t="shared" si="36"/>
        <v>20208</v>
      </c>
      <c r="BS52" s="134">
        <f t="shared" si="36"/>
        <v>0</v>
      </c>
      <c r="BT52" s="134">
        <f t="shared" si="36"/>
        <v>11202</v>
      </c>
      <c r="BU52" s="134">
        <f t="shared" si="36"/>
        <v>0</v>
      </c>
      <c r="BV52" s="134">
        <f t="shared" si="36"/>
        <v>286252</v>
      </c>
      <c r="BW52" s="134">
        <f t="shared" si="34"/>
        <v>0</v>
      </c>
      <c r="BX52" s="134">
        <f t="shared" si="38"/>
        <v>286252</v>
      </c>
      <c r="BY52" s="134">
        <f t="shared" si="39"/>
        <v>0</v>
      </c>
      <c r="BZ52" s="134">
        <f t="shared" si="40"/>
        <v>0</v>
      </c>
      <c r="CA52" s="134">
        <f t="shared" si="37"/>
        <v>11572</v>
      </c>
      <c r="CB52" s="134">
        <f t="shared" si="37"/>
        <v>0</v>
      </c>
      <c r="CC52" s="134">
        <f t="shared" si="37"/>
        <v>11572</v>
      </c>
      <c r="CD52" s="134">
        <f t="shared" si="37"/>
        <v>0</v>
      </c>
      <c r="CE52" s="134">
        <f t="shared" si="37"/>
        <v>0</v>
      </c>
      <c r="CF52" s="135">
        <v>0</v>
      </c>
      <c r="CG52" s="134">
        <f t="shared" si="37"/>
        <v>0</v>
      </c>
      <c r="CH52" s="134">
        <f t="shared" si="37"/>
        <v>35810</v>
      </c>
      <c r="CI52" s="134">
        <f t="shared" si="37"/>
        <v>365044</v>
      </c>
    </row>
    <row r="53" spans="1:87" s="129" customFormat="1" ht="12" customHeight="1">
      <c r="A53" s="125" t="s">
        <v>334</v>
      </c>
      <c r="B53" s="126" t="s">
        <v>426</v>
      </c>
      <c r="C53" s="125" t="s">
        <v>427</v>
      </c>
      <c r="D53" s="134">
        <f t="shared" si="3"/>
        <v>0</v>
      </c>
      <c r="E53" s="134">
        <f t="shared" si="4"/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5">
        <v>0</v>
      </c>
      <c r="L53" s="134">
        <f t="shared" si="5"/>
        <v>0</v>
      </c>
      <c r="M53" s="134">
        <f t="shared" si="6"/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f t="shared" si="7"/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f t="shared" si="8"/>
        <v>0</v>
      </c>
      <c r="X53" s="134">
        <v>0</v>
      </c>
      <c r="Y53" s="134">
        <v>0</v>
      </c>
      <c r="Z53" s="134">
        <v>0</v>
      </c>
      <c r="AA53" s="134">
        <v>0</v>
      </c>
      <c r="AB53" s="135">
        <v>0</v>
      </c>
      <c r="AC53" s="134">
        <v>0</v>
      </c>
      <c r="AD53" s="134">
        <v>0</v>
      </c>
      <c r="AE53" s="134">
        <f t="shared" si="9"/>
        <v>0</v>
      </c>
      <c r="AF53" s="134">
        <f t="shared" si="10"/>
        <v>33390</v>
      </c>
      <c r="AG53" s="134">
        <f t="shared" si="11"/>
        <v>33390</v>
      </c>
      <c r="AH53" s="134">
        <v>0</v>
      </c>
      <c r="AI53" s="134">
        <v>33390</v>
      </c>
      <c r="AJ53" s="134">
        <v>0</v>
      </c>
      <c r="AK53" s="134">
        <v>0</v>
      </c>
      <c r="AL53" s="134">
        <v>0</v>
      </c>
      <c r="AM53" s="135">
        <v>0</v>
      </c>
      <c r="AN53" s="134">
        <f t="shared" si="12"/>
        <v>120847</v>
      </c>
      <c r="AO53" s="134">
        <f t="shared" si="13"/>
        <v>51582</v>
      </c>
      <c r="AP53" s="134">
        <v>51582</v>
      </c>
      <c r="AQ53" s="134">
        <v>0</v>
      </c>
      <c r="AR53" s="134">
        <v>0</v>
      </c>
      <c r="AS53" s="134">
        <v>0</v>
      </c>
      <c r="AT53" s="134">
        <f t="shared" si="14"/>
        <v>49171</v>
      </c>
      <c r="AU53" s="134">
        <v>0</v>
      </c>
      <c r="AV53" s="134">
        <v>49171</v>
      </c>
      <c r="AW53" s="134">
        <v>0</v>
      </c>
      <c r="AX53" s="134">
        <v>0</v>
      </c>
      <c r="AY53" s="134">
        <f t="shared" si="15"/>
        <v>20094</v>
      </c>
      <c r="AZ53" s="134">
        <v>0</v>
      </c>
      <c r="BA53" s="134">
        <v>20094</v>
      </c>
      <c r="BB53" s="134">
        <v>0</v>
      </c>
      <c r="BC53" s="134">
        <v>0</v>
      </c>
      <c r="BD53" s="135">
        <v>0</v>
      </c>
      <c r="BE53" s="134">
        <v>0</v>
      </c>
      <c r="BF53" s="134">
        <v>1916</v>
      </c>
      <c r="BG53" s="134">
        <f t="shared" si="16"/>
        <v>156153</v>
      </c>
      <c r="BH53" s="134">
        <f t="shared" si="36"/>
        <v>33390</v>
      </c>
      <c r="BI53" s="134">
        <f t="shared" si="36"/>
        <v>33390</v>
      </c>
      <c r="BJ53" s="134">
        <f t="shared" si="36"/>
        <v>0</v>
      </c>
      <c r="BK53" s="134">
        <f t="shared" si="36"/>
        <v>33390</v>
      </c>
      <c r="BL53" s="134">
        <f t="shared" si="36"/>
        <v>0</v>
      </c>
      <c r="BM53" s="134">
        <f t="shared" si="36"/>
        <v>0</v>
      </c>
      <c r="BN53" s="134">
        <f t="shared" si="36"/>
        <v>0</v>
      </c>
      <c r="BO53" s="135">
        <v>0</v>
      </c>
      <c r="BP53" s="134">
        <f t="shared" si="36"/>
        <v>120847</v>
      </c>
      <c r="BQ53" s="134">
        <f t="shared" si="36"/>
        <v>51582</v>
      </c>
      <c r="BR53" s="134">
        <f t="shared" si="36"/>
        <v>51582</v>
      </c>
      <c r="BS53" s="134">
        <f t="shared" si="36"/>
        <v>0</v>
      </c>
      <c r="BT53" s="134">
        <f t="shared" si="36"/>
        <v>0</v>
      </c>
      <c r="BU53" s="134">
        <f t="shared" si="36"/>
        <v>0</v>
      </c>
      <c r="BV53" s="134">
        <f t="shared" si="36"/>
        <v>49171</v>
      </c>
      <c r="BW53" s="134">
        <f t="shared" si="34"/>
        <v>0</v>
      </c>
      <c r="BX53" s="134">
        <f t="shared" si="38"/>
        <v>49171</v>
      </c>
      <c r="BY53" s="134">
        <f t="shared" si="39"/>
        <v>0</v>
      </c>
      <c r="BZ53" s="134">
        <f t="shared" si="40"/>
        <v>0</v>
      </c>
      <c r="CA53" s="134">
        <f t="shared" si="37"/>
        <v>20094</v>
      </c>
      <c r="CB53" s="134">
        <f t="shared" si="37"/>
        <v>0</v>
      </c>
      <c r="CC53" s="134">
        <f t="shared" si="37"/>
        <v>20094</v>
      </c>
      <c r="CD53" s="134">
        <f t="shared" si="37"/>
        <v>0</v>
      </c>
      <c r="CE53" s="134">
        <f t="shared" si="37"/>
        <v>0</v>
      </c>
      <c r="CF53" s="135">
        <v>0</v>
      </c>
      <c r="CG53" s="134">
        <f t="shared" si="37"/>
        <v>0</v>
      </c>
      <c r="CH53" s="134">
        <f t="shared" si="37"/>
        <v>1916</v>
      </c>
      <c r="CI53" s="134">
        <f t="shared" si="37"/>
        <v>156153</v>
      </c>
    </row>
    <row r="54" spans="1:87" s="129" customFormat="1" ht="12" customHeight="1">
      <c r="A54" s="125" t="s">
        <v>334</v>
      </c>
      <c r="B54" s="126" t="s">
        <v>428</v>
      </c>
      <c r="C54" s="125" t="s">
        <v>429</v>
      </c>
      <c r="D54" s="134">
        <f t="shared" si="3"/>
        <v>480308</v>
      </c>
      <c r="E54" s="134">
        <f t="shared" si="4"/>
        <v>480308</v>
      </c>
      <c r="F54" s="134">
        <v>0</v>
      </c>
      <c r="G54" s="134">
        <v>0</v>
      </c>
      <c r="H54" s="134">
        <v>480308</v>
      </c>
      <c r="I54" s="134">
        <v>0</v>
      </c>
      <c r="J54" s="134">
        <v>0</v>
      </c>
      <c r="K54" s="135">
        <v>0</v>
      </c>
      <c r="L54" s="134">
        <f t="shared" si="5"/>
        <v>195265</v>
      </c>
      <c r="M54" s="134">
        <f t="shared" si="6"/>
        <v>112048</v>
      </c>
      <c r="N54" s="134">
        <v>112048</v>
      </c>
      <c r="O54" s="134">
        <v>0</v>
      </c>
      <c r="P54" s="134">
        <v>0</v>
      </c>
      <c r="Q54" s="134">
        <v>0</v>
      </c>
      <c r="R54" s="134">
        <f t="shared" si="7"/>
        <v>83217</v>
      </c>
      <c r="S54" s="134">
        <v>0</v>
      </c>
      <c r="T54" s="134">
        <v>74982</v>
      </c>
      <c r="U54" s="134">
        <v>8235</v>
      </c>
      <c r="V54" s="134">
        <v>0</v>
      </c>
      <c r="W54" s="134">
        <f t="shared" si="8"/>
        <v>0</v>
      </c>
      <c r="X54" s="134">
        <v>0</v>
      </c>
      <c r="Y54" s="134">
        <v>0</v>
      </c>
      <c r="Z54" s="134">
        <v>0</v>
      </c>
      <c r="AA54" s="134">
        <v>0</v>
      </c>
      <c r="AB54" s="135">
        <v>0</v>
      </c>
      <c r="AC54" s="134">
        <v>0</v>
      </c>
      <c r="AD54" s="134">
        <v>0</v>
      </c>
      <c r="AE54" s="134">
        <f t="shared" si="9"/>
        <v>675573</v>
      </c>
      <c r="AF54" s="134">
        <f t="shared" si="10"/>
        <v>0</v>
      </c>
      <c r="AG54" s="134">
        <f t="shared" si="11"/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5">
        <v>0</v>
      </c>
      <c r="AN54" s="134">
        <f t="shared" si="12"/>
        <v>64964</v>
      </c>
      <c r="AO54" s="134">
        <f t="shared" si="13"/>
        <v>19220</v>
      </c>
      <c r="AP54" s="134">
        <v>19220</v>
      </c>
      <c r="AQ54" s="134">
        <v>0</v>
      </c>
      <c r="AR54" s="134">
        <v>0</v>
      </c>
      <c r="AS54" s="134">
        <v>0</v>
      </c>
      <c r="AT54" s="134">
        <f t="shared" si="14"/>
        <v>45744</v>
      </c>
      <c r="AU54" s="134">
        <v>0</v>
      </c>
      <c r="AV54" s="134">
        <v>45744</v>
      </c>
      <c r="AW54" s="134">
        <v>0</v>
      </c>
      <c r="AX54" s="134">
        <v>0</v>
      </c>
      <c r="AY54" s="134">
        <f t="shared" si="15"/>
        <v>0</v>
      </c>
      <c r="AZ54" s="134">
        <v>0</v>
      </c>
      <c r="BA54" s="134">
        <v>0</v>
      </c>
      <c r="BB54" s="134">
        <v>0</v>
      </c>
      <c r="BC54" s="134">
        <v>0</v>
      </c>
      <c r="BD54" s="135">
        <v>0</v>
      </c>
      <c r="BE54" s="134">
        <v>0</v>
      </c>
      <c r="BF54" s="134">
        <v>0</v>
      </c>
      <c r="BG54" s="134">
        <f t="shared" si="16"/>
        <v>64964</v>
      </c>
      <c r="BH54" s="134">
        <f t="shared" si="36"/>
        <v>480308</v>
      </c>
      <c r="BI54" s="134">
        <f t="shared" si="36"/>
        <v>480308</v>
      </c>
      <c r="BJ54" s="134">
        <f t="shared" si="36"/>
        <v>0</v>
      </c>
      <c r="BK54" s="134">
        <f t="shared" si="36"/>
        <v>0</v>
      </c>
      <c r="BL54" s="134">
        <f t="shared" si="36"/>
        <v>480308</v>
      </c>
      <c r="BM54" s="134">
        <f t="shared" si="36"/>
        <v>0</v>
      </c>
      <c r="BN54" s="134">
        <f t="shared" si="36"/>
        <v>0</v>
      </c>
      <c r="BO54" s="135">
        <v>0</v>
      </c>
      <c r="BP54" s="134">
        <f t="shared" si="36"/>
        <v>260229</v>
      </c>
      <c r="BQ54" s="134">
        <f t="shared" si="36"/>
        <v>131268</v>
      </c>
      <c r="BR54" s="134">
        <f t="shared" si="36"/>
        <v>131268</v>
      </c>
      <c r="BS54" s="134">
        <f t="shared" si="36"/>
        <v>0</v>
      </c>
      <c r="BT54" s="134">
        <f t="shared" si="36"/>
        <v>0</v>
      </c>
      <c r="BU54" s="134">
        <f t="shared" si="36"/>
        <v>0</v>
      </c>
      <c r="BV54" s="134">
        <f t="shared" si="36"/>
        <v>128961</v>
      </c>
      <c r="BW54" s="134">
        <f t="shared" si="34"/>
        <v>0</v>
      </c>
      <c r="BX54" s="134">
        <f t="shared" si="38"/>
        <v>120726</v>
      </c>
      <c r="BY54" s="134">
        <f t="shared" si="39"/>
        <v>8235</v>
      </c>
      <c r="BZ54" s="134">
        <f t="shared" si="40"/>
        <v>0</v>
      </c>
      <c r="CA54" s="134">
        <f t="shared" si="37"/>
        <v>0</v>
      </c>
      <c r="CB54" s="134">
        <f t="shared" si="37"/>
        <v>0</v>
      </c>
      <c r="CC54" s="134">
        <f t="shared" si="37"/>
        <v>0</v>
      </c>
      <c r="CD54" s="134">
        <f t="shared" si="37"/>
        <v>0</v>
      </c>
      <c r="CE54" s="134">
        <f t="shared" si="37"/>
        <v>0</v>
      </c>
      <c r="CF54" s="135">
        <v>0</v>
      </c>
      <c r="CG54" s="134">
        <f t="shared" si="37"/>
        <v>0</v>
      </c>
      <c r="CH54" s="134">
        <f t="shared" si="37"/>
        <v>0</v>
      </c>
      <c r="CI54" s="134">
        <f t="shared" si="37"/>
        <v>740537</v>
      </c>
    </row>
    <row r="55" spans="1:87" s="129" customFormat="1" ht="12" customHeight="1">
      <c r="A55" s="125" t="s">
        <v>334</v>
      </c>
      <c r="B55" s="126" t="s">
        <v>430</v>
      </c>
      <c r="C55" s="125" t="s">
        <v>431</v>
      </c>
      <c r="D55" s="134">
        <f t="shared" si="3"/>
        <v>4190</v>
      </c>
      <c r="E55" s="134">
        <f t="shared" si="4"/>
        <v>4190</v>
      </c>
      <c r="F55" s="134">
        <v>0</v>
      </c>
      <c r="G55" s="134">
        <v>0</v>
      </c>
      <c r="H55" s="134">
        <v>0</v>
      </c>
      <c r="I55" s="134">
        <v>4190</v>
      </c>
      <c r="J55" s="134">
        <v>0</v>
      </c>
      <c r="K55" s="135">
        <v>0</v>
      </c>
      <c r="L55" s="134">
        <f t="shared" si="5"/>
        <v>261034</v>
      </c>
      <c r="M55" s="134">
        <f t="shared" si="6"/>
        <v>91568</v>
      </c>
      <c r="N55" s="134">
        <v>91568</v>
      </c>
      <c r="O55" s="134">
        <v>0</v>
      </c>
      <c r="P55" s="134">
        <v>0</v>
      </c>
      <c r="Q55" s="134">
        <v>0</v>
      </c>
      <c r="R55" s="134">
        <f t="shared" si="7"/>
        <v>121844</v>
      </c>
      <c r="S55" s="134">
        <v>0</v>
      </c>
      <c r="T55" s="134">
        <v>117797</v>
      </c>
      <c r="U55" s="134">
        <v>4047</v>
      </c>
      <c r="V55" s="134">
        <v>0</v>
      </c>
      <c r="W55" s="134">
        <f t="shared" si="8"/>
        <v>47622</v>
      </c>
      <c r="X55" s="134">
        <v>0</v>
      </c>
      <c r="Y55" s="134">
        <v>46211</v>
      </c>
      <c r="Z55" s="134">
        <v>1411</v>
      </c>
      <c r="AA55" s="134">
        <v>0</v>
      </c>
      <c r="AB55" s="135">
        <v>0</v>
      </c>
      <c r="AC55" s="134">
        <v>0</v>
      </c>
      <c r="AD55" s="134">
        <v>1988</v>
      </c>
      <c r="AE55" s="134">
        <f t="shared" si="9"/>
        <v>267212</v>
      </c>
      <c r="AF55" s="134">
        <f t="shared" si="10"/>
        <v>0</v>
      </c>
      <c r="AG55" s="134">
        <f t="shared" si="11"/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5">
        <v>0</v>
      </c>
      <c r="AN55" s="134">
        <f t="shared" si="12"/>
        <v>0</v>
      </c>
      <c r="AO55" s="134">
        <f t="shared" si="13"/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f t="shared" si="14"/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f t="shared" si="15"/>
        <v>0</v>
      </c>
      <c r="AZ55" s="134">
        <v>0</v>
      </c>
      <c r="BA55" s="134">
        <v>0</v>
      </c>
      <c r="BB55" s="134">
        <v>0</v>
      </c>
      <c r="BC55" s="134">
        <v>0</v>
      </c>
      <c r="BD55" s="135">
        <v>0</v>
      </c>
      <c r="BE55" s="134">
        <v>0</v>
      </c>
      <c r="BF55" s="134">
        <v>0</v>
      </c>
      <c r="BG55" s="134">
        <f t="shared" si="16"/>
        <v>0</v>
      </c>
      <c r="BH55" s="134">
        <f t="shared" si="36"/>
        <v>4190</v>
      </c>
      <c r="BI55" s="134">
        <f t="shared" si="36"/>
        <v>4190</v>
      </c>
      <c r="BJ55" s="134">
        <f t="shared" si="36"/>
        <v>0</v>
      </c>
      <c r="BK55" s="134">
        <f t="shared" si="36"/>
        <v>0</v>
      </c>
      <c r="BL55" s="134">
        <f t="shared" si="36"/>
        <v>0</v>
      </c>
      <c r="BM55" s="134">
        <f t="shared" si="36"/>
        <v>4190</v>
      </c>
      <c r="BN55" s="134">
        <f t="shared" si="36"/>
        <v>0</v>
      </c>
      <c r="BO55" s="135">
        <v>0</v>
      </c>
      <c r="BP55" s="134">
        <f t="shared" si="36"/>
        <v>261034</v>
      </c>
      <c r="BQ55" s="134">
        <f t="shared" si="36"/>
        <v>91568</v>
      </c>
      <c r="BR55" s="134">
        <f t="shared" si="36"/>
        <v>91568</v>
      </c>
      <c r="BS55" s="134">
        <f t="shared" si="36"/>
        <v>0</v>
      </c>
      <c r="BT55" s="134">
        <f t="shared" si="36"/>
        <v>0</v>
      </c>
      <c r="BU55" s="134">
        <f t="shared" si="36"/>
        <v>0</v>
      </c>
      <c r="BV55" s="134">
        <f t="shared" si="36"/>
        <v>121844</v>
      </c>
      <c r="BW55" s="134">
        <f t="shared" si="34"/>
        <v>0</v>
      </c>
      <c r="BX55" s="134">
        <f t="shared" si="38"/>
        <v>117797</v>
      </c>
      <c r="BY55" s="134">
        <f t="shared" si="39"/>
        <v>4047</v>
      </c>
      <c r="BZ55" s="134">
        <f t="shared" si="40"/>
        <v>0</v>
      </c>
      <c r="CA55" s="134">
        <f t="shared" si="37"/>
        <v>47622</v>
      </c>
      <c r="CB55" s="134">
        <f t="shared" si="37"/>
        <v>0</v>
      </c>
      <c r="CC55" s="134">
        <f t="shared" si="37"/>
        <v>46211</v>
      </c>
      <c r="CD55" s="134">
        <f t="shared" si="37"/>
        <v>1411</v>
      </c>
      <c r="CE55" s="134">
        <f t="shared" si="37"/>
        <v>0</v>
      </c>
      <c r="CF55" s="135">
        <v>0</v>
      </c>
      <c r="CG55" s="134">
        <f t="shared" si="37"/>
        <v>0</v>
      </c>
      <c r="CH55" s="134">
        <f t="shared" si="37"/>
        <v>1988</v>
      </c>
      <c r="CI55" s="134">
        <f t="shared" si="37"/>
        <v>267212</v>
      </c>
    </row>
    <row r="56" spans="1:87" s="129" customFormat="1" ht="12" customHeight="1">
      <c r="A56" s="125" t="s">
        <v>334</v>
      </c>
      <c r="B56" s="126" t="s">
        <v>432</v>
      </c>
      <c r="C56" s="125" t="s">
        <v>433</v>
      </c>
      <c r="D56" s="134">
        <f t="shared" si="3"/>
        <v>443625</v>
      </c>
      <c r="E56" s="134">
        <f t="shared" si="4"/>
        <v>443625</v>
      </c>
      <c r="F56" s="134">
        <v>0</v>
      </c>
      <c r="G56" s="134">
        <v>443625</v>
      </c>
      <c r="H56" s="134">
        <v>0</v>
      </c>
      <c r="I56" s="134">
        <v>0</v>
      </c>
      <c r="J56" s="134">
        <v>0</v>
      </c>
      <c r="K56" s="135">
        <v>0</v>
      </c>
      <c r="L56" s="134">
        <f t="shared" si="5"/>
        <v>1564443</v>
      </c>
      <c r="M56" s="134">
        <f t="shared" si="6"/>
        <v>142833</v>
      </c>
      <c r="N56" s="134">
        <v>142833</v>
      </c>
      <c r="O56" s="134">
        <v>0</v>
      </c>
      <c r="P56" s="134">
        <v>0</v>
      </c>
      <c r="Q56" s="134">
        <v>0</v>
      </c>
      <c r="R56" s="134">
        <f t="shared" si="7"/>
        <v>497842</v>
      </c>
      <c r="S56" s="134">
        <v>0</v>
      </c>
      <c r="T56" s="134">
        <v>497842</v>
      </c>
      <c r="U56" s="134">
        <v>0</v>
      </c>
      <c r="V56" s="134">
        <v>0</v>
      </c>
      <c r="W56" s="134">
        <f t="shared" si="8"/>
        <v>923768</v>
      </c>
      <c r="X56" s="134">
        <v>0</v>
      </c>
      <c r="Y56" s="134">
        <v>923768</v>
      </c>
      <c r="Z56" s="134">
        <v>0</v>
      </c>
      <c r="AA56" s="134">
        <v>0</v>
      </c>
      <c r="AB56" s="135">
        <v>0</v>
      </c>
      <c r="AC56" s="134">
        <v>0</v>
      </c>
      <c r="AD56" s="134">
        <v>0</v>
      </c>
      <c r="AE56" s="134">
        <f t="shared" si="9"/>
        <v>2008068</v>
      </c>
      <c r="AF56" s="134">
        <f t="shared" si="10"/>
        <v>0</v>
      </c>
      <c r="AG56" s="134">
        <f t="shared" si="11"/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5">
        <v>0</v>
      </c>
      <c r="AN56" s="134">
        <f t="shared" si="12"/>
        <v>373285</v>
      </c>
      <c r="AO56" s="134">
        <f t="shared" si="13"/>
        <v>76019</v>
      </c>
      <c r="AP56" s="134">
        <v>36313</v>
      </c>
      <c r="AQ56" s="134">
        <v>0</v>
      </c>
      <c r="AR56" s="134">
        <v>39706</v>
      </c>
      <c r="AS56" s="134">
        <v>0</v>
      </c>
      <c r="AT56" s="134">
        <f t="shared" si="14"/>
        <v>182865</v>
      </c>
      <c r="AU56" s="134">
        <v>0</v>
      </c>
      <c r="AV56" s="134">
        <v>182865</v>
      </c>
      <c r="AW56" s="134">
        <v>0</v>
      </c>
      <c r="AX56" s="134">
        <v>0</v>
      </c>
      <c r="AY56" s="134">
        <f t="shared" si="15"/>
        <v>114401</v>
      </c>
      <c r="AZ56" s="134">
        <v>0</v>
      </c>
      <c r="BA56" s="134">
        <v>114401</v>
      </c>
      <c r="BB56" s="134">
        <v>0</v>
      </c>
      <c r="BC56" s="134">
        <v>0</v>
      </c>
      <c r="BD56" s="135">
        <v>0</v>
      </c>
      <c r="BE56" s="134">
        <v>0</v>
      </c>
      <c r="BF56" s="134">
        <v>0</v>
      </c>
      <c r="BG56" s="134">
        <f t="shared" si="16"/>
        <v>373285</v>
      </c>
      <c r="BH56" s="134">
        <f t="shared" si="36"/>
        <v>443625</v>
      </c>
      <c r="BI56" s="134">
        <f t="shared" si="36"/>
        <v>443625</v>
      </c>
      <c r="BJ56" s="134">
        <f t="shared" si="36"/>
        <v>0</v>
      </c>
      <c r="BK56" s="134">
        <f t="shared" si="36"/>
        <v>443625</v>
      </c>
      <c r="BL56" s="134">
        <f t="shared" si="36"/>
        <v>0</v>
      </c>
      <c r="BM56" s="134">
        <f t="shared" si="36"/>
        <v>0</v>
      </c>
      <c r="BN56" s="134">
        <f t="shared" si="36"/>
        <v>0</v>
      </c>
      <c r="BO56" s="135">
        <v>0</v>
      </c>
      <c r="BP56" s="134">
        <f t="shared" si="36"/>
        <v>1937728</v>
      </c>
      <c r="BQ56" s="134">
        <f t="shared" si="36"/>
        <v>218852</v>
      </c>
      <c r="BR56" s="134">
        <f t="shared" si="36"/>
        <v>179146</v>
      </c>
      <c r="BS56" s="134">
        <f t="shared" si="36"/>
        <v>0</v>
      </c>
      <c r="BT56" s="134">
        <f t="shared" si="36"/>
        <v>39706</v>
      </c>
      <c r="BU56" s="134">
        <f t="shared" si="36"/>
        <v>0</v>
      </c>
      <c r="BV56" s="134">
        <f t="shared" si="36"/>
        <v>680707</v>
      </c>
      <c r="BW56" s="134">
        <f t="shared" si="34"/>
        <v>0</v>
      </c>
      <c r="BX56" s="134">
        <f t="shared" si="38"/>
        <v>680707</v>
      </c>
      <c r="BY56" s="134">
        <f t="shared" si="39"/>
        <v>0</v>
      </c>
      <c r="BZ56" s="134">
        <f t="shared" si="40"/>
        <v>0</v>
      </c>
      <c r="CA56" s="134">
        <f t="shared" si="37"/>
        <v>1038169</v>
      </c>
      <c r="CB56" s="134">
        <f t="shared" si="37"/>
        <v>0</v>
      </c>
      <c r="CC56" s="134">
        <f t="shared" si="37"/>
        <v>1038169</v>
      </c>
      <c r="CD56" s="134">
        <f t="shared" si="37"/>
        <v>0</v>
      </c>
      <c r="CE56" s="134">
        <f t="shared" si="37"/>
        <v>0</v>
      </c>
      <c r="CF56" s="135">
        <v>0</v>
      </c>
      <c r="CG56" s="134">
        <f t="shared" si="37"/>
        <v>0</v>
      </c>
      <c r="CH56" s="134">
        <f t="shared" si="37"/>
        <v>0</v>
      </c>
      <c r="CI56" s="134">
        <f t="shared" si="37"/>
        <v>2381353</v>
      </c>
    </row>
    <row r="57" spans="1:87" s="129" customFormat="1" ht="12" customHeight="1">
      <c r="A57" s="125" t="s">
        <v>334</v>
      </c>
      <c r="B57" s="126" t="s">
        <v>434</v>
      </c>
      <c r="C57" s="125" t="s">
        <v>435</v>
      </c>
      <c r="D57" s="134">
        <f t="shared" si="3"/>
        <v>19386</v>
      </c>
      <c r="E57" s="134">
        <f t="shared" si="4"/>
        <v>19386</v>
      </c>
      <c r="F57" s="134">
        <v>0</v>
      </c>
      <c r="G57" s="134">
        <v>19386</v>
      </c>
      <c r="H57" s="134">
        <v>0</v>
      </c>
      <c r="I57" s="134">
        <v>0</v>
      </c>
      <c r="J57" s="134">
        <v>0</v>
      </c>
      <c r="K57" s="135">
        <v>0</v>
      </c>
      <c r="L57" s="134">
        <f t="shared" si="5"/>
        <v>1163922</v>
      </c>
      <c r="M57" s="134">
        <f t="shared" si="6"/>
        <v>25060</v>
      </c>
      <c r="N57" s="134">
        <v>25060</v>
      </c>
      <c r="O57" s="134">
        <v>0</v>
      </c>
      <c r="P57" s="134">
        <v>0</v>
      </c>
      <c r="Q57" s="134">
        <v>0</v>
      </c>
      <c r="R57" s="134">
        <f t="shared" si="7"/>
        <v>0</v>
      </c>
      <c r="S57" s="134">
        <v>0</v>
      </c>
      <c r="T57" s="134">
        <v>0</v>
      </c>
      <c r="U57" s="134">
        <v>0</v>
      </c>
      <c r="V57" s="134">
        <v>3038</v>
      </c>
      <c r="W57" s="134">
        <f t="shared" si="8"/>
        <v>1135824</v>
      </c>
      <c r="X57" s="134">
        <v>712</v>
      </c>
      <c r="Y57" s="134">
        <v>1131427</v>
      </c>
      <c r="Z57" s="134">
        <v>0</v>
      </c>
      <c r="AA57" s="134">
        <v>3685</v>
      </c>
      <c r="AB57" s="135">
        <v>0</v>
      </c>
      <c r="AC57" s="134">
        <v>0</v>
      </c>
      <c r="AD57" s="134">
        <v>3938</v>
      </c>
      <c r="AE57" s="134">
        <f t="shared" si="9"/>
        <v>1187246</v>
      </c>
      <c r="AF57" s="134">
        <f t="shared" si="10"/>
        <v>0</v>
      </c>
      <c r="AG57" s="134">
        <f t="shared" si="11"/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5">
        <v>0</v>
      </c>
      <c r="AN57" s="134">
        <f t="shared" si="12"/>
        <v>663087</v>
      </c>
      <c r="AO57" s="134">
        <f t="shared" si="13"/>
        <v>26634</v>
      </c>
      <c r="AP57" s="134">
        <v>26634</v>
      </c>
      <c r="AQ57" s="134">
        <v>0</v>
      </c>
      <c r="AR57" s="134">
        <v>0</v>
      </c>
      <c r="AS57" s="134">
        <v>0</v>
      </c>
      <c r="AT57" s="134">
        <f t="shared" si="14"/>
        <v>18580</v>
      </c>
      <c r="AU57" s="134">
        <v>0</v>
      </c>
      <c r="AV57" s="134">
        <v>18580</v>
      </c>
      <c r="AW57" s="134">
        <v>0</v>
      </c>
      <c r="AX57" s="134">
        <v>0</v>
      </c>
      <c r="AY57" s="134">
        <f t="shared" si="15"/>
        <v>617873</v>
      </c>
      <c r="AZ57" s="134">
        <v>50725</v>
      </c>
      <c r="BA57" s="134">
        <v>487486</v>
      </c>
      <c r="BB57" s="134">
        <v>79662</v>
      </c>
      <c r="BC57" s="134">
        <v>0</v>
      </c>
      <c r="BD57" s="135">
        <v>0</v>
      </c>
      <c r="BE57" s="134">
        <v>0</v>
      </c>
      <c r="BF57" s="134">
        <v>0</v>
      </c>
      <c r="BG57" s="134">
        <f t="shared" si="16"/>
        <v>663087</v>
      </c>
      <c r="BH57" s="134">
        <f t="shared" si="36"/>
        <v>19386</v>
      </c>
      <c r="BI57" s="134">
        <f t="shared" si="36"/>
        <v>19386</v>
      </c>
      <c r="BJ57" s="134">
        <f t="shared" si="36"/>
        <v>0</v>
      </c>
      <c r="BK57" s="134">
        <f t="shared" si="36"/>
        <v>19386</v>
      </c>
      <c r="BL57" s="134">
        <f t="shared" si="36"/>
        <v>0</v>
      </c>
      <c r="BM57" s="134">
        <f t="shared" si="36"/>
        <v>0</v>
      </c>
      <c r="BN57" s="134">
        <f t="shared" si="36"/>
        <v>0</v>
      </c>
      <c r="BO57" s="135">
        <v>0</v>
      </c>
      <c r="BP57" s="134">
        <f t="shared" si="36"/>
        <v>1827009</v>
      </c>
      <c r="BQ57" s="134">
        <f t="shared" si="36"/>
        <v>51694</v>
      </c>
      <c r="BR57" s="134">
        <f t="shared" si="36"/>
        <v>51694</v>
      </c>
      <c r="BS57" s="134">
        <f t="shared" si="36"/>
        <v>0</v>
      </c>
      <c r="BT57" s="134">
        <f t="shared" si="36"/>
        <v>0</v>
      </c>
      <c r="BU57" s="134">
        <f t="shared" si="36"/>
        <v>0</v>
      </c>
      <c r="BV57" s="134">
        <f t="shared" si="36"/>
        <v>18580</v>
      </c>
      <c r="BW57" s="134">
        <f t="shared" si="34"/>
        <v>0</v>
      </c>
      <c r="BX57" s="134">
        <f t="shared" si="38"/>
        <v>18580</v>
      </c>
      <c r="BY57" s="134">
        <f t="shared" si="39"/>
        <v>0</v>
      </c>
      <c r="BZ57" s="134">
        <f t="shared" si="40"/>
        <v>3038</v>
      </c>
      <c r="CA57" s="134">
        <f t="shared" si="37"/>
        <v>1753697</v>
      </c>
      <c r="CB57" s="134">
        <f t="shared" si="37"/>
        <v>51437</v>
      </c>
      <c r="CC57" s="134">
        <f t="shared" si="37"/>
        <v>1618913</v>
      </c>
      <c r="CD57" s="134">
        <f t="shared" si="37"/>
        <v>79662</v>
      </c>
      <c r="CE57" s="134">
        <f t="shared" si="37"/>
        <v>3685</v>
      </c>
      <c r="CF57" s="135">
        <v>0</v>
      </c>
      <c r="CG57" s="134">
        <f t="shared" si="37"/>
        <v>0</v>
      </c>
      <c r="CH57" s="134">
        <f t="shared" si="37"/>
        <v>3938</v>
      </c>
      <c r="CI57" s="134">
        <f t="shared" si="37"/>
        <v>1850333</v>
      </c>
    </row>
    <row r="58" spans="1:87" s="129" customFormat="1" ht="12" customHeight="1">
      <c r="A58" s="125" t="s">
        <v>334</v>
      </c>
      <c r="B58" s="126" t="s">
        <v>436</v>
      </c>
      <c r="C58" s="125" t="s">
        <v>437</v>
      </c>
      <c r="D58" s="134">
        <f t="shared" si="3"/>
        <v>0</v>
      </c>
      <c r="E58" s="134">
        <f t="shared" si="4"/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5">
        <v>0</v>
      </c>
      <c r="L58" s="134">
        <f t="shared" si="5"/>
        <v>803534</v>
      </c>
      <c r="M58" s="134">
        <f t="shared" si="6"/>
        <v>73120</v>
      </c>
      <c r="N58" s="134">
        <v>71381</v>
      </c>
      <c r="O58" s="134">
        <v>0</v>
      </c>
      <c r="P58" s="134">
        <v>1739</v>
      </c>
      <c r="Q58" s="134">
        <v>0</v>
      </c>
      <c r="R58" s="134">
        <f t="shared" si="7"/>
        <v>293537</v>
      </c>
      <c r="S58" s="134">
        <v>934</v>
      </c>
      <c r="T58" s="134">
        <v>271219</v>
      </c>
      <c r="U58" s="134">
        <v>21384</v>
      </c>
      <c r="V58" s="134">
        <v>0</v>
      </c>
      <c r="W58" s="134">
        <f t="shared" si="8"/>
        <v>426240</v>
      </c>
      <c r="X58" s="134">
        <v>216069</v>
      </c>
      <c r="Y58" s="134">
        <v>195797</v>
      </c>
      <c r="Z58" s="134">
        <v>9713</v>
      </c>
      <c r="AA58" s="134">
        <v>4661</v>
      </c>
      <c r="AB58" s="135">
        <v>0</v>
      </c>
      <c r="AC58" s="134">
        <v>10637</v>
      </c>
      <c r="AD58" s="134">
        <v>2493</v>
      </c>
      <c r="AE58" s="134">
        <f t="shared" si="9"/>
        <v>806027</v>
      </c>
      <c r="AF58" s="134">
        <f t="shared" si="10"/>
        <v>0</v>
      </c>
      <c r="AG58" s="134">
        <f t="shared" si="11"/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5">
        <v>0</v>
      </c>
      <c r="AN58" s="134">
        <f t="shared" si="12"/>
        <v>0</v>
      </c>
      <c r="AO58" s="134">
        <f t="shared" si="13"/>
        <v>0</v>
      </c>
      <c r="AP58" s="134">
        <v>0</v>
      </c>
      <c r="AQ58" s="134">
        <v>0</v>
      </c>
      <c r="AR58" s="134">
        <v>0</v>
      </c>
      <c r="AS58" s="134">
        <v>0</v>
      </c>
      <c r="AT58" s="134">
        <f t="shared" si="14"/>
        <v>0</v>
      </c>
      <c r="AU58" s="134">
        <v>0</v>
      </c>
      <c r="AV58" s="134">
        <v>0</v>
      </c>
      <c r="AW58" s="134">
        <v>0</v>
      </c>
      <c r="AX58" s="134">
        <v>0</v>
      </c>
      <c r="AY58" s="134">
        <f t="shared" si="15"/>
        <v>0</v>
      </c>
      <c r="AZ58" s="134">
        <v>0</v>
      </c>
      <c r="BA58" s="134">
        <v>0</v>
      </c>
      <c r="BB58" s="134">
        <v>0</v>
      </c>
      <c r="BC58" s="134">
        <v>0</v>
      </c>
      <c r="BD58" s="135">
        <v>0</v>
      </c>
      <c r="BE58" s="134">
        <v>0</v>
      </c>
      <c r="BF58" s="134">
        <v>0</v>
      </c>
      <c r="BG58" s="134">
        <f t="shared" si="16"/>
        <v>0</v>
      </c>
      <c r="BH58" s="134">
        <f t="shared" si="36"/>
        <v>0</v>
      </c>
      <c r="BI58" s="134">
        <f t="shared" si="36"/>
        <v>0</v>
      </c>
      <c r="BJ58" s="134">
        <f t="shared" si="36"/>
        <v>0</v>
      </c>
      <c r="BK58" s="134">
        <f t="shared" si="36"/>
        <v>0</v>
      </c>
      <c r="BL58" s="134">
        <f t="shared" si="36"/>
        <v>0</v>
      </c>
      <c r="BM58" s="134">
        <f t="shared" si="36"/>
        <v>0</v>
      </c>
      <c r="BN58" s="134">
        <f t="shared" si="36"/>
        <v>0</v>
      </c>
      <c r="BO58" s="135">
        <v>0</v>
      </c>
      <c r="BP58" s="134">
        <f t="shared" si="36"/>
        <v>803534</v>
      </c>
      <c r="BQ58" s="134">
        <f t="shared" si="36"/>
        <v>73120</v>
      </c>
      <c r="BR58" s="134">
        <f t="shared" si="36"/>
        <v>71381</v>
      </c>
      <c r="BS58" s="134">
        <f t="shared" si="36"/>
        <v>0</v>
      </c>
      <c r="BT58" s="134">
        <f t="shared" si="36"/>
        <v>1739</v>
      </c>
      <c r="BU58" s="134">
        <f t="shared" si="36"/>
        <v>0</v>
      </c>
      <c r="BV58" s="134">
        <f t="shared" si="36"/>
        <v>293537</v>
      </c>
      <c r="BW58" s="134">
        <f t="shared" si="34"/>
        <v>934</v>
      </c>
      <c r="BX58" s="134">
        <f t="shared" si="38"/>
        <v>271219</v>
      </c>
      <c r="BY58" s="134">
        <f t="shared" si="39"/>
        <v>21384</v>
      </c>
      <c r="BZ58" s="134">
        <f t="shared" si="40"/>
        <v>0</v>
      </c>
      <c r="CA58" s="134">
        <f t="shared" si="37"/>
        <v>426240</v>
      </c>
      <c r="CB58" s="134">
        <f t="shared" si="37"/>
        <v>216069</v>
      </c>
      <c r="CC58" s="134">
        <f t="shared" si="37"/>
        <v>195797</v>
      </c>
      <c r="CD58" s="134">
        <f t="shared" si="37"/>
        <v>9713</v>
      </c>
      <c r="CE58" s="134">
        <f>SUM(AA58,BC58)</f>
        <v>4661</v>
      </c>
      <c r="CF58" s="135">
        <v>0</v>
      </c>
      <c r="CG58" s="134">
        <f t="shared" si="37"/>
        <v>10637</v>
      </c>
      <c r="CH58" s="134">
        <f t="shared" si="37"/>
        <v>2493</v>
      </c>
      <c r="CI58" s="134">
        <f t="shared" si="37"/>
        <v>806027</v>
      </c>
    </row>
    <row r="59" spans="1:87" s="129" customFormat="1" ht="12" customHeight="1">
      <c r="A59" s="125" t="s">
        <v>334</v>
      </c>
      <c r="B59" s="126" t="s">
        <v>438</v>
      </c>
      <c r="C59" s="125" t="s">
        <v>439</v>
      </c>
      <c r="D59" s="134">
        <f t="shared" si="3"/>
        <v>0</v>
      </c>
      <c r="E59" s="134">
        <f t="shared" si="4"/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5">
        <v>0</v>
      </c>
      <c r="L59" s="134">
        <f t="shared" si="5"/>
        <v>71510</v>
      </c>
      <c r="M59" s="134">
        <f t="shared" si="6"/>
        <v>53045</v>
      </c>
      <c r="N59" s="134">
        <v>22062</v>
      </c>
      <c r="O59" s="134">
        <v>0</v>
      </c>
      <c r="P59" s="134">
        <v>8984</v>
      </c>
      <c r="Q59" s="134">
        <v>21999</v>
      </c>
      <c r="R59" s="134">
        <f t="shared" si="7"/>
        <v>15423</v>
      </c>
      <c r="S59" s="134">
        <v>0</v>
      </c>
      <c r="T59" s="134">
        <v>1722</v>
      </c>
      <c r="U59" s="134">
        <v>13701</v>
      </c>
      <c r="V59" s="134">
        <v>0</v>
      </c>
      <c r="W59" s="134">
        <f t="shared" si="8"/>
        <v>3042</v>
      </c>
      <c r="X59" s="134">
        <v>168</v>
      </c>
      <c r="Y59" s="134">
        <v>63</v>
      </c>
      <c r="Z59" s="134">
        <v>2811</v>
      </c>
      <c r="AA59" s="134">
        <v>0</v>
      </c>
      <c r="AB59" s="135">
        <v>0</v>
      </c>
      <c r="AC59" s="134">
        <v>0</v>
      </c>
      <c r="AD59" s="134">
        <v>139</v>
      </c>
      <c r="AE59" s="134">
        <f t="shared" si="9"/>
        <v>71649</v>
      </c>
      <c r="AF59" s="134">
        <f t="shared" si="10"/>
        <v>0</v>
      </c>
      <c r="AG59" s="134">
        <f t="shared" si="11"/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5">
        <v>0</v>
      </c>
      <c r="AN59" s="134">
        <f t="shared" si="12"/>
        <v>452014</v>
      </c>
      <c r="AO59" s="134">
        <f t="shared" si="13"/>
        <v>157876</v>
      </c>
      <c r="AP59" s="134">
        <v>106123</v>
      </c>
      <c r="AQ59" s="134">
        <v>0</v>
      </c>
      <c r="AR59" s="134">
        <v>51753</v>
      </c>
      <c r="AS59" s="134">
        <v>0</v>
      </c>
      <c r="AT59" s="134">
        <f t="shared" si="14"/>
        <v>195215</v>
      </c>
      <c r="AU59" s="134">
        <v>0</v>
      </c>
      <c r="AV59" s="134">
        <v>193297</v>
      </c>
      <c r="AW59" s="134">
        <v>1918</v>
      </c>
      <c r="AX59" s="134">
        <v>0</v>
      </c>
      <c r="AY59" s="134">
        <f t="shared" si="15"/>
        <v>98923</v>
      </c>
      <c r="AZ59" s="134">
        <v>14326</v>
      </c>
      <c r="BA59" s="134">
        <v>84597</v>
      </c>
      <c r="BB59" s="134">
        <v>0</v>
      </c>
      <c r="BC59" s="134">
        <v>0</v>
      </c>
      <c r="BD59" s="135">
        <v>0</v>
      </c>
      <c r="BE59" s="134">
        <v>0</v>
      </c>
      <c r="BF59" s="134">
        <v>109</v>
      </c>
      <c r="BG59" s="134">
        <f t="shared" si="16"/>
        <v>452123</v>
      </c>
      <c r="BH59" s="134">
        <f t="shared" si="36"/>
        <v>0</v>
      </c>
      <c r="BI59" s="134">
        <f t="shared" si="36"/>
        <v>0</v>
      </c>
      <c r="BJ59" s="134">
        <f t="shared" si="36"/>
        <v>0</v>
      </c>
      <c r="BK59" s="134">
        <f t="shared" si="36"/>
        <v>0</v>
      </c>
      <c r="BL59" s="134">
        <f t="shared" si="36"/>
        <v>0</v>
      </c>
      <c r="BM59" s="134">
        <f t="shared" si="36"/>
        <v>0</v>
      </c>
      <c r="BN59" s="134">
        <f t="shared" si="36"/>
        <v>0</v>
      </c>
      <c r="BO59" s="135">
        <v>0</v>
      </c>
      <c r="BP59" s="134">
        <f t="shared" si="36"/>
        <v>523524</v>
      </c>
      <c r="BQ59" s="134">
        <f t="shared" si="36"/>
        <v>210921</v>
      </c>
      <c r="BR59" s="134">
        <f t="shared" si="36"/>
        <v>128185</v>
      </c>
      <c r="BS59" s="134">
        <f t="shared" si="36"/>
        <v>0</v>
      </c>
      <c r="BT59" s="134">
        <f aca="true" t="shared" si="41" ref="BT59:BV60">SUM(P59,AR59)</f>
        <v>60737</v>
      </c>
      <c r="BU59" s="134">
        <f t="shared" si="41"/>
        <v>21999</v>
      </c>
      <c r="BV59" s="134">
        <f t="shared" si="41"/>
        <v>210638</v>
      </c>
      <c r="BW59" s="134">
        <f t="shared" si="34"/>
        <v>0</v>
      </c>
      <c r="BX59" s="134">
        <f t="shared" si="38"/>
        <v>195019</v>
      </c>
      <c r="BY59" s="134">
        <f t="shared" si="39"/>
        <v>15619</v>
      </c>
      <c r="BZ59" s="134">
        <f t="shared" si="40"/>
        <v>0</v>
      </c>
      <c r="CA59" s="134">
        <f t="shared" si="37"/>
        <v>101965</v>
      </c>
      <c r="CB59" s="134">
        <f t="shared" si="37"/>
        <v>14494</v>
      </c>
      <c r="CC59" s="134">
        <f t="shared" si="37"/>
        <v>84660</v>
      </c>
      <c r="CD59" s="134">
        <f t="shared" si="37"/>
        <v>2811</v>
      </c>
      <c r="CE59" s="134">
        <f>SUM(AA59,BC59)</f>
        <v>0</v>
      </c>
      <c r="CF59" s="135">
        <v>0</v>
      </c>
      <c r="CG59" s="134">
        <f t="shared" si="37"/>
        <v>0</v>
      </c>
      <c r="CH59" s="134">
        <f t="shared" si="37"/>
        <v>248</v>
      </c>
      <c r="CI59" s="134">
        <f t="shared" si="37"/>
        <v>523772</v>
      </c>
    </row>
    <row r="60" spans="1:87" s="129" customFormat="1" ht="12" customHeight="1">
      <c r="A60" s="125" t="s">
        <v>334</v>
      </c>
      <c r="B60" s="126" t="s">
        <v>440</v>
      </c>
      <c r="C60" s="125" t="s">
        <v>441</v>
      </c>
      <c r="D60" s="134">
        <f t="shared" si="3"/>
        <v>158550</v>
      </c>
      <c r="E60" s="134">
        <f t="shared" si="4"/>
        <v>158550</v>
      </c>
      <c r="F60" s="134">
        <v>0</v>
      </c>
      <c r="G60" s="134">
        <v>158550</v>
      </c>
      <c r="H60" s="134">
        <v>0</v>
      </c>
      <c r="I60" s="134">
        <v>0</v>
      </c>
      <c r="J60" s="134">
        <v>0</v>
      </c>
      <c r="K60" s="135">
        <v>0</v>
      </c>
      <c r="L60" s="134">
        <f t="shared" si="5"/>
        <v>328951</v>
      </c>
      <c r="M60" s="134">
        <f t="shared" si="6"/>
        <v>64486</v>
      </c>
      <c r="N60" s="134">
        <v>30183</v>
      </c>
      <c r="O60" s="134">
        <v>0</v>
      </c>
      <c r="P60" s="134">
        <v>34303</v>
      </c>
      <c r="Q60" s="134">
        <v>0</v>
      </c>
      <c r="R60" s="134">
        <f t="shared" si="7"/>
        <v>180284</v>
      </c>
      <c r="S60" s="134">
        <v>0</v>
      </c>
      <c r="T60" s="134">
        <v>180284</v>
      </c>
      <c r="U60" s="134">
        <v>0</v>
      </c>
      <c r="V60" s="134">
        <v>0</v>
      </c>
      <c r="W60" s="134">
        <f t="shared" si="8"/>
        <v>84181</v>
      </c>
      <c r="X60" s="134">
        <v>0</v>
      </c>
      <c r="Y60" s="134">
        <v>84181</v>
      </c>
      <c r="Z60" s="134">
        <v>0</v>
      </c>
      <c r="AA60" s="134">
        <v>0</v>
      </c>
      <c r="AB60" s="135">
        <v>0</v>
      </c>
      <c r="AC60" s="134">
        <v>0</v>
      </c>
      <c r="AD60" s="134">
        <v>0</v>
      </c>
      <c r="AE60" s="134">
        <f t="shared" si="9"/>
        <v>487501</v>
      </c>
      <c r="AF60" s="134">
        <f t="shared" si="10"/>
        <v>0</v>
      </c>
      <c r="AG60" s="134">
        <f t="shared" si="11"/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5">
        <v>0</v>
      </c>
      <c r="AN60" s="134">
        <f t="shared" si="12"/>
        <v>0</v>
      </c>
      <c r="AO60" s="134">
        <f t="shared" si="13"/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f t="shared" si="14"/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f t="shared" si="15"/>
        <v>0</v>
      </c>
      <c r="AZ60" s="134">
        <v>0</v>
      </c>
      <c r="BA60" s="134">
        <v>0</v>
      </c>
      <c r="BB60" s="134">
        <v>0</v>
      </c>
      <c r="BC60" s="134">
        <v>0</v>
      </c>
      <c r="BD60" s="135">
        <v>0</v>
      </c>
      <c r="BE60" s="134">
        <v>0</v>
      </c>
      <c r="BF60" s="134">
        <v>0</v>
      </c>
      <c r="BG60" s="134">
        <f t="shared" si="16"/>
        <v>0</v>
      </c>
      <c r="BH60" s="134">
        <f aca="true" t="shared" si="42" ref="BH60:BN60">SUM(D60,AF60)</f>
        <v>158550</v>
      </c>
      <c r="BI60" s="134">
        <f t="shared" si="42"/>
        <v>158550</v>
      </c>
      <c r="BJ60" s="134">
        <f t="shared" si="42"/>
        <v>0</v>
      </c>
      <c r="BK60" s="134">
        <f t="shared" si="42"/>
        <v>158550</v>
      </c>
      <c r="BL60" s="134">
        <f t="shared" si="42"/>
        <v>0</v>
      </c>
      <c r="BM60" s="134">
        <f t="shared" si="42"/>
        <v>0</v>
      </c>
      <c r="BN60" s="134">
        <f t="shared" si="42"/>
        <v>0</v>
      </c>
      <c r="BO60" s="135">
        <v>0</v>
      </c>
      <c r="BP60" s="134">
        <f>SUM(L60,AN60)</f>
        <v>328951</v>
      </c>
      <c r="BQ60" s="134">
        <f>SUM(M60,AO60)</f>
        <v>64486</v>
      </c>
      <c r="BR60" s="134">
        <f>SUM(N60,AP60)</f>
        <v>30183</v>
      </c>
      <c r="BS60" s="134">
        <f>SUM(O60,AQ60)</f>
        <v>0</v>
      </c>
      <c r="BT60" s="134">
        <f t="shared" si="41"/>
        <v>34303</v>
      </c>
      <c r="BU60" s="134">
        <f t="shared" si="41"/>
        <v>0</v>
      </c>
      <c r="BV60" s="134">
        <f t="shared" si="41"/>
        <v>180284</v>
      </c>
      <c r="BW60" s="134">
        <f t="shared" si="34"/>
        <v>0</v>
      </c>
      <c r="BX60" s="134">
        <f t="shared" si="38"/>
        <v>180284</v>
      </c>
      <c r="BY60" s="134">
        <f t="shared" si="39"/>
        <v>0</v>
      </c>
      <c r="BZ60" s="134">
        <f t="shared" si="40"/>
        <v>0</v>
      </c>
      <c r="CA60" s="134">
        <f t="shared" si="37"/>
        <v>84181</v>
      </c>
      <c r="CB60" s="134">
        <f t="shared" si="37"/>
        <v>0</v>
      </c>
      <c r="CC60" s="134">
        <f t="shared" si="37"/>
        <v>84181</v>
      </c>
      <c r="CD60" s="134">
        <f t="shared" si="37"/>
        <v>0</v>
      </c>
      <c r="CE60" s="134">
        <f>SUM(AA60,BC60)</f>
        <v>0</v>
      </c>
      <c r="CF60" s="135">
        <v>0</v>
      </c>
      <c r="CG60" s="134">
        <f t="shared" si="37"/>
        <v>0</v>
      </c>
      <c r="CH60" s="134">
        <f t="shared" si="37"/>
        <v>0</v>
      </c>
      <c r="CI60" s="134">
        <f t="shared" si="37"/>
        <v>487501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442</v>
      </c>
      <c r="B7" s="122" t="s">
        <v>553</v>
      </c>
      <c r="C7" s="121" t="s">
        <v>333</v>
      </c>
      <c r="D7" s="123">
        <f aca="true" t="shared" si="0" ref="D7:I7">SUM(D8:D47)</f>
        <v>1091936</v>
      </c>
      <c r="E7" s="123">
        <f t="shared" si="0"/>
        <v>6104746</v>
      </c>
      <c r="F7" s="123">
        <f t="shared" si="0"/>
        <v>7196682</v>
      </c>
      <c r="G7" s="123">
        <f t="shared" si="0"/>
        <v>250493</v>
      </c>
      <c r="H7" s="123">
        <f t="shared" si="0"/>
        <v>2693814</v>
      </c>
      <c r="I7" s="123">
        <f t="shared" si="0"/>
        <v>2944307</v>
      </c>
      <c r="J7" s="147">
        <f>COUNTIF(J8:J47,"&lt;&gt;")</f>
        <v>40</v>
      </c>
      <c r="K7" s="147">
        <f>COUNTIF(K8:K47,"&lt;&gt;")</f>
        <v>40</v>
      </c>
      <c r="L7" s="123">
        <f aca="true" t="shared" si="1" ref="L7:Q7">SUM(L8:L47)</f>
        <v>1030430</v>
      </c>
      <c r="M7" s="123">
        <f t="shared" si="1"/>
        <v>5711944</v>
      </c>
      <c r="N7" s="123">
        <f t="shared" si="1"/>
        <v>6742374</v>
      </c>
      <c r="O7" s="123">
        <f t="shared" si="1"/>
        <v>222572</v>
      </c>
      <c r="P7" s="123">
        <f t="shared" si="1"/>
        <v>1932803</v>
      </c>
      <c r="Q7" s="123">
        <f t="shared" si="1"/>
        <v>2155375</v>
      </c>
      <c r="R7" s="147">
        <f>COUNTIF(R8:R47,"&lt;&gt;")</f>
        <v>14</v>
      </c>
      <c r="S7" s="147">
        <f>COUNTIF(S8:S47,"&lt;&gt;")</f>
        <v>14</v>
      </c>
      <c r="T7" s="123">
        <f aca="true" t="shared" si="2" ref="T7:Y7">SUM(T8:T47)</f>
        <v>61506</v>
      </c>
      <c r="U7" s="123">
        <f t="shared" si="2"/>
        <v>392802</v>
      </c>
      <c r="V7" s="123">
        <f t="shared" si="2"/>
        <v>454308</v>
      </c>
      <c r="W7" s="123">
        <f t="shared" si="2"/>
        <v>15865</v>
      </c>
      <c r="X7" s="123">
        <f t="shared" si="2"/>
        <v>706786</v>
      </c>
      <c r="Y7" s="123">
        <f t="shared" si="2"/>
        <v>722651</v>
      </c>
      <c r="Z7" s="147">
        <f>COUNTIF(Z8:Z47,"&lt;&gt;")</f>
        <v>1</v>
      </c>
      <c r="AA7" s="147">
        <f>COUNTIF(AA8:AA47,"&lt;&gt;")</f>
        <v>1</v>
      </c>
      <c r="AB7" s="123">
        <f aca="true" t="shared" si="3" ref="AB7:AG7">SUM(AB8:AB47)</f>
        <v>0</v>
      </c>
      <c r="AC7" s="123">
        <f t="shared" si="3"/>
        <v>0</v>
      </c>
      <c r="AD7" s="123">
        <f t="shared" si="3"/>
        <v>0</v>
      </c>
      <c r="AE7" s="123">
        <f t="shared" si="3"/>
        <v>12056</v>
      </c>
      <c r="AF7" s="123">
        <f t="shared" si="3"/>
        <v>54225</v>
      </c>
      <c r="AG7" s="123">
        <f t="shared" si="3"/>
        <v>66281</v>
      </c>
      <c r="AH7" s="147">
        <f>COUNTIF(AH8:AH47,"&lt;&gt;")</f>
        <v>0</v>
      </c>
      <c r="AI7" s="147">
        <f>COUNTIF(AI8:AI47,"&lt;&gt;")</f>
        <v>0</v>
      </c>
      <c r="AJ7" s="123">
        <f aca="true" t="shared" si="4" ref="AJ7:AO7">SUM(AJ8:AJ47)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COUNTIF(AP8:AP47,"&lt;&gt;")</f>
        <v>0</v>
      </c>
      <c r="AQ7" s="147">
        <f>COUNTIF(AQ8:AQ47,"&lt;&gt;")</f>
        <v>0</v>
      </c>
      <c r="AR7" s="123">
        <f aca="true" t="shared" si="5" ref="AR7:AW7">SUM(AR8:AR47)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COUNTIF(AX8:AX47,"&lt;&gt;")</f>
        <v>0</v>
      </c>
      <c r="AY7" s="147">
        <f>COUNTIF(AY8:AY47,"&lt;&gt;")</f>
        <v>0</v>
      </c>
      <c r="AZ7" s="123">
        <f aca="true" t="shared" si="6" ref="AZ7:BE7">SUM(AZ8:AZ47)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442</v>
      </c>
      <c r="B8" s="126" t="s">
        <v>443</v>
      </c>
      <c r="C8" s="125" t="s">
        <v>444</v>
      </c>
      <c r="D8" s="127">
        <f aca="true" t="shared" si="7" ref="D8:D47">SUM(L8,T8,AB8,AJ8,AR8,AZ8)</f>
        <v>16408</v>
      </c>
      <c r="E8" s="127">
        <f aca="true" t="shared" si="8" ref="E8:E47">SUM(M8,U8,AC8,AK8,AS8,BA8)</f>
        <v>131860</v>
      </c>
      <c r="F8" s="127">
        <f aca="true" t="shared" si="9" ref="F8:F47">SUM(D8:E8)</f>
        <v>148268</v>
      </c>
      <c r="G8" s="127">
        <f aca="true" t="shared" si="10" ref="G8:G47">SUM(O8,W8,AE8,AM8,AU8,BC8)</f>
        <v>0</v>
      </c>
      <c r="H8" s="127">
        <f aca="true" t="shared" si="11" ref="H8:H47">SUM(P8,X8,AF8,AN8,AV8,BD8)</f>
        <v>317768</v>
      </c>
      <c r="I8" s="127">
        <f aca="true" t="shared" si="12" ref="I8:I47">SUM(G8:H8)</f>
        <v>317768</v>
      </c>
      <c r="J8" s="130" t="s">
        <v>445</v>
      </c>
      <c r="K8" s="131" t="s">
        <v>446</v>
      </c>
      <c r="L8" s="127">
        <v>16408</v>
      </c>
      <c r="M8" s="127">
        <v>115612</v>
      </c>
      <c r="N8" s="127">
        <f aca="true" t="shared" si="13" ref="N8:N47">SUM(L8,+M8)</f>
        <v>132020</v>
      </c>
      <c r="O8" s="127">
        <v>0</v>
      </c>
      <c r="P8" s="127">
        <v>21804</v>
      </c>
      <c r="Q8" s="127">
        <f aca="true" t="shared" si="14" ref="Q8:Q47">SUM(O8,+P8)</f>
        <v>21804</v>
      </c>
      <c r="R8" s="130" t="s">
        <v>447</v>
      </c>
      <c r="S8" s="131" t="s">
        <v>448</v>
      </c>
      <c r="T8" s="127">
        <v>0</v>
      </c>
      <c r="U8" s="127">
        <v>16248</v>
      </c>
      <c r="V8" s="127">
        <f aca="true" t="shared" si="15" ref="V8:V47">+SUM(T8,U8)</f>
        <v>16248</v>
      </c>
      <c r="W8" s="127">
        <v>0</v>
      </c>
      <c r="X8" s="127">
        <v>295964</v>
      </c>
      <c r="Y8" s="127">
        <f aca="true" t="shared" si="16" ref="Y8:Y47">+SUM(W8,X8)</f>
        <v>295964</v>
      </c>
      <c r="Z8" s="130"/>
      <c r="AA8" s="131"/>
      <c r="AB8" s="127">
        <v>0</v>
      </c>
      <c r="AC8" s="127">
        <v>0</v>
      </c>
      <c r="AD8" s="127">
        <f aca="true" t="shared" si="17" ref="AD8:AD47">+SUM(AB8,AC8)</f>
        <v>0</v>
      </c>
      <c r="AE8" s="127">
        <v>0</v>
      </c>
      <c r="AF8" s="127">
        <v>0</v>
      </c>
      <c r="AG8" s="127">
        <f aca="true" t="shared" si="18" ref="AG8:AG47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7">SUM(AJ8,+AK8)</f>
        <v>0</v>
      </c>
      <c r="AM8" s="127">
        <v>0</v>
      </c>
      <c r="AN8" s="127">
        <v>0</v>
      </c>
      <c r="AO8" s="127">
        <f aca="true" t="shared" si="20" ref="AO8:AO47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7">SUM(AR8,+AS8)</f>
        <v>0</v>
      </c>
      <c r="AU8" s="127">
        <v>0</v>
      </c>
      <c r="AV8" s="127">
        <v>0</v>
      </c>
      <c r="AW8" s="127">
        <f aca="true" t="shared" si="22" ref="AW8:AW47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7">SUM(AZ8,BA8)</f>
        <v>0</v>
      </c>
      <c r="BC8" s="127">
        <v>0</v>
      </c>
      <c r="BD8" s="127">
        <v>0</v>
      </c>
      <c r="BE8" s="127">
        <f aca="true" t="shared" si="24" ref="BE8:BE47">SUM(BC8,+BD8)</f>
        <v>0</v>
      </c>
    </row>
    <row r="9" spans="1:57" s="129" customFormat="1" ht="12" customHeight="1">
      <c r="A9" s="125" t="s">
        <v>442</v>
      </c>
      <c r="B9" s="126" t="s">
        <v>449</v>
      </c>
      <c r="C9" s="125" t="s">
        <v>450</v>
      </c>
      <c r="D9" s="127">
        <f t="shared" si="7"/>
        <v>172883</v>
      </c>
      <c r="E9" s="127">
        <f t="shared" si="8"/>
        <v>1357414</v>
      </c>
      <c r="F9" s="127">
        <f t="shared" si="9"/>
        <v>1530297</v>
      </c>
      <c r="G9" s="127">
        <f t="shared" si="10"/>
        <v>11543</v>
      </c>
      <c r="H9" s="127">
        <f t="shared" si="11"/>
        <v>228761</v>
      </c>
      <c r="I9" s="127">
        <f t="shared" si="12"/>
        <v>240304</v>
      </c>
      <c r="J9" s="130" t="s">
        <v>451</v>
      </c>
      <c r="K9" s="131" t="s">
        <v>452</v>
      </c>
      <c r="L9" s="127">
        <v>172883</v>
      </c>
      <c r="M9" s="127">
        <v>1357414</v>
      </c>
      <c r="N9" s="127">
        <f t="shared" si="13"/>
        <v>1530297</v>
      </c>
      <c r="O9" s="127">
        <v>11543</v>
      </c>
      <c r="P9" s="127">
        <v>228761</v>
      </c>
      <c r="Q9" s="127">
        <f t="shared" si="14"/>
        <v>240304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442</v>
      </c>
      <c r="B10" s="126" t="s">
        <v>453</v>
      </c>
      <c r="C10" s="125" t="s">
        <v>454</v>
      </c>
      <c r="D10" s="127">
        <f t="shared" si="7"/>
        <v>406231</v>
      </c>
      <c r="E10" s="127">
        <f t="shared" si="8"/>
        <v>674309</v>
      </c>
      <c r="F10" s="127">
        <f t="shared" si="9"/>
        <v>1080540</v>
      </c>
      <c r="G10" s="127">
        <f t="shared" si="10"/>
        <v>0</v>
      </c>
      <c r="H10" s="127">
        <f t="shared" si="11"/>
        <v>289977</v>
      </c>
      <c r="I10" s="127">
        <f t="shared" si="12"/>
        <v>289977</v>
      </c>
      <c r="J10" s="130" t="s">
        <v>455</v>
      </c>
      <c r="K10" s="131" t="s">
        <v>456</v>
      </c>
      <c r="L10" s="127">
        <v>406231</v>
      </c>
      <c r="M10" s="127">
        <v>674309</v>
      </c>
      <c r="N10" s="127">
        <f t="shared" si="13"/>
        <v>1080540</v>
      </c>
      <c r="O10" s="127">
        <v>0</v>
      </c>
      <c r="P10" s="127">
        <v>289977</v>
      </c>
      <c r="Q10" s="127">
        <f t="shared" si="14"/>
        <v>289977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442</v>
      </c>
      <c r="B11" s="126" t="s">
        <v>457</v>
      </c>
      <c r="C11" s="125" t="s">
        <v>458</v>
      </c>
      <c r="D11" s="127">
        <f t="shared" si="7"/>
        <v>236701</v>
      </c>
      <c r="E11" s="127">
        <f t="shared" si="8"/>
        <v>210506</v>
      </c>
      <c r="F11" s="127">
        <f t="shared" si="9"/>
        <v>447207</v>
      </c>
      <c r="G11" s="127">
        <f t="shared" si="10"/>
        <v>0</v>
      </c>
      <c r="H11" s="127">
        <f t="shared" si="11"/>
        <v>39700</v>
      </c>
      <c r="I11" s="127">
        <f t="shared" si="12"/>
        <v>39700</v>
      </c>
      <c r="J11" s="130" t="s">
        <v>445</v>
      </c>
      <c r="K11" s="131" t="s">
        <v>446</v>
      </c>
      <c r="L11" s="127">
        <v>236701</v>
      </c>
      <c r="M11" s="127">
        <v>210506</v>
      </c>
      <c r="N11" s="127">
        <f t="shared" si="13"/>
        <v>447207</v>
      </c>
      <c r="O11" s="127">
        <v>0</v>
      </c>
      <c r="P11" s="127">
        <v>39700</v>
      </c>
      <c r="Q11" s="127">
        <f t="shared" si="14"/>
        <v>39700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442</v>
      </c>
      <c r="B12" s="126" t="s">
        <v>459</v>
      </c>
      <c r="C12" s="125" t="s">
        <v>460</v>
      </c>
      <c r="D12" s="134">
        <f t="shared" si="7"/>
        <v>0</v>
      </c>
      <c r="E12" s="134">
        <f t="shared" si="8"/>
        <v>210301</v>
      </c>
      <c r="F12" s="134">
        <f t="shared" si="9"/>
        <v>210301</v>
      </c>
      <c r="G12" s="134">
        <f t="shared" si="10"/>
        <v>104225</v>
      </c>
      <c r="H12" s="134">
        <f t="shared" si="11"/>
        <v>129200</v>
      </c>
      <c r="I12" s="134">
        <f t="shared" si="12"/>
        <v>233425</v>
      </c>
      <c r="J12" s="126" t="s">
        <v>461</v>
      </c>
      <c r="K12" s="125" t="s">
        <v>462</v>
      </c>
      <c r="L12" s="134">
        <v>0</v>
      </c>
      <c r="M12" s="134">
        <v>210301</v>
      </c>
      <c r="N12" s="134">
        <f t="shared" si="13"/>
        <v>210301</v>
      </c>
      <c r="O12" s="134">
        <v>104225</v>
      </c>
      <c r="P12" s="134">
        <v>129200</v>
      </c>
      <c r="Q12" s="134">
        <f t="shared" si="14"/>
        <v>233425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442</v>
      </c>
      <c r="B13" s="126" t="s">
        <v>463</v>
      </c>
      <c r="C13" s="125" t="s">
        <v>464</v>
      </c>
      <c r="D13" s="134">
        <f t="shared" si="7"/>
        <v>0</v>
      </c>
      <c r="E13" s="134">
        <f t="shared" si="8"/>
        <v>417574</v>
      </c>
      <c r="F13" s="134">
        <f t="shared" si="9"/>
        <v>417574</v>
      </c>
      <c r="G13" s="134">
        <f t="shared" si="10"/>
        <v>0</v>
      </c>
      <c r="H13" s="134">
        <f t="shared" si="11"/>
        <v>125276</v>
      </c>
      <c r="I13" s="134">
        <f t="shared" si="12"/>
        <v>125276</v>
      </c>
      <c r="J13" s="126" t="s">
        <v>465</v>
      </c>
      <c r="K13" s="125" t="s">
        <v>466</v>
      </c>
      <c r="L13" s="134">
        <v>0</v>
      </c>
      <c r="M13" s="134">
        <v>417574</v>
      </c>
      <c r="N13" s="134">
        <f t="shared" si="13"/>
        <v>417574</v>
      </c>
      <c r="O13" s="134">
        <v>0</v>
      </c>
      <c r="P13" s="134">
        <v>0</v>
      </c>
      <c r="Q13" s="134">
        <f t="shared" si="14"/>
        <v>0</v>
      </c>
      <c r="R13" s="126" t="s">
        <v>467</v>
      </c>
      <c r="S13" s="125" t="s">
        <v>468</v>
      </c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125276</v>
      </c>
      <c r="Y13" s="134">
        <f t="shared" si="16"/>
        <v>125276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442</v>
      </c>
      <c r="B14" s="126" t="s">
        <v>469</v>
      </c>
      <c r="C14" s="125" t="s">
        <v>470</v>
      </c>
      <c r="D14" s="134">
        <f t="shared" si="7"/>
        <v>0</v>
      </c>
      <c r="E14" s="134">
        <f t="shared" si="8"/>
        <v>0</v>
      </c>
      <c r="F14" s="134">
        <f t="shared" si="9"/>
        <v>0</v>
      </c>
      <c r="G14" s="134">
        <f t="shared" si="10"/>
        <v>0</v>
      </c>
      <c r="H14" s="134">
        <f t="shared" si="11"/>
        <v>85462</v>
      </c>
      <c r="I14" s="134">
        <f t="shared" si="12"/>
        <v>85462</v>
      </c>
      <c r="J14" s="126" t="s">
        <v>467</v>
      </c>
      <c r="K14" s="125" t="s">
        <v>468</v>
      </c>
      <c r="L14" s="134">
        <v>0</v>
      </c>
      <c r="M14" s="134">
        <v>0</v>
      </c>
      <c r="N14" s="134">
        <f t="shared" si="13"/>
        <v>0</v>
      </c>
      <c r="O14" s="134">
        <v>0</v>
      </c>
      <c r="P14" s="134">
        <v>85462</v>
      </c>
      <c r="Q14" s="134">
        <f t="shared" si="14"/>
        <v>85462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442</v>
      </c>
      <c r="B15" s="126" t="s">
        <v>471</v>
      </c>
      <c r="C15" s="125" t="s">
        <v>472</v>
      </c>
      <c r="D15" s="134">
        <f t="shared" si="7"/>
        <v>2102</v>
      </c>
      <c r="E15" s="134">
        <f t="shared" si="8"/>
        <v>863398</v>
      </c>
      <c r="F15" s="134">
        <f t="shared" si="9"/>
        <v>865500</v>
      </c>
      <c r="G15" s="134">
        <f t="shared" si="10"/>
        <v>1387</v>
      </c>
      <c r="H15" s="134">
        <f t="shared" si="11"/>
        <v>314800</v>
      </c>
      <c r="I15" s="134">
        <f t="shared" si="12"/>
        <v>316187</v>
      </c>
      <c r="J15" s="126" t="s">
        <v>473</v>
      </c>
      <c r="K15" s="125" t="s">
        <v>474</v>
      </c>
      <c r="L15" s="134">
        <v>2102</v>
      </c>
      <c r="M15" s="134">
        <v>863398</v>
      </c>
      <c r="N15" s="134">
        <f t="shared" si="13"/>
        <v>865500</v>
      </c>
      <c r="O15" s="134">
        <v>1387</v>
      </c>
      <c r="P15" s="134">
        <v>314800</v>
      </c>
      <c r="Q15" s="134">
        <f t="shared" si="14"/>
        <v>316187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442</v>
      </c>
      <c r="B16" s="126" t="s">
        <v>475</v>
      </c>
      <c r="C16" s="125" t="s">
        <v>476</v>
      </c>
      <c r="D16" s="134">
        <f t="shared" si="7"/>
        <v>0</v>
      </c>
      <c r="E16" s="134">
        <f t="shared" si="8"/>
        <v>93258</v>
      </c>
      <c r="F16" s="134">
        <f t="shared" si="9"/>
        <v>93258</v>
      </c>
      <c r="G16" s="134">
        <f t="shared" si="10"/>
        <v>46218</v>
      </c>
      <c r="H16" s="134">
        <f t="shared" si="11"/>
        <v>57293</v>
      </c>
      <c r="I16" s="134">
        <f t="shared" si="12"/>
        <v>103511</v>
      </c>
      <c r="J16" s="126" t="s">
        <v>461</v>
      </c>
      <c r="K16" s="125" t="s">
        <v>462</v>
      </c>
      <c r="L16" s="134">
        <v>0</v>
      </c>
      <c r="M16" s="134">
        <v>93258</v>
      </c>
      <c r="N16" s="134">
        <f t="shared" si="13"/>
        <v>93258</v>
      </c>
      <c r="O16" s="134">
        <v>46218</v>
      </c>
      <c r="P16" s="134">
        <v>57293</v>
      </c>
      <c r="Q16" s="134">
        <f t="shared" si="14"/>
        <v>103511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442</v>
      </c>
      <c r="B17" s="126" t="s">
        <v>477</v>
      </c>
      <c r="C17" s="125" t="s">
        <v>478</v>
      </c>
      <c r="D17" s="134">
        <f t="shared" si="7"/>
        <v>22939</v>
      </c>
      <c r="E17" s="134">
        <f t="shared" si="8"/>
        <v>166344</v>
      </c>
      <c r="F17" s="134">
        <f t="shared" si="9"/>
        <v>189283</v>
      </c>
      <c r="G17" s="134">
        <f t="shared" si="10"/>
        <v>2854</v>
      </c>
      <c r="H17" s="134">
        <f t="shared" si="11"/>
        <v>58330</v>
      </c>
      <c r="I17" s="134">
        <f t="shared" si="12"/>
        <v>61184</v>
      </c>
      <c r="J17" s="126" t="s">
        <v>451</v>
      </c>
      <c r="K17" s="125" t="s">
        <v>452</v>
      </c>
      <c r="L17" s="134">
        <v>13599</v>
      </c>
      <c r="M17" s="134">
        <v>103994</v>
      </c>
      <c r="N17" s="134">
        <f t="shared" si="13"/>
        <v>117593</v>
      </c>
      <c r="O17" s="134">
        <v>2854</v>
      </c>
      <c r="P17" s="134">
        <v>46571</v>
      </c>
      <c r="Q17" s="134">
        <f t="shared" si="14"/>
        <v>49425</v>
      </c>
      <c r="R17" s="126" t="s">
        <v>445</v>
      </c>
      <c r="S17" s="125" t="s">
        <v>446</v>
      </c>
      <c r="T17" s="134">
        <v>9340</v>
      </c>
      <c r="U17" s="134">
        <v>62350</v>
      </c>
      <c r="V17" s="134">
        <f t="shared" si="15"/>
        <v>71690</v>
      </c>
      <c r="W17" s="134">
        <v>0</v>
      </c>
      <c r="X17" s="134">
        <v>11759</v>
      </c>
      <c r="Y17" s="134">
        <f t="shared" si="16"/>
        <v>11759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442</v>
      </c>
      <c r="B18" s="126" t="s">
        <v>479</v>
      </c>
      <c r="C18" s="125" t="s">
        <v>480</v>
      </c>
      <c r="D18" s="134">
        <f t="shared" si="7"/>
        <v>0</v>
      </c>
      <c r="E18" s="134">
        <f t="shared" si="8"/>
        <v>31</v>
      </c>
      <c r="F18" s="134">
        <f t="shared" si="9"/>
        <v>31</v>
      </c>
      <c r="G18" s="134">
        <f t="shared" si="10"/>
        <v>0</v>
      </c>
      <c r="H18" s="134">
        <f t="shared" si="11"/>
        <v>32571</v>
      </c>
      <c r="I18" s="134">
        <f t="shared" si="12"/>
        <v>32571</v>
      </c>
      <c r="J18" s="126" t="s">
        <v>447</v>
      </c>
      <c r="K18" s="125" t="s">
        <v>448</v>
      </c>
      <c r="L18" s="134">
        <v>0</v>
      </c>
      <c r="M18" s="134">
        <v>31</v>
      </c>
      <c r="N18" s="134">
        <f t="shared" si="13"/>
        <v>31</v>
      </c>
      <c r="O18" s="134">
        <v>0</v>
      </c>
      <c r="P18" s="134">
        <v>32571</v>
      </c>
      <c r="Q18" s="134">
        <f t="shared" si="14"/>
        <v>32571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442</v>
      </c>
      <c r="B19" s="126" t="s">
        <v>481</v>
      </c>
      <c r="C19" s="125" t="s">
        <v>482</v>
      </c>
      <c r="D19" s="134">
        <f t="shared" si="7"/>
        <v>0</v>
      </c>
      <c r="E19" s="134">
        <f t="shared" si="8"/>
        <v>16457</v>
      </c>
      <c r="F19" s="134">
        <f t="shared" si="9"/>
        <v>16457</v>
      </c>
      <c r="G19" s="134">
        <f t="shared" si="10"/>
        <v>0</v>
      </c>
      <c r="H19" s="134">
        <f t="shared" si="11"/>
        <v>28655</v>
      </c>
      <c r="I19" s="134">
        <f t="shared" si="12"/>
        <v>28655</v>
      </c>
      <c r="J19" s="126" t="s">
        <v>447</v>
      </c>
      <c r="K19" s="125" t="s">
        <v>448</v>
      </c>
      <c r="L19" s="134">
        <v>0</v>
      </c>
      <c r="M19" s="134">
        <v>16457</v>
      </c>
      <c r="N19" s="134">
        <f t="shared" si="13"/>
        <v>16457</v>
      </c>
      <c r="O19" s="134">
        <v>0</v>
      </c>
      <c r="P19" s="134">
        <v>28655</v>
      </c>
      <c r="Q19" s="134">
        <f t="shared" si="14"/>
        <v>28655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442</v>
      </c>
      <c r="B20" s="126" t="s">
        <v>483</v>
      </c>
      <c r="C20" s="125" t="s">
        <v>484</v>
      </c>
      <c r="D20" s="134">
        <f t="shared" si="7"/>
        <v>0</v>
      </c>
      <c r="E20" s="134">
        <f t="shared" si="8"/>
        <v>7638</v>
      </c>
      <c r="F20" s="134">
        <f t="shared" si="9"/>
        <v>7638</v>
      </c>
      <c r="G20" s="134">
        <f t="shared" si="10"/>
        <v>0</v>
      </c>
      <c r="H20" s="134">
        <f t="shared" si="11"/>
        <v>28619</v>
      </c>
      <c r="I20" s="134">
        <f t="shared" si="12"/>
        <v>28619</v>
      </c>
      <c r="J20" s="126" t="s">
        <v>447</v>
      </c>
      <c r="K20" s="125" t="s">
        <v>448</v>
      </c>
      <c r="L20" s="134">
        <v>0</v>
      </c>
      <c r="M20" s="134">
        <v>7638</v>
      </c>
      <c r="N20" s="134">
        <f t="shared" si="13"/>
        <v>7638</v>
      </c>
      <c r="O20" s="134">
        <v>0</v>
      </c>
      <c r="P20" s="134">
        <v>28619</v>
      </c>
      <c r="Q20" s="134">
        <f t="shared" si="14"/>
        <v>28619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442</v>
      </c>
      <c r="B21" s="126" t="s">
        <v>485</v>
      </c>
      <c r="C21" s="125" t="s">
        <v>486</v>
      </c>
      <c r="D21" s="134">
        <f t="shared" si="7"/>
        <v>0</v>
      </c>
      <c r="E21" s="134">
        <f t="shared" si="8"/>
        <v>29032</v>
      </c>
      <c r="F21" s="134">
        <f t="shared" si="9"/>
        <v>29032</v>
      </c>
      <c r="G21" s="134">
        <f t="shared" si="10"/>
        <v>0</v>
      </c>
      <c r="H21" s="134">
        <f t="shared" si="11"/>
        <v>64470</v>
      </c>
      <c r="I21" s="134">
        <f t="shared" si="12"/>
        <v>64470</v>
      </c>
      <c r="J21" s="126" t="s">
        <v>447</v>
      </c>
      <c r="K21" s="125" t="s">
        <v>448</v>
      </c>
      <c r="L21" s="134">
        <v>0</v>
      </c>
      <c r="M21" s="134">
        <v>29032</v>
      </c>
      <c r="N21" s="134">
        <f t="shared" si="13"/>
        <v>29032</v>
      </c>
      <c r="O21" s="134">
        <v>0</v>
      </c>
      <c r="P21" s="134">
        <v>64470</v>
      </c>
      <c r="Q21" s="134">
        <f t="shared" si="14"/>
        <v>64470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442</v>
      </c>
      <c r="B22" s="126" t="s">
        <v>487</v>
      </c>
      <c r="C22" s="125" t="s">
        <v>488</v>
      </c>
      <c r="D22" s="134">
        <f t="shared" si="7"/>
        <v>55810</v>
      </c>
      <c r="E22" s="134">
        <f t="shared" si="8"/>
        <v>64174</v>
      </c>
      <c r="F22" s="134">
        <f t="shared" si="9"/>
        <v>119984</v>
      </c>
      <c r="G22" s="134">
        <f t="shared" si="10"/>
        <v>0</v>
      </c>
      <c r="H22" s="134">
        <f t="shared" si="11"/>
        <v>28130</v>
      </c>
      <c r="I22" s="134">
        <f t="shared" si="12"/>
        <v>28130</v>
      </c>
      <c r="J22" s="126" t="s">
        <v>489</v>
      </c>
      <c r="K22" s="125" t="s">
        <v>490</v>
      </c>
      <c r="L22" s="134">
        <v>55810</v>
      </c>
      <c r="M22" s="134">
        <v>64174</v>
      </c>
      <c r="N22" s="134">
        <f t="shared" si="13"/>
        <v>119984</v>
      </c>
      <c r="O22" s="134">
        <v>0</v>
      </c>
      <c r="P22" s="134">
        <v>28130</v>
      </c>
      <c r="Q22" s="134">
        <f t="shared" si="14"/>
        <v>28130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442</v>
      </c>
      <c r="B23" s="126" t="s">
        <v>491</v>
      </c>
      <c r="C23" s="125" t="s">
        <v>492</v>
      </c>
      <c r="D23" s="134">
        <f t="shared" si="7"/>
        <v>55810</v>
      </c>
      <c r="E23" s="134">
        <f t="shared" si="8"/>
        <v>64174</v>
      </c>
      <c r="F23" s="134">
        <f t="shared" si="9"/>
        <v>119984</v>
      </c>
      <c r="G23" s="134">
        <f t="shared" si="10"/>
        <v>0</v>
      </c>
      <c r="H23" s="134">
        <f t="shared" si="11"/>
        <v>28130</v>
      </c>
      <c r="I23" s="134">
        <f t="shared" si="12"/>
        <v>28130</v>
      </c>
      <c r="J23" s="126" t="s">
        <v>489</v>
      </c>
      <c r="K23" s="125" t="s">
        <v>490</v>
      </c>
      <c r="L23" s="134">
        <v>55810</v>
      </c>
      <c r="M23" s="134">
        <v>64174</v>
      </c>
      <c r="N23" s="134">
        <f t="shared" si="13"/>
        <v>119984</v>
      </c>
      <c r="O23" s="134">
        <v>0</v>
      </c>
      <c r="P23" s="134">
        <v>28130</v>
      </c>
      <c r="Q23" s="134">
        <f t="shared" si="14"/>
        <v>28130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442</v>
      </c>
      <c r="B24" s="126" t="s">
        <v>493</v>
      </c>
      <c r="C24" s="125" t="s">
        <v>494</v>
      </c>
      <c r="D24" s="134">
        <f t="shared" si="7"/>
        <v>1178</v>
      </c>
      <c r="E24" s="134">
        <f t="shared" si="8"/>
        <v>9012</v>
      </c>
      <c r="F24" s="134">
        <f t="shared" si="9"/>
        <v>10190</v>
      </c>
      <c r="G24" s="134">
        <f t="shared" si="10"/>
        <v>537</v>
      </c>
      <c r="H24" s="134">
        <f t="shared" si="11"/>
        <v>8754</v>
      </c>
      <c r="I24" s="134">
        <f t="shared" si="12"/>
        <v>9291</v>
      </c>
      <c r="J24" s="126" t="s">
        <v>451</v>
      </c>
      <c r="K24" s="125" t="s">
        <v>452</v>
      </c>
      <c r="L24" s="134">
        <v>1178</v>
      </c>
      <c r="M24" s="134">
        <v>9012</v>
      </c>
      <c r="N24" s="134">
        <f t="shared" si="13"/>
        <v>10190</v>
      </c>
      <c r="O24" s="134">
        <v>537</v>
      </c>
      <c r="P24" s="134">
        <v>8754</v>
      </c>
      <c r="Q24" s="134">
        <f t="shared" si="14"/>
        <v>9291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442</v>
      </c>
      <c r="B25" s="126" t="s">
        <v>495</v>
      </c>
      <c r="C25" s="125" t="s">
        <v>496</v>
      </c>
      <c r="D25" s="134">
        <f t="shared" si="7"/>
        <v>55536</v>
      </c>
      <c r="E25" s="134">
        <f t="shared" si="8"/>
        <v>97031</v>
      </c>
      <c r="F25" s="134">
        <f t="shared" si="9"/>
        <v>152567</v>
      </c>
      <c r="G25" s="134">
        <f t="shared" si="10"/>
        <v>1158</v>
      </c>
      <c r="H25" s="134">
        <f t="shared" si="11"/>
        <v>27447</v>
      </c>
      <c r="I25" s="134">
        <f t="shared" si="12"/>
        <v>28605</v>
      </c>
      <c r="J25" s="126" t="s">
        <v>451</v>
      </c>
      <c r="K25" s="125" t="s">
        <v>452</v>
      </c>
      <c r="L25" s="134">
        <v>6753</v>
      </c>
      <c r="M25" s="134">
        <v>51636</v>
      </c>
      <c r="N25" s="134">
        <f t="shared" si="13"/>
        <v>58389</v>
      </c>
      <c r="O25" s="134">
        <v>1158</v>
      </c>
      <c r="P25" s="134">
        <v>18886</v>
      </c>
      <c r="Q25" s="134">
        <f t="shared" si="14"/>
        <v>20044</v>
      </c>
      <c r="R25" s="126" t="s">
        <v>445</v>
      </c>
      <c r="S25" s="125" t="s">
        <v>446</v>
      </c>
      <c r="T25" s="134">
        <v>48783</v>
      </c>
      <c r="U25" s="134">
        <v>45395</v>
      </c>
      <c r="V25" s="134">
        <f t="shared" si="15"/>
        <v>94178</v>
      </c>
      <c r="W25" s="134">
        <v>0</v>
      </c>
      <c r="X25" s="134">
        <v>8561</v>
      </c>
      <c r="Y25" s="134">
        <f t="shared" si="16"/>
        <v>8561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442</v>
      </c>
      <c r="B26" s="126" t="s">
        <v>497</v>
      </c>
      <c r="C26" s="125" t="s">
        <v>498</v>
      </c>
      <c r="D26" s="134">
        <f t="shared" si="7"/>
        <v>6496</v>
      </c>
      <c r="E26" s="134">
        <f t="shared" si="8"/>
        <v>49673</v>
      </c>
      <c r="F26" s="134">
        <f t="shared" si="9"/>
        <v>56169</v>
      </c>
      <c r="G26" s="134">
        <f t="shared" si="10"/>
        <v>2915</v>
      </c>
      <c r="H26" s="134">
        <f t="shared" si="11"/>
        <v>47557</v>
      </c>
      <c r="I26" s="134">
        <f t="shared" si="12"/>
        <v>50472</v>
      </c>
      <c r="J26" s="126" t="s">
        <v>451</v>
      </c>
      <c r="K26" s="125" t="s">
        <v>452</v>
      </c>
      <c r="L26" s="134">
        <v>6496</v>
      </c>
      <c r="M26" s="134">
        <v>49673</v>
      </c>
      <c r="N26" s="134">
        <f t="shared" si="13"/>
        <v>56169</v>
      </c>
      <c r="O26" s="134">
        <v>2915</v>
      </c>
      <c r="P26" s="134">
        <v>47557</v>
      </c>
      <c r="Q26" s="134">
        <f t="shared" si="14"/>
        <v>50472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442</v>
      </c>
      <c r="B27" s="126" t="s">
        <v>499</v>
      </c>
      <c r="C27" s="125" t="s">
        <v>500</v>
      </c>
      <c r="D27" s="134">
        <f t="shared" si="7"/>
        <v>7505</v>
      </c>
      <c r="E27" s="134">
        <f t="shared" si="8"/>
        <v>54776</v>
      </c>
      <c r="F27" s="134">
        <f t="shared" si="9"/>
        <v>62281</v>
      </c>
      <c r="G27" s="134">
        <f t="shared" si="10"/>
        <v>0</v>
      </c>
      <c r="H27" s="134">
        <f t="shared" si="11"/>
        <v>10330</v>
      </c>
      <c r="I27" s="134">
        <f t="shared" si="12"/>
        <v>10330</v>
      </c>
      <c r="J27" s="126" t="s">
        <v>445</v>
      </c>
      <c r="K27" s="125" t="s">
        <v>446</v>
      </c>
      <c r="L27" s="134">
        <v>7505</v>
      </c>
      <c r="M27" s="134">
        <v>54776</v>
      </c>
      <c r="N27" s="134">
        <f t="shared" si="13"/>
        <v>62281</v>
      </c>
      <c r="O27" s="134">
        <v>0</v>
      </c>
      <c r="P27" s="134">
        <v>10330</v>
      </c>
      <c r="Q27" s="134">
        <f t="shared" si="14"/>
        <v>10330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442</v>
      </c>
      <c r="B28" s="126" t="s">
        <v>501</v>
      </c>
      <c r="C28" s="125" t="s">
        <v>502</v>
      </c>
      <c r="D28" s="134">
        <f t="shared" si="7"/>
        <v>7689</v>
      </c>
      <c r="E28" s="134">
        <f t="shared" si="8"/>
        <v>58796</v>
      </c>
      <c r="F28" s="134">
        <f t="shared" si="9"/>
        <v>66485</v>
      </c>
      <c r="G28" s="134">
        <f t="shared" si="10"/>
        <v>2728</v>
      </c>
      <c r="H28" s="134">
        <f t="shared" si="11"/>
        <v>44511</v>
      </c>
      <c r="I28" s="134">
        <f t="shared" si="12"/>
        <v>47239</v>
      </c>
      <c r="J28" s="126" t="s">
        <v>451</v>
      </c>
      <c r="K28" s="125" t="s">
        <v>452</v>
      </c>
      <c r="L28" s="134">
        <v>7689</v>
      </c>
      <c r="M28" s="134">
        <v>58796</v>
      </c>
      <c r="N28" s="134">
        <f t="shared" si="13"/>
        <v>66485</v>
      </c>
      <c r="O28" s="134">
        <v>2728</v>
      </c>
      <c r="P28" s="134">
        <v>44511</v>
      </c>
      <c r="Q28" s="134">
        <f t="shared" si="14"/>
        <v>47239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442</v>
      </c>
      <c r="B29" s="126" t="s">
        <v>503</v>
      </c>
      <c r="C29" s="125" t="s">
        <v>504</v>
      </c>
      <c r="D29" s="134">
        <f t="shared" si="7"/>
        <v>0</v>
      </c>
      <c r="E29" s="134">
        <f t="shared" si="8"/>
        <v>37379</v>
      </c>
      <c r="F29" s="134">
        <f t="shared" si="9"/>
        <v>37379</v>
      </c>
      <c r="G29" s="134">
        <f t="shared" si="10"/>
        <v>18525</v>
      </c>
      <c r="H29" s="134">
        <f t="shared" si="11"/>
        <v>22964</v>
      </c>
      <c r="I29" s="134">
        <f t="shared" si="12"/>
        <v>41489</v>
      </c>
      <c r="J29" s="126" t="s">
        <v>461</v>
      </c>
      <c r="K29" s="125" t="s">
        <v>462</v>
      </c>
      <c r="L29" s="134">
        <v>0</v>
      </c>
      <c r="M29" s="134">
        <v>37379</v>
      </c>
      <c r="N29" s="134">
        <f t="shared" si="13"/>
        <v>37379</v>
      </c>
      <c r="O29" s="134">
        <v>18525</v>
      </c>
      <c r="P29" s="134">
        <v>22964</v>
      </c>
      <c r="Q29" s="134">
        <f t="shared" si="14"/>
        <v>41489</v>
      </c>
      <c r="R29" s="126"/>
      <c r="S29" s="125"/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442</v>
      </c>
      <c r="B30" s="126" t="s">
        <v>505</v>
      </c>
      <c r="C30" s="125" t="s">
        <v>506</v>
      </c>
      <c r="D30" s="134">
        <f t="shared" si="7"/>
        <v>0</v>
      </c>
      <c r="E30" s="134">
        <f t="shared" si="8"/>
        <v>36623</v>
      </c>
      <c r="F30" s="134">
        <f t="shared" si="9"/>
        <v>36623</v>
      </c>
      <c r="G30" s="134">
        <f t="shared" si="10"/>
        <v>18150</v>
      </c>
      <c r="H30" s="134">
        <f t="shared" si="11"/>
        <v>22500</v>
      </c>
      <c r="I30" s="134">
        <f t="shared" si="12"/>
        <v>40650</v>
      </c>
      <c r="J30" s="126" t="s">
        <v>461</v>
      </c>
      <c r="K30" s="125" t="s">
        <v>462</v>
      </c>
      <c r="L30" s="134">
        <v>0</v>
      </c>
      <c r="M30" s="134">
        <v>36623</v>
      </c>
      <c r="N30" s="134">
        <f t="shared" si="13"/>
        <v>36623</v>
      </c>
      <c r="O30" s="134">
        <v>18150</v>
      </c>
      <c r="P30" s="134">
        <v>22500</v>
      </c>
      <c r="Q30" s="134">
        <f t="shared" si="14"/>
        <v>40650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442</v>
      </c>
      <c r="B31" s="126" t="s">
        <v>507</v>
      </c>
      <c r="C31" s="125" t="s">
        <v>508</v>
      </c>
      <c r="D31" s="134">
        <f t="shared" si="7"/>
        <v>7490</v>
      </c>
      <c r="E31" s="134">
        <f t="shared" si="8"/>
        <v>119982</v>
      </c>
      <c r="F31" s="134">
        <f t="shared" si="9"/>
        <v>127472</v>
      </c>
      <c r="G31" s="134">
        <f t="shared" si="10"/>
        <v>357</v>
      </c>
      <c r="H31" s="134">
        <f t="shared" si="11"/>
        <v>77023</v>
      </c>
      <c r="I31" s="134">
        <f t="shared" si="12"/>
        <v>77380</v>
      </c>
      <c r="J31" s="126" t="s">
        <v>509</v>
      </c>
      <c r="K31" s="125" t="s">
        <v>510</v>
      </c>
      <c r="L31" s="134">
        <v>7490</v>
      </c>
      <c r="M31" s="134">
        <v>119982</v>
      </c>
      <c r="N31" s="134">
        <f t="shared" si="13"/>
        <v>127472</v>
      </c>
      <c r="O31" s="134">
        <v>0</v>
      </c>
      <c r="P31" s="134">
        <v>0</v>
      </c>
      <c r="Q31" s="134">
        <f t="shared" si="14"/>
        <v>0</v>
      </c>
      <c r="R31" s="126" t="s">
        <v>473</v>
      </c>
      <c r="S31" s="125" t="s">
        <v>474</v>
      </c>
      <c r="T31" s="134">
        <v>0</v>
      </c>
      <c r="U31" s="134">
        <v>0</v>
      </c>
      <c r="V31" s="134">
        <f t="shared" si="15"/>
        <v>0</v>
      </c>
      <c r="W31" s="134">
        <v>357</v>
      </c>
      <c r="X31" s="134">
        <v>77023</v>
      </c>
      <c r="Y31" s="134">
        <f t="shared" si="16"/>
        <v>77380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442</v>
      </c>
      <c r="B32" s="126" t="s">
        <v>511</v>
      </c>
      <c r="C32" s="125" t="s">
        <v>512</v>
      </c>
      <c r="D32" s="134">
        <f t="shared" si="7"/>
        <v>3044</v>
      </c>
      <c r="E32" s="134">
        <f t="shared" si="8"/>
        <v>179283</v>
      </c>
      <c r="F32" s="134">
        <f t="shared" si="9"/>
        <v>182327</v>
      </c>
      <c r="G32" s="134">
        <f t="shared" si="10"/>
        <v>5337</v>
      </c>
      <c r="H32" s="134">
        <f t="shared" si="11"/>
        <v>27757</v>
      </c>
      <c r="I32" s="134">
        <f t="shared" si="12"/>
        <v>33094</v>
      </c>
      <c r="J32" s="126" t="s">
        <v>513</v>
      </c>
      <c r="K32" s="125" t="s">
        <v>514</v>
      </c>
      <c r="L32" s="134">
        <v>3044</v>
      </c>
      <c r="M32" s="134">
        <v>179283</v>
      </c>
      <c r="N32" s="134">
        <f t="shared" si="13"/>
        <v>182327</v>
      </c>
      <c r="O32" s="134">
        <v>5337</v>
      </c>
      <c r="P32" s="134">
        <v>27757</v>
      </c>
      <c r="Q32" s="134">
        <f t="shared" si="14"/>
        <v>33094</v>
      </c>
      <c r="R32" s="126"/>
      <c r="S32" s="125"/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0</v>
      </c>
      <c r="Y32" s="134">
        <f t="shared" si="16"/>
        <v>0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442</v>
      </c>
      <c r="B33" s="126" t="s">
        <v>515</v>
      </c>
      <c r="C33" s="125" t="s">
        <v>516</v>
      </c>
      <c r="D33" s="134">
        <f t="shared" si="7"/>
        <v>0</v>
      </c>
      <c r="E33" s="134">
        <f t="shared" si="8"/>
        <v>34243</v>
      </c>
      <c r="F33" s="134">
        <f t="shared" si="9"/>
        <v>34243</v>
      </c>
      <c r="G33" s="134">
        <f t="shared" si="10"/>
        <v>0</v>
      </c>
      <c r="H33" s="134">
        <f t="shared" si="11"/>
        <v>19601</v>
      </c>
      <c r="I33" s="134">
        <f t="shared" si="12"/>
        <v>19601</v>
      </c>
      <c r="J33" s="126" t="s">
        <v>467</v>
      </c>
      <c r="K33" s="125" t="s">
        <v>468</v>
      </c>
      <c r="L33" s="134">
        <v>0</v>
      </c>
      <c r="M33" s="134">
        <v>0</v>
      </c>
      <c r="N33" s="134">
        <f t="shared" si="13"/>
        <v>0</v>
      </c>
      <c r="O33" s="134">
        <v>0</v>
      </c>
      <c r="P33" s="134">
        <v>19601</v>
      </c>
      <c r="Q33" s="134">
        <f t="shared" si="14"/>
        <v>19601</v>
      </c>
      <c r="R33" s="126" t="s">
        <v>465</v>
      </c>
      <c r="S33" s="125" t="s">
        <v>466</v>
      </c>
      <c r="T33" s="134">
        <v>0</v>
      </c>
      <c r="U33" s="134">
        <v>34243</v>
      </c>
      <c r="V33" s="134">
        <f t="shared" si="15"/>
        <v>34243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442</v>
      </c>
      <c r="B34" s="126" t="s">
        <v>517</v>
      </c>
      <c r="C34" s="125" t="s">
        <v>518</v>
      </c>
      <c r="D34" s="134">
        <f t="shared" si="7"/>
        <v>2125</v>
      </c>
      <c r="E34" s="134">
        <f t="shared" si="8"/>
        <v>34032</v>
      </c>
      <c r="F34" s="134">
        <f t="shared" si="9"/>
        <v>36157</v>
      </c>
      <c r="G34" s="134">
        <f t="shared" si="10"/>
        <v>135</v>
      </c>
      <c r="H34" s="134">
        <f t="shared" si="11"/>
        <v>29224</v>
      </c>
      <c r="I34" s="134">
        <f t="shared" si="12"/>
        <v>29359</v>
      </c>
      <c r="J34" s="126" t="s">
        <v>473</v>
      </c>
      <c r="K34" s="125" t="s">
        <v>519</v>
      </c>
      <c r="L34" s="134">
        <v>0</v>
      </c>
      <c r="M34" s="134">
        <v>0</v>
      </c>
      <c r="N34" s="134">
        <f t="shared" si="13"/>
        <v>0</v>
      </c>
      <c r="O34" s="134">
        <v>135</v>
      </c>
      <c r="P34" s="134">
        <v>29224</v>
      </c>
      <c r="Q34" s="134">
        <f t="shared" si="14"/>
        <v>29359</v>
      </c>
      <c r="R34" s="126" t="s">
        <v>509</v>
      </c>
      <c r="S34" s="125" t="s">
        <v>520</v>
      </c>
      <c r="T34" s="134">
        <v>2125</v>
      </c>
      <c r="U34" s="134">
        <v>34032</v>
      </c>
      <c r="V34" s="134">
        <f t="shared" si="15"/>
        <v>36157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442</v>
      </c>
      <c r="B35" s="126" t="s">
        <v>521</v>
      </c>
      <c r="C35" s="125" t="s">
        <v>522</v>
      </c>
      <c r="D35" s="134">
        <f t="shared" si="7"/>
        <v>3175</v>
      </c>
      <c r="E35" s="134">
        <f t="shared" si="8"/>
        <v>186936</v>
      </c>
      <c r="F35" s="134">
        <f t="shared" si="9"/>
        <v>190111</v>
      </c>
      <c r="G35" s="134">
        <f t="shared" si="10"/>
        <v>6326</v>
      </c>
      <c r="H35" s="134">
        <f t="shared" si="11"/>
        <v>32899</v>
      </c>
      <c r="I35" s="134">
        <f t="shared" si="12"/>
        <v>39225</v>
      </c>
      <c r="J35" s="126" t="s">
        <v>513</v>
      </c>
      <c r="K35" s="125" t="s">
        <v>514</v>
      </c>
      <c r="L35" s="134">
        <v>3175</v>
      </c>
      <c r="M35" s="134">
        <v>186936</v>
      </c>
      <c r="N35" s="134">
        <f t="shared" si="13"/>
        <v>190111</v>
      </c>
      <c r="O35" s="134">
        <v>6326</v>
      </c>
      <c r="P35" s="134">
        <v>32899</v>
      </c>
      <c r="Q35" s="134">
        <f t="shared" si="14"/>
        <v>39225</v>
      </c>
      <c r="R35" s="126"/>
      <c r="S35" s="125"/>
      <c r="T35" s="134">
        <v>0</v>
      </c>
      <c r="U35" s="134">
        <v>0</v>
      </c>
      <c r="V35" s="134">
        <f t="shared" si="15"/>
        <v>0</v>
      </c>
      <c r="W35" s="134">
        <v>0</v>
      </c>
      <c r="X35" s="134">
        <v>0</v>
      </c>
      <c r="Y35" s="134">
        <f t="shared" si="16"/>
        <v>0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442</v>
      </c>
      <c r="B36" s="126" t="s">
        <v>523</v>
      </c>
      <c r="C36" s="125" t="s">
        <v>524</v>
      </c>
      <c r="D36" s="134">
        <f t="shared" si="7"/>
        <v>0</v>
      </c>
      <c r="E36" s="134">
        <f t="shared" si="8"/>
        <v>107820</v>
      </c>
      <c r="F36" s="134">
        <f t="shared" si="9"/>
        <v>107820</v>
      </c>
      <c r="G36" s="134">
        <f t="shared" si="10"/>
        <v>269</v>
      </c>
      <c r="H36" s="134">
        <f t="shared" si="11"/>
        <v>58041</v>
      </c>
      <c r="I36" s="134">
        <f t="shared" si="12"/>
        <v>58310</v>
      </c>
      <c r="J36" s="126" t="s">
        <v>509</v>
      </c>
      <c r="K36" s="125" t="s">
        <v>510</v>
      </c>
      <c r="L36" s="134">
        <v>0</v>
      </c>
      <c r="M36" s="134">
        <v>107820</v>
      </c>
      <c r="N36" s="134">
        <f t="shared" si="13"/>
        <v>107820</v>
      </c>
      <c r="O36" s="134">
        <v>0</v>
      </c>
      <c r="P36" s="134">
        <v>0</v>
      </c>
      <c r="Q36" s="134">
        <f t="shared" si="14"/>
        <v>0</v>
      </c>
      <c r="R36" s="126" t="s">
        <v>473</v>
      </c>
      <c r="S36" s="125" t="s">
        <v>474</v>
      </c>
      <c r="T36" s="134">
        <v>0</v>
      </c>
      <c r="U36" s="134">
        <v>0</v>
      </c>
      <c r="V36" s="134">
        <f t="shared" si="15"/>
        <v>0</v>
      </c>
      <c r="W36" s="134">
        <v>269</v>
      </c>
      <c r="X36" s="134">
        <v>58041</v>
      </c>
      <c r="Y36" s="134">
        <f t="shared" si="16"/>
        <v>58310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442</v>
      </c>
      <c r="B37" s="126" t="s">
        <v>525</v>
      </c>
      <c r="C37" s="125" t="s">
        <v>526</v>
      </c>
      <c r="D37" s="134">
        <f t="shared" si="7"/>
        <v>0</v>
      </c>
      <c r="E37" s="134">
        <f t="shared" si="8"/>
        <v>96901</v>
      </c>
      <c r="F37" s="134">
        <f t="shared" si="9"/>
        <v>96901</v>
      </c>
      <c r="G37" s="134">
        <f t="shared" si="10"/>
        <v>0</v>
      </c>
      <c r="H37" s="134">
        <f t="shared" si="11"/>
        <v>42837</v>
      </c>
      <c r="I37" s="134">
        <f t="shared" si="12"/>
        <v>42837</v>
      </c>
      <c r="J37" s="126" t="s">
        <v>467</v>
      </c>
      <c r="K37" s="125" t="s">
        <v>468</v>
      </c>
      <c r="L37" s="134">
        <v>0</v>
      </c>
      <c r="M37" s="134">
        <v>0</v>
      </c>
      <c r="N37" s="134">
        <f t="shared" si="13"/>
        <v>0</v>
      </c>
      <c r="O37" s="134">
        <v>0</v>
      </c>
      <c r="P37" s="134">
        <v>42837</v>
      </c>
      <c r="Q37" s="134">
        <f t="shared" si="14"/>
        <v>42837</v>
      </c>
      <c r="R37" s="126" t="s">
        <v>465</v>
      </c>
      <c r="S37" s="125" t="s">
        <v>466</v>
      </c>
      <c r="T37" s="134">
        <v>0</v>
      </c>
      <c r="U37" s="134">
        <v>96901</v>
      </c>
      <c r="V37" s="134">
        <f t="shared" si="15"/>
        <v>96901</v>
      </c>
      <c r="W37" s="134">
        <v>0</v>
      </c>
      <c r="X37" s="134">
        <v>0</v>
      </c>
      <c r="Y37" s="134">
        <f t="shared" si="16"/>
        <v>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442</v>
      </c>
      <c r="B38" s="126" t="s">
        <v>527</v>
      </c>
      <c r="C38" s="125" t="s">
        <v>528</v>
      </c>
      <c r="D38" s="134">
        <f t="shared" si="7"/>
        <v>291</v>
      </c>
      <c r="E38" s="134">
        <f t="shared" si="8"/>
        <v>97726</v>
      </c>
      <c r="F38" s="134">
        <f t="shared" si="9"/>
        <v>98017</v>
      </c>
      <c r="G38" s="134">
        <f t="shared" si="10"/>
        <v>172</v>
      </c>
      <c r="H38" s="134">
        <f t="shared" si="11"/>
        <v>51350</v>
      </c>
      <c r="I38" s="134">
        <f t="shared" si="12"/>
        <v>51522</v>
      </c>
      <c r="J38" s="126" t="s">
        <v>473</v>
      </c>
      <c r="K38" s="125" t="s">
        <v>474</v>
      </c>
      <c r="L38" s="134">
        <v>291</v>
      </c>
      <c r="M38" s="134">
        <v>97726</v>
      </c>
      <c r="N38" s="134">
        <f t="shared" si="13"/>
        <v>98017</v>
      </c>
      <c r="O38" s="134">
        <v>172</v>
      </c>
      <c r="P38" s="134">
        <v>51350</v>
      </c>
      <c r="Q38" s="134">
        <f t="shared" si="14"/>
        <v>51522</v>
      </c>
      <c r="R38" s="126"/>
      <c r="S38" s="125"/>
      <c r="T38" s="134">
        <v>0</v>
      </c>
      <c r="U38" s="134">
        <v>0</v>
      </c>
      <c r="V38" s="134">
        <f t="shared" si="15"/>
        <v>0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442</v>
      </c>
      <c r="B39" s="126" t="s">
        <v>529</v>
      </c>
      <c r="C39" s="125" t="s">
        <v>530</v>
      </c>
      <c r="D39" s="134">
        <f t="shared" si="7"/>
        <v>155</v>
      </c>
      <c r="E39" s="134">
        <f t="shared" si="8"/>
        <v>99469</v>
      </c>
      <c r="F39" s="134">
        <f t="shared" si="9"/>
        <v>99624</v>
      </c>
      <c r="G39" s="134">
        <f t="shared" si="10"/>
        <v>189</v>
      </c>
      <c r="H39" s="134">
        <f t="shared" si="11"/>
        <v>55076</v>
      </c>
      <c r="I39" s="134">
        <f t="shared" si="12"/>
        <v>55265</v>
      </c>
      <c r="J39" s="126" t="s">
        <v>473</v>
      </c>
      <c r="K39" s="125" t="s">
        <v>474</v>
      </c>
      <c r="L39" s="134">
        <v>155</v>
      </c>
      <c r="M39" s="134">
        <v>99469</v>
      </c>
      <c r="N39" s="134">
        <f t="shared" si="13"/>
        <v>99624</v>
      </c>
      <c r="O39" s="134">
        <v>189</v>
      </c>
      <c r="P39" s="134">
        <v>55076</v>
      </c>
      <c r="Q39" s="134">
        <f t="shared" si="14"/>
        <v>55265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442</v>
      </c>
      <c r="B40" s="126" t="s">
        <v>531</v>
      </c>
      <c r="C40" s="125" t="s">
        <v>532</v>
      </c>
      <c r="D40" s="134">
        <f t="shared" si="7"/>
        <v>0</v>
      </c>
      <c r="E40" s="134">
        <f t="shared" si="8"/>
        <v>52936</v>
      </c>
      <c r="F40" s="134">
        <f t="shared" si="9"/>
        <v>52936</v>
      </c>
      <c r="G40" s="134">
        <f t="shared" si="10"/>
        <v>87</v>
      </c>
      <c r="H40" s="134">
        <f t="shared" si="11"/>
        <v>24206</v>
      </c>
      <c r="I40" s="134">
        <f t="shared" si="12"/>
        <v>24293</v>
      </c>
      <c r="J40" s="126" t="s">
        <v>473</v>
      </c>
      <c r="K40" s="125" t="s">
        <v>474</v>
      </c>
      <c r="L40" s="134">
        <v>0</v>
      </c>
      <c r="M40" s="134">
        <v>52936</v>
      </c>
      <c r="N40" s="134">
        <f t="shared" si="13"/>
        <v>52936</v>
      </c>
      <c r="O40" s="134">
        <v>87</v>
      </c>
      <c r="P40" s="134">
        <v>24206</v>
      </c>
      <c r="Q40" s="134">
        <f t="shared" si="14"/>
        <v>24293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442</v>
      </c>
      <c r="B41" s="126" t="s">
        <v>533</v>
      </c>
      <c r="C41" s="125" t="s">
        <v>534</v>
      </c>
      <c r="D41" s="134">
        <f t="shared" si="7"/>
        <v>123</v>
      </c>
      <c r="E41" s="134">
        <f t="shared" si="8"/>
        <v>49991</v>
      </c>
      <c r="F41" s="134">
        <f t="shared" si="9"/>
        <v>50114</v>
      </c>
      <c r="G41" s="134">
        <f t="shared" si="10"/>
        <v>86</v>
      </c>
      <c r="H41" s="134">
        <f t="shared" si="11"/>
        <v>24266</v>
      </c>
      <c r="I41" s="134">
        <f t="shared" si="12"/>
        <v>24352</v>
      </c>
      <c r="J41" s="126" t="s">
        <v>473</v>
      </c>
      <c r="K41" s="125" t="s">
        <v>474</v>
      </c>
      <c r="L41" s="134">
        <v>123</v>
      </c>
      <c r="M41" s="134">
        <v>49991</v>
      </c>
      <c r="N41" s="134">
        <f t="shared" si="13"/>
        <v>50114</v>
      </c>
      <c r="O41" s="134">
        <v>86</v>
      </c>
      <c r="P41" s="134">
        <v>24266</v>
      </c>
      <c r="Q41" s="134">
        <f t="shared" si="14"/>
        <v>24352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442</v>
      </c>
      <c r="B42" s="126" t="s">
        <v>535</v>
      </c>
      <c r="C42" s="125" t="s">
        <v>536</v>
      </c>
      <c r="D42" s="134">
        <f t="shared" si="7"/>
        <v>978</v>
      </c>
      <c r="E42" s="134">
        <f t="shared" si="8"/>
        <v>96905</v>
      </c>
      <c r="F42" s="134">
        <f t="shared" si="9"/>
        <v>97883</v>
      </c>
      <c r="G42" s="134">
        <f t="shared" si="10"/>
        <v>9944</v>
      </c>
      <c r="H42" s="134">
        <f t="shared" si="11"/>
        <v>44722</v>
      </c>
      <c r="I42" s="134">
        <f t="shared" si="12"/>
        <v>54666</v>
      </c>
      <c r="J42" s="126" t="s">
        <v>537</v>
      </c>
      <c r="K42" s="125" t="s">
        <v>538</v>
      </c>
      <c r="L42" s="134">
        <v>978</v>
      </c>
      <c r="M42" s="134">
        <v>96905</v>
      </c>
      <c r="N42" s="134">
        <f t="shared" si="13"/>
        <v>97883</v>
      </c>
      <c r="O42" s="134">
        <v>0</v>
      </c>
      <c r="P42" s="134">
        <v>0</v>
      </c>
      <c r="Q42" s="134">
        <f t="shared" si="14"/>
        <v>0</v>
      </c>
      <c r="R42" s="126" t="s">
        <v>539</v>
      </c>
      <c r="S42" s="125" t="s">
        <v>540</v>
      </c>
      <c r="T42" s="134">
        <v>0</v>
      </c>
      <c r="U42" s="134">
        <v>0</v>
      </c>
      <c r="V42" s="134">
        <f t="shared" si="15"/>
        <v>0</v>
      </c>
      <c r="W42" s="134">
        <v>9944</v>
      </c>
      <c r="X42" s="134">
        <v>44722</v>
      </c>
      <c r="Y42" s="134">
        <f t="shared" si="16"/>
        <v>54666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  <row r="43" spans="1:57" s="129" customFormat="1" ht="12" customHeight="1">
      <c r="A43" s="125" t="s">
        <v>442</v>
      </c>
      <c r="B43" s="126" t="s">
        <v>541</v>
      </c>
      <c r="C43" s="125" t="s">
        <v>542</v>
      </c>
      <c r="D43" s="134">
        <f t="shared" si="7"/>
        <v>0</v>
      </c>
      <c r="E43" s="134">
        <f t="shared" si="8"/>
        <v>63045</v>
      </c>
      <c r="F43" s="134">
        <f t="shared" si="9"/>
        <v>63045</v>
      </c>
      <c r="G43" s="134">
        <f t="shared" si="10"/>
        <v>0</v>
      </c>
      <c r="H43" s="134">
        <f t="shared" si="11"/>
        <v>54032</v>
      </c>
      <c r="I43" s="134">
        <f t="shared" si="12"/>
        <v>54032</v>
      </c>
      <c r="J43" s="126" t="s">
        <v>465</v>
      </c>
      <c r="K43" s="125" t="s">
        <v>466</v>
      </c>
      <c r="L43" s="134">
        <v>0</v>
      </c>
      <c r="M43" s="134">
        <v>63045</v>
      </c>
      <c r="N43" s="134">
        <f t="shared" si="13"/>
        <v>63045</v>
      </c>
      <c r="O43" s="134">
        <v>0</v>
      </c>
      <c r="P43" s="134">
        <v>0</v>
      </c>
      <c r="Q43" s="134">
        <f t="shared" si="14"/>
        <v>0</v>
      </c>
      <c r="R43" s="126" t="s">
        <v>467</v>
      </c>
      <c r="S43" s="125" t="s">
        <v>468</v>
      </c>
      <c r="T43" s="134">
        <v>0</v>
      </c>
      <c r="U43" s="134">
        <v>0</v>
      </c>
      <c r="V43" s="134">
        <f t="shared" si="15"/>
        <v>0</v>
      </c>
      <c r="W43" s="134">
        <v>0</v>
      </c>
      <c r="X43" s="134">
        <v>54032</v>
      </c>
      <c r="Y43" s="134">
        <f t="shared" si="16"/>
        <v>54032</v>
      </c>
      <c r="Z43" s="126"/>
      <c r="AA43" s="125"/>
      <c r="AB43" s="134">
        <v>0</v>
      </c>
      <c r="AC43" s="134">
        <v>0</v>
      </c>
      <c r="AD43" s="134">
        <f t="shared" si="17"/>
        <v>0</v>
      </c>
      <c r="AE43" s="134">
        <v>0</v>
      </c>
      <c r="AF43" s="134">
        <v>0</v>
      </c>
      <c r="AG43" s="134">
        <f t="shared" si="18"/>
        <v>0</v>
      </c>
      <c r="AH43" s="126"/>
      <c r="AI43" s="125"/>
      <c r="AJ43" s="134">
        <v>0</v>
      </c>
      <c r="AK43" s="134">
        <v>0</v>
      </c>
      <c r="AL43" s="134">
        <f t="shared" si="19"/>
        <v>0</v>
      </c>
      <c r="AM43" s="134">
        <v>0</v>
      </c>
      <c r="AN43" s="134">
        <v>0</v>
      </c>
      <c r="AO43" s="134">
        <f t="shared" si="20"/>
        <v>0</v>
      </c>
      <c r="AP43" s="126"/>
      <c r="AQ43" s="125"/>
      <c r="AR43" s="134">
        <v>0</v>
      </c>
      <c r="AS43" s="134">
        <v>0</v>
      </c>
      <c r="AT43" s="134">
        <f t="shared" si="21"/>
        <v>0</v>
      </c>
      <c r="AU43" s="134">
        <v>0</v>
      </c>
      <c r="AV43" s="134">
        <v>0</v>
      </c>
      <c r="AW43" s="134">
        <f t="shared" si="22"/>
        <v>0</v>
      </c>
      <c r="AX43" s="126"/>
      <c r="AY43" s="125"/>
      <c r="AZ43" s="134">
        <v>0</v>
      </c>
      <c r="BA43" s="134">
        <v>0</v>
      </c>
      <c r="BB43" s="134">
        <f t="shared" si="23"/>
        <v>0</v>
      </c>
      <c r="BC43" s="134">
        <v>0</v>
      </c>
      <c r="BD43" s="134">
        <v>0</v>
      </c>
      <c r="BE43" s="134">
        <f t="shared" si="24"/>
        <v>0</v>
      </c>
    </row>
    <row r="44" spans="1:57" s="129" customFormat="1" ht="12" customHeight="1">
      <c r="A44" s="125" t="s">
        <v>442</v>
      </c>
      <c r="B44" s="126" t="s">
        <v>543</v>
      </c>
      <c r="C44" s="125" t="s">
        <v>544</v>
      </c>
      <c r="D44" s="134">
        <f t="shared" si="7"/>
        <v>559</v>
      </c>
      <c r="E44" s="134">
        <f t="shared" si="8"/>
        <v>50788</v>
      </c>
      <c r="F44" s="134">
        <f t="shared" si="9"/>
        <v>51347</v>
      </c>
      <c r="G44" s="134">
        <f t="shared" si="10"/>
        <v>5295</v>
      </c>
      <c r="H44" s="134">
        <f t="shared" si="11"/>
        <v>23816</v>
      </c>
      <c r="I44" s="134">
        <f t="shared" si="12"/>
        <v>29111</v>
      </c>
      <c r="J44" s="126" t="s">
        <v>537</v>
      </c>
      <c r="K44" s="125" t="s">
        <v>538</v>
      </c>
      <c r="L44" s="134">
        <v>559</v>
      </c>
      <c r="M44" s="134">
        <v>50788</v>
      </c>
      <c r="N44" s="134">
        <f t="shared" si="13"/>
        <v>51347</v>
      </c>
      <c r="O44" s="134">
        <v>0</v>
      </c>
      <c r="P44" s="134">
        <v>0</v>
      </c>
      <c r="Q44" s="134">
        <f t="shared" si="14"/>
        <v>0</v>
      </c>
      <c r="R44" s="126" t="s">
        <v>539</v>
      </c>
      <c r="S44" s="125" t="s">
        <v>540</v>
      </c>
      <c r="T44" s="134">
        <v>0</v>
      </c>
      <c r="U44" s="134">
        <v>0</v>
      </c>
      <c r="V44" s="134">
        <f t="shared" si="15"/>
        <v>0</v>
      </c>
      <c r="W44" s="134">
        <v>5295</v>
      </c>
      <c r="X44" s="134">
        <v>23816</v>
      </c>
      <c r="Y44" s="134">
        <f t="shared" si="16"/>
        <v>29111</v>
      </c>
      <c r="Z44" s="126"/>
      <c r="AA44" s="125"/>
      <c r="AB44" s="134">
        <v>0</v>
      </c>
      <c r="AC44" s="134">
        <v>0</v>
      </c>
      <c r="AD44" s="134">
        <f t="shared" si="17"/>
        <v>0</v>
      </c>
      <c r="AE44" s="134">
        <v>0</v>
      </c>
      <c r="AF44" s="134">
        <v>0</v>
      </c>
      <c r="AG44" s="134">
        <f t="shared" si="18"/>
        <v>0</v>
      </c>
      <c r="AH44" s="126"/>
      <c r="AI44" s="125"/>
      <c r="AJ44" s="134">
        <v>0</v>
      </c>
      <c r="AK44" s="134">
        <v>0</v>
      </c>
      <c r="AL44" s="134">
        <f t="shared" si="19"/>
        <v>0</v>
      </c>
      <c r="AM44" s="134">
        <v>0</v>
      </c>
      <c r="AN44" s="134">
        <v>0</v>
      </c>
      <c r="AO44" s="134">
        <f t="shared" si="20"/>
        <v>0</v>
      </c>
      <c r="AP44" s="126"/>
      <c r="AQ44" s="125"/>
      <c r="AR44" s="134">
        <v>0</v>
      </c>
      <c r="AS44" s="134">
        <v>0</v>
      </c>
      <c r="AT44" s="134">
        <f t="shared" si="21"/>
        <v>0</v>
      </c>
      <c r="AU44" s="134">
        <v>0</v>
      </c>
      <c r="AV44" s="134">
        <v>0</v>
      </c>
      <c r="AW44" s="134">
        <f t="shared" si="22"/>
        <v>0</v>
      </c>
      <c r="AX44" s="126"/>
      <c r="AY44" s="125"/>
      <c r="AZ44" s="134">
        <v>0</v>
      </c>
      <c r="BA44" s="134">
        <v>0</v>
      </c>
      <c r="BB44" s="134">
        <f t="shared" si="23"/>
        <v>0</v>
      </c>
      <c r="BC44" s="134">
        <v>0</v>
      </c>
      <c r="BD44" s="134">
        <v>0</v>
      </c>
      <c r="BE44" s="134">
        <f t="shared" si="24"/>
        <v>0</v>
      </c>
    </row>
    <row r="45" spans="1:57" s="129" customFormat="1" ht="12" customHeight="1">
      <c r="A45" s="125" t="s">
        <v>442</v>
      </c>
      <c r="B45" s="126" t="s">
        <v>545</v>
      </c>
      <c r="C45" s="125" t="s">
        <v>546</v>
      </c>
      <c r="D45" s="134">
        <f t="shared" si="7"/>
        <v>1258</v>
      </c>
      <c r="E45" s="134">
        <f t="shared" si="8"/>
        <v>135148</v>
      </c>
      <c r="F45" s="134">
        <f t="shared" si="9"/>
        <v>136406</v>
      </c>
      <c r="G45" s="134">
        <f t="shared" si="10"/>
        <v>12056</v>
      </c>
      <c r="H45" s="134">
        <f t="shared" si="11"/>
        <v>62232</v>
      </c>
      <c r="I45" s="134">
        <f t="shared" si="12"/>
        <v>74288</v>
      </c>
      <c r="J45" s="126" t="s">
        <v>455</v>
      </c>
      <c r="K45" s="125" t="s">
        <v>456</v>
      </c>
      <c r="L45" s="134">
        <v>0</v>
      </c>
      <c r="M45" s="134">
        <v>31515</v>
      </c>
      <c r="N45" s="134">
        <f t="shared" si="13"/>
        <v>31515</v>
      </c>
      <c r="O45" s="134">
        <v>0</v>
      </c>
      <c r="P45" s="134">
        <v>8007</v>
      </c>
      <c r="Q45" s="134">
        <f t="shared" si="14"/>
        <v>8007</v>
      </c>
      <c r="R45" s="126" t="s">
        <v>537</v>
      </c>
      <c r="S45" s="125" t="s">
        <v>538</v>
      </c>
      <c r="T45" s="134">
        <v>1258</v>
      </c>
      <c r="U45" s="134">
        <v>103633</v>
      </c>
      <c r="V45" s="134">
        <f t="shared" si="15"/>
        <v>104891</v>
      </c>
      <c r="W45" s="134">
        <v>0</v>
      </c>
      <c r="X45" s="134">
        <v>0</v>
      </c>
      <c r="Y45" s="134">
        <f t="shared" si="16"/>
        <v>0</v>
      </c>
      <c r="Z45" s="126" t="s">
        <v>539</v>
      </c>
      <c r="AA45" s="125" t="s">
        <v>540</v>
      </c>
      <c r="AB45" s="134">
        <v>0</v>
      </c>
      <c r="AC45" s="134">
        <v>0</v>
      </c>
      <c r="AD45" s="134">
        <f t="shared" si="17"/>
        <v>0</v>
      </c>
      <c r="AE45" s="134">
        <v>12056</v>
      </c>
      <c r="AF45" s="134">
        <v>54225</v>
      </c>
      <c r="AG45" s="134">
        <f t="shared" si="18"/>
        <v>66281</v>
      </c>
      <c r="AH45" s="126"/>
      <c r="AI45" s="125"/>
      <c r="AJ45" s="134">
        <v>0</v>
      </c>
      <c r="AK45" s="134">
        <v>0</v>
      </c>
      <c r="AL45" s="134">
        <f t="shared" si="19"/>
        <v>0</v>
      </c>
      <c r="AM45" s="134">
        <v>0</v>
      </c>
      <c r="AN45" s="134">
        <v>0</v>
      </c>
      <c r="AO45" s="134">
        <f t="shared" si="20"/>
        <v>0</v>
      </c>
      <c r="AP45" s="126"/>
      <c r="AQ45" s="125"/>
      <c r="AR45" s="134">
        <v>0</v>
      </c>
      <c r="AS45" s="134">
        <v>0</v>
      </c>
      <c r="AT45" s="134">
        <f t="shared" si="21"/>
        <v>0</v>
      </c>
      <c r="AU45" s="134">
        <v>0</v>
      </c>
      <c r="AV45" s="134">
        <v>0</v>
      </c>
      <c r="AW45" s="134">
        <f t="shared" si="22"/>
        <v>0</v>
      </c>
      <c r="AX45" s="126"/>
      <c r="AY45" s="125"/>
      <c r="AZ45" s="134">
        <v>0</v>
      </c>
      <c r="BA45" s="134">
        <v>0</v>
      </c>
      <c r="BB45" s="134">
        <f t="shared" si="23"/>
        <v>0</v>
      </c>
      <c r="BC45" s="134">
        <v>0</v>
      </c>
      <c r="BD45" s="134">
        <v>0</v>
      </c>
      <c r="BE45" s="134">
        <f t="shared" si="24"/>
        <v>0</v>
      </c>
    </row>
    <row r="46" spans="1:57" s="129" customFormat="1" ht="12" customHeight="1">
      <c r="A46" s="125" t="s">
        <v>442</v>
      </c>
      <c r="B46" s="126" t="s">
        <v>547</v>
      </c>
      <c r="C46" s="125" t="s">
        <v>548</v>
      </c>
      <c r="D46" s="134">
        <f t="shared" si="7"/>
        <v>25450</v>
      </c>
      <c r="E46" s="134">
        <f t="shared" si="8"/>
        <v>42340</v>
      </c>
      <c r="F46" s="134">
        <f t="shared" si="9"/>
        <v>67790</v>
      </c>
      <c r="G46" s="134">
        <f t="shared" si="10"/>
        <v>0</v>
      </c>
      <c r="H46" s="134">
        <f t="shared" si="11"/>
        <v>17935</v>
      </c>
      <c r="I46" s="134">
        <f t="shared" si="12"/>
        <v>17935</v>
      </c>
      <c r="J46" s="126" t="s">
        <v>455</v>
      </c>
      <c r="K46" s="125" t="s">
        <v>549</v>
      </c>
      <c r="L46" s="134">
        <v>25450</v>
      </c>
      <c r="M46" s="134">
        <v>42340</v>
      </c>
      <c r="N46" s="134">
        <f t="shared" si="13"/>
        <v>67790</v>
      </c>
      <c r="O46" s="134">
        <v>0</v>
      </c>
      <c r="P46" s="134">
        <v>17935</v>
      </c>
      <c r="Q46" s="134">
        <f t="shared" si="14"/>
        <v>17935</v>
      </c>
      <c r="R46" s="126"/>
      <c r="S46" s="125"/>
      <c r="T46" s="134">
        <v>0</v>
      </c>
      <c r="U46" s="134">
        <v>0</v>
      </c>
      <c r="V46" s="134">
        <f t="shared" si="15"/>
        <v>0</v>
      </c>
      <c r="W46" s="134">
        <v>0</v>
      </c>
      <c r="X46" s="134">
        <v>0</v>
      </c>
      <c r="Y46" s="134">
        <f t="shared" si="16"/>
        <v>0</v>
      </c>
      <c r="Z46" s="126"/>
      <c r="AA46" s="125"/>
      <c r="AB46" s="134">
        <v>0</v>
      </c>
      <c r="AC46" s="134">
        <v>0</v>
      </c>
      <c r="AD46" s="134">
        <f t="shared" si="17"/>
        <v>0</v>
      </c>
      <c r="AE46" s="134">
        <v>0</v>
      </c>
      <c r="AF46" s="134">
        <v>0</v>
      </c>
      <c r="AG46" s="134">
        <f t="shared" si="18"/>
        <v>0</v>
      </c>
      <c r="AH46" s="126"/>
      <c r="AI46" s="125"/>
      <c r="AJ46" s="134">
        <v>0</v>
      </c>
      <c r="AK46" s="134">
        <v>0</v>
      </c>
      <c r="AL46" s="134">
        <f t="shared" si="19"/>
        <v>0</v>
      </c>
      <c r="AM46" s="134">
        <v>0</v>
      </c>
      <c r="AN46" s="134">
        <v>0</v>
      </c>
      <c r="AO46" s="134">
        <f t="shared" si="20"/>
        <v>0</v>
      </c>
      <c r="AP46" s="126"/>
      <c r="AQ46" s="125"/>
      <c r="AR46" s="134">
        <v>0</v>
      </c>
      <c r="AS46" s="134">
        <v>0</v>
      </c>
      <c r="AT46" s="134">
        <f t="shared" si="21"/>
        <v>0</v>
      </c>
      <c r="AU46" s="134">
        <v>0</v>
      </c>
      <c r="AV46" s="134">
        <v>0</v>
      </c>
      <c r="AW46" s="134">
        <f t="shared" si="22"/>
        <v>0</v>
      </c>
      <c r="AX46" s="126"/>
      <c r="AY46" s="125"/>
      <c r="AZ46" s="134">
        <v>0</v>
      </c>
      <c r="BA46" s="134">
        <v>0</v>
      </c>
      <c r="BB46" s="134">
        <f t="shared" si="23"/>
        <v>0</v>
      </c>
      <c r="BC46" s="134">
        <v>0</v>
      </c>
      <c r="BD46" s="134">
        <v>0</v>
      </c>
      <c r="BE46" s="134">
        <f t="shared" si="24"/>
        <v>0</v>
      </c>
    </row>
    <row r="47" spans="1:57" s="129" customFormat="1" ht="12" customHeight="1">
      <c r="A47" s="125" t="s">
        <v>442</v>
      </c>
      <c r="B47" s="126" t="s">
        <v>550</v>
      </c>
      <c r="C47" s="125" t="s">
        <v>551</v>
      </c>
      <c r="D47" s="134">
        <f t="shared" si="7"/>
        <v>0</v>
      </c>
      <c r="E47" s="134">
        <f t="shared" si="8"/>
        <v>7441</v>
      </c>
      <c r="F47" s="134">
        <f t="shared" si="9"/>
        <v>7441</v>
      </c>
      <c r="G47" s="134">
        <f t="shared" si="10"/>
        <v>0</v>
      </c>
      <c r="H47" s="134">
        <f t="shared" si="11"/>
        <v>7592</v>
      </c>
      <c r="I47" s="134">
        <f t="shared" si="12"/>
        <v>7592</v>
      </c>
      <c r="J47" s="126" t="s">
        <v>465</v>
      </c>
      <c r="K47" s="125" t="s">
        <v>466</v>
      </c>
      <c r="L47" s="134">
        <v>0</v>
      </c>
      <c r="M47" s="134">
        <v>7441</v>
      </c>
      <c r="N47" s="134">
        <f t="shared" si="13"/>
        <v>7441</v>
      </c>
      <c r="O47" s="134">
        <v>0</v>
      </c>
      <c r="P47" s="134">
        <v>0</v>
      </c>
      <c r="Q47" s="134">
        <f t="shared" si="14"/>
        <v>0</v>
      </c>
      <c r="R47" s="126" t="s">
        <v>467</v>
      </c>
      <c r="S47" s="125" t="s">
        <v>468</v>
      </c>
      <c r="T47" s="134">
        <v>0</v>
      </c>
      <c r="U47" s="134">
        <v>0</v>
      </c>
      <c r="V47" s="134">
        <f t="shared" si="15"/>
        <v>0</v>
      </c>
      <c r="W47" s="134">
        <v>0</v>
      </c>
      <c r="X47" s="134">
        <v>7592</v>
      </c>
      <c r="Y47" s="134">
        <f t="shared" si="16"/>
        <v>7592</v>
      </c>
      <c r="Z47" s="126"/>
      <c r="AA47" s="125"/>
      <c r="AB47" s="134">
        <v>0</v>
      </c>
      <c r="AC47" s="134">
        <v>0</v>
      </c>
      <c r="AD47" s="134">
        <f t="shared" si="17"/>
        <v>0</v>
      </c>
      <c r="AE47" s="134">
        <v>0</v>
      </c>
      <c r="AF47" s="134">
        <v>0</v>
      </c>
      <c r="AG47" s="134">
        <f t="shared" si="18"/>
        <v>0</v>
      </c>
      <c r="AH47" s="126"/>
      <c r="AI47" s="125"/>
      <c r="AJ47" s="134">
        <v>0</v>
      </c>
      <c r="AK47" s="134">
        <v>0</v>
      </c>
      <c r="AL47" s="134">
        <f t="shared" si="19"/>
        <v>0</v>
      </c>
      <c r="AM47" s="134">
        <v>0</v>
      </c>
      <c r="AN47" s="134">
        <v>0</v>
      </c>
      <c r="AO47" s="134">
        <f t="shared" si="20"/>
        <v>0</v>
      </c>
      <c r="AP47" s="126"/>
      <c r="AQ47" s="125"/>
      <c r="AR47" s="134">
        <v>0</v>
      </c>
      <c r="AS47" s="134">
        <v>0</v>
      </c>
      <c r="AT47" s="134">
        <f t="shared" si="21"/>
        <v>0</v>
      </c>
      <c r="AU47" s="134">
        <v>0</v>
      </c>
      <c r="AV47" s="134">
        <v>0</v>
      </c>
      <c r="AW47" s="134">
        <f t="shared" si="22"/>
        <v>0</v>
      </c>
      <c r="AX47" s="126"/>
      <c r="AY47" s="125"/>
      <c r="AZ47" s="134">
        <v>0</v>
      </c>
      <c r="BA47" s="134">
        <v>0</v>
      </c>
      <c r="BB47" s="134">
        <f t="shared" si="23"/>
        <v>0</v>
      </c>
      <c r="BC47" s="134">
        <v>0</v>
      </c>
      <c r="BD47" s="134">
        <v>0</v>
      </c>
      <c r="BE47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442</v>
      </c>
      <c r="B7" s="122" t="s">
        <v>553</v>
      </c>
      <c r="C7" s="121" t="s">
        <v>333</v>
      </c>
      <c r="D7" s="123">
        <f>SUM(D8:D20)</f>
        <v>7196682</v>
      </c>
      <c r="E7" s="123">
        <f>SUM(E8:E20)</f>
        <v>2944307</v>
      </c>
      <c r="F7" s="147">
        <f>COUNTIF(F8:F20,"&lt;&gt;")</f>
        <v>13</v>
      </c>
      <c r="G7" s="147">
        <f>COUNTIF(G8:G20,"&lt;&gt;")</f>
        <v>13</v>
      </c>
      <c r="H7" s="123">
        <f>SUM(H8:H20)</f>
        <v>5095333</v>
      </c>
      <c r="I7" s="123">
        <f>SUM(I8:I20)</f>
        <v>1656723</v>
      </c>
      <c r="J7" s="147">
        <f>COUNTIF(J8:J20,"&lt;&gt;")</f>
        <v>13</v>
      </c>
      <c r="K7" s="147">
        <f>COUNTIF(K8:K20,"&lt;&gt;")</f>
        <v>13</v>
      </c>
      <c r="L7" s="123">
        <f>SUM(L8:L20)</f>
        <v>904276</v>
      </c>
      <c r="M7" s="123">
        <f>SUM(M8:M20)</f>
        <v>448768</v>
      </c>
      <c r="N7" s="147">
        <f>COUNTIF(N8:N20,"&lt;&gt;")</f>
        <v>11</v>
      </c>
      <c r="O7" s="147">
        <f>COUNTIF(O8:O20,"&lt;&gt;")</f>
        <v>11</v>
      </c>
      <c r="P7" s="123">
        <f>SUM(P8:P20)</f>
        <v>658721</v>
      </c>
      <c r="Q7" s="123">
        <f>SUM(Q8:Q20)</f>
        <v>291457</v>
      </c>
      <c r="R7" s="147">
        <f>COUNTIF(R8:R20,"&lt;&gt;")</f>
        <v>7</v>
      </c>
      <c r="S7" s="147">
        <f>COUNTIF(S8:S20,"&lt;&gt;")</f>
        <v>7</v>
      </c>
      <c r="T7" s="123">
        <f>SUM(T8:T20)</f>
        <v>312809</v>
      </c>
      <c r="U7" s="123">
        <f>SUM(U8:U20)</f>
        <v>165004</v>
      </c>
      <c r="V7" s="147">
        <f>COUNTIF(V8:V20,"&lt;&gt;")</f>
        <v>6</v>
      </c>
      <c r="W7" s="147">
        <f>COUNTIF(W8:W20,"&lt;&gt;")</f>
        <v>6</v>
      </c>
      <c r="X7" s="123">
        <f>SUM(X8:X20)</f>
        <v>215353</v>
      </c>
      <c r="Y7" s="123">
        <f>SUM(Y8:Y20)</f>
        <v>200423</v>
      </c>
      <c r="Z7" s="147">
        <f>COUNTIF(Z8:Z20,"&lt;&gt;")</f>
        <v>3</v>
      </c>
      <c r="AA7" s="147">
        <f>COUNTIF(AA8:AA20,"&lt;&gt;")</f>
        <v>3</v>
      </c>
      <c r="AB7" s="123">
        <f>SUM(AB8:AB20)</f>
        <v>10190</v>
      </c>
      <c r="AC7" s="123">
        <f>SUM(AC8:AC20)</f>
        <v>94263</v>
      </c>
      <c r="AD7" s="147">
        <f>COUNTIF(AD8:AD20,"&lt;&gt;")</f>
        <v>1</v>
      </c>
      <c r="AE7" s="147">
        <f>COUNTIF(AE8:AE20,"&lt;&gt;")</f>
        <v>1</v>
      </c>
      <c r="AF7" s="123">
        <f>SUM(AF8:AF20)</f>
        <v>0</v>
      </c>
      <c r="AG7" s="123">
        <f>SUM(AG8:AG20)</f>
        <v>29359</v>
      </c>
      <c r="AH7" s="147">
        <f>COUNTIF(AH8:AH20,"&lt;&gt;")</f>
        <v>1</v>
      </c>
      <c r="AI7" s="147">
        <f>COUNTIF(AI8:AI20,"&lt;&gt;")</f>
        <v>1</v>
      </c>
      <c r="AJ7" s="123">
        <f>SUM(AJ8:AJ20)</f>
        <v>0</v>
      </c>
      <c r="AK7" s="123">
        <f>SUM(AK8:AK20)</f>
        <v>58310</v>
      </c>
      <c r="AL7" s="147">
        <f>COUNTIF(AL8:AL20,"&lt;&gt;")</f>
        <v>0</v>
      </c>
      <c r="AM7" s="147">
        <f>COUNTIF(AM8:AM20,"&lt;&gt;")</f>
        <v>0</v>
      </c>
      <c r="AN7" s="123">
        <f>SUM(AN8:AN20)</f>
        <v>0</v>
      </c>
      <c r="AO7" s="123">
        <f>SUM(AO8:AO20)</f>
        <v>0</v>
      </c>
      <c r="AP7" s="147">
        <f>COUNTIF(AP8:AP20,"&lt;&gt;")</f>
        <v>0</v>
      </c>
      <c r="AQ7" s="147">
        <f>COUNTIF(AQ8:AQ20,"&lt;&gt;")</f>
        <v>0</v>
      </c>
      <c r="AR7" s="123">
        <f>SUM(AR8:AR20)</f>
        <v>0</v>
      </c>
      <c r="AS7" s="123">
        <f>SUM(AS8:AS20)</f>
        <v>0</v>
      </c>
      <c r="AT7" s="147">
        <f>COUNTIF(AT8:AT20,"&lt;&gt;")</f>
        <v>0</v>
      </c>
      <c r="AU7" s="147">
        <f>COUNTIF(AU8:AU20,"&lt;&gt;")</f>
        <v>0</v>
      </c>
      <c r="AV7" s="123">
        <f>SUM(AV8:AV20)</f>
        <v>0</v>
      </c>
      <c r="AW7" s="123">
        <f>SUM(AW8:AW20)</f>
        <v>0</v>
      </c>
      <c r="AX7" s="147">
        <f>COUNTIF(AX8:AX20,"&lt;&gt;")</f>
        <v>0</v>
      </c>
      <c r="AY7" s="147">
        <f>COUNTIF(AY8:AY20,"&lt;&gt;")</f>
        <v>0</v>
      </c>
      <c r="AZ7" s="123">
        <f>SUM(AZ8:AZ20)</f>
        <v>0</v>
      </c>
      <c r="BA7" s="123">
        <f>SUM(BA8:BA20)</f>
        <v>0</v>
      </c>
      <c r="BB7" s="147">
        <f>COUNTIF(BB8:BB20,"&lt;&gt;")</f>
        <v>0</v>
      </c>
      <c r="BC7" s="147">
        <f>COUNTIF(BC8:BC20,"&lt;&gt;")</f>
        <v>0</v>
      </c>
      <c r="BD7" s="123">
        <f>SUM(BD8:BD20)</f>
        <v>0</v>
      </c>
      <c r="BE7" s="123">
        <f>SUM(BE8:BE20)</f>
        <v>0</v>
      </c>
      <c r="BF7" s="147">
        <f>COUNTIF(BF8:BF20,"&lt;&gt;")</f>
        <v>0</v>
      </c>
      <c r="BG7" s="147">
        <f>COUNTIF(BG8:BG20,"&lt;&gt;")</f>
        <v>0</v>
      </c>
      <c r="BH7" s="123">
        <f>SUM(BH8:BH20)</f>
        <v>0</v>
      </c>
      <c r="BI7" s="123">
        <f>SUM(BI8:BI20)</f>
        <v>0</v>
      </c>
      <c r="BJ7" s="147">
        <f>COUNTIF(BJ8:BJ20,"&lt;&gt;")</f>
        <v>0</v>
      </c>
      <c r="BK7" s="147">
        <f>COUNTIF(BK8:BK20,"&lt;&gt;")</f>
        <v>0</v>
      </c>
      <c r="BL7" s="123">
        <f>SUM(BL8:BL20)</f>
        <v>0</v>
      </c>
      <c r="BM7" s="123">
        <f>SUM(BM8:BM20)</f>
        <v>0</v>
      </c>
      <c r="BN7" s="147">
        <f>COUNTIF(BN8:BN20,"&lt;&gt;")</f>
        <v>0</v>
      </c>
      <c r="BO7" s="147">
        <f>COUNTIF(BO8:BO20,"&lt;&gt;")</f>
        <v>0</v>
      </c>
      <c r="BP7" s="123">
        <f>SUM(BP8:BP20)</f>
        <v>0</v>
      </c>
      <c r="BQ7" s="123">
        <f>SUM(BQ8:BQ20)</f>
        <v>0</v>
      </c>
      <c r="BR7" s="147">
        <f>COUNTIF(BR8:BR20,"&lt;&gt;")</f>
        <v>0</v>
      </c>
      <c r="BS7" s="147">
        <f>COUNTIF(BS8:BS20,"&lt;&gt;")</f>
        <v>0</v>
      </c>
      <c r="BT7" s="123">
        <f>SUM(BT8:BT20)</f>
        <v>0</v>
      </c>
      <c r="BU7" s="123">
        <f>SUM(BU8:BU20)</f>
        <v>0</v>
      </c>
      <c r="BV7" s="147">
        <f>COUNTIF(BV8:BV20,"&lt;&gt;")</f>
        <v>0</v>
      </c>
      <c r="BW7" s="147">
        <f>COUNTIF(BW8:BW20,"&lt;&gt;")</f>
        <v>0</v>
      </c>
      <c r="BX7" s="123">
        <f>SUM(BX8:BX20)</f>
        <v>0</v>
      </c>
      <c r="BY7" s="123">
        <f>SUM(BY8:BY20)</f>
        <v>0</v>
      </c>
      <c r="BZ7" s="147">
        <f>COUNTIF(BZ8:BZ20,"&lt;&gt;")</f>
        <v>0</v>
      </c>
      <c r="CA7" s="147">
        <f>COUNTIF(CA8:CA20,"&lt;&gt;")</f>
        <v>0</v>
      </c>
      <c r="CB7" s="123">
        <f>SUM(CB8:CB20)</f>
        <v>0</v>
      </c>
      <c r="CC7" s="123">
        <f>SUM(CC8:CC20)</f>
        <v>0</v>
      </c>
      <c r="CD7" s="147">
        <f>COUNTIF(CD8:CD20,"&lt;&gt;")</f>
        <v>0</v>
      </c>
      <c r="CE7" s="147">
        <f>COUNTIF(CE8:CE20,"&lt;&gt;")</f>
        <v>0</v>
      </c>
      <c r="CF7" s="123">
        <f>SUM(CF8:CF20)</f>
        <v>0</v>
      </c>
      <c r="CG7" s="123">
        <f>SUM(CG8:CG20)</f>
        <v>0</v>
      </c>
      <c r="CH7" s="147">
        <f>COUNTIF(CH8:CH20,"&lt;&gt;")</f>
        <v>0</v>
      </c>
      <c r="CI7" s="147">
        <f>COUNTIF(CI8:CI20,"&lt;&gt;")</f>
        <v>0</v>
      </c>
      <c r="CJ7" s="123">
        <f>SUM(CJ8:CJ20)</f>
        <v>0</v>
      </c>
      <c r="CK7" s="123">
        <f>SUM(CK8:CK20)</f>
        <v>0</v>
      </c>
      <c r="CL7" s="147">
        <f>COUNTIF(CL8:CL20,"&lt;&gt;")</f>
        <v>0</v>
      </c>
      <c r="CM7" s="147">
        <f>COUNTIF(CM8:CM20,"&lt;&gt;")</f>
        <v>0</v>
      </c>
      <c r="CN7" s="123">
        <f>SUM(CN8:CN20)</f>
        <v>0</v>
      </c>
      <c r="CO7" s="123">
        <f>SUM(CO8:CO20)</f>
        <v>0</v>
      </c>
      <c r="CP7" s="147">
        <f>COUNTIF(CP8:CP20,"&lt;&gt;")</f>
        <v>0</v>
      </c>
      <c r="CQ7" s="147">
        <f>COUNTIF(CQ8:CQ20,"&lt;&gt;")</f>
        <v>0</v>
      </c>
      <c r="CR7" s="123">
        <f>SUM(CR8:CR20)</f>
        <v>0</v>
      </c>
      <c r="CS7" s="123">
        <f>SUM(CS8:CS20)</f>
        <v>0</v>
      </c>
      <c r="CT7" s="147">
        <f>COUNTIF(CT8:CT20,"&lt;&gt;")</f>
        <v>0</v>
      </c>
      <c r="CU7" s="147">
        <f>COUNTIF(CU8:CU20,"&lt;&gt;")</f>
        <v>0</v>
      </c>
      <c r="CV7" s="123">
        <f>SUM(CV8:CV20)</f>
        <v>0</v>
      </c>
      <c r="CW7" s="123">
        <f>SUM(CW8:CW20)</f>
        <v>0</v>
      </c>
      <c r="CX7" s="147">
        <f>COUNTIF(CX8:CX20,"&lt;&gt;")</f>
        <v>0</v>
      </c>
      <c r="CY7" s="147">
        <f>COUNTIF(CY8:CY20,"&lt;&gt;")</f>
        <v>0</v>
      </c>
      <c r="CZ7" s="123">
        <f>SUM(CZ8:CZ20)</f>
        <v>0</v>
      </c>
      <c r="DA7" s="123">
        <f>SUM(DA8:DA20)</f>
        <v>0</v>
      </c>
      <c r="DB7" s="147">
        <f>COUNTIF(DB8:DB20,"&lt;&gt;")</f>
        <v>0</v>
      </c>
      <c r="DC7" s="147">
        <f>COUNTIF(DC8:DC20,"&lt;&gt;")</f>
        <v>0</v>
      </c>
      <c r="DD7" s="123">
        <f>SUM(DD8:DD20)</f>
        <v>0</v>
      </c>
      <c r="DE7" s="123">
        <f>SUM(DE8:DE20)</f>
        <v>0</v>
      </c>
      <c r="DF7" s="147">
        <f>COUNTIF(DF8:DF20,"&lt;&gt;")</f>
        <v>0</v>
      </c>
      <c r="DG7" s="147">
        <f>COUNTIF(DG8:DG20,"&lt;&gt;")</f>
        <v>0</v>
      </c>
      <c r="DH7" s="123">
        <f>SUM(DH8:DH20)</f>
        <v>0</v>
      </c>
      <c r="DI7" s="123">
        <f>SUM(DI8:DI20)</f>
        <v>0</v>
      </c>
      <c r="DJ7" s="147">
        <f>COUNTIF(DJ8:DJ20,"&lt;&gt;")</f>
        <v>0</v>
      </c>
      <c r="DK7" s="147">
        <f>COUNTIF(DK8:DK20,"&lt;&gt;")</f>
        <v>0</v>
      </c>
      <c r="DL7" s="123">
        <f>SUM(DL8:DL20)</f>
        <v>0</v>
      </c>
      <c r="DM7" s="123">
        <f>SUM(DM8:DM20)</f>
        <v>0</v>
      </c>
      <c r="DN7" s="147">
        <f>COUNTIF(DN8:DN20,"&lt;&gt;")</f>
        <v>0</v>
      </c>
      <c r="DO7" s="147">
        <f>COUNTIF(DO8:DO20,"&lt;&gt;")</f>
        <v>0</v>
      </c>
      <c r="DP7" s="123">
        <f>SUM(DP8:DP20)</f>
        <v>0</v>
      </c>
      <c r="DQ7" s="123">
        <f>SUM(DQ8:DQ20)</f>
        <v>0</v>
      </c>
      <c r="DR7" s="147">
        <f>COUNTIF(DR8:DR20,"&lt;&gt;")</f>
        <v>0</v>
      </c>
      <c r="DS7" s="147">
        <f>COUNTIF(DS8:DS20,"&lt;&gt;")</f>
        <v>0</v>
      </c>
      <c r="DT7" s="123">
        <f>SUM(DT8:DT20)</f>
        <v>0</v>
      </c>
      <c r="DU7" s="123">
        <f>SUM(DU8:DU20)</f>
        <v>0</v>
      </c>
    </row>
    <row r="8" spans="1:125" s="129" customFormat="1" ht="12" customHeight="1">
      <c r="A8" s="125" t="s">
        <v>442</v>
      </c>
      <c r="B8" s="126" t="s">
        <v>513</v>
      </c>
      <c r="C8" s="125" t="s">
        <v>514</v>
      </c>
      <c r="D8" s="127">
        <f aca="true" t="shared" si="0" ref="D8:D20">SUM(H8,L8,P8,T8,X8,AB8,AF8,AJ8,AN8,AR8,AV8,AZ8,BD8,BH8,BL8,BP8,BT8,BX8,CB8,CF8,CJ8,CN8,CR8,CV8,CZ8,DD8,DH8,DL8,DP8,DT8)</f>
        <v>372438</v>
      </c>
      <c r="E8" s="127">
        <f aca="true" t="shared" si="1" ref="E8:E20">SUM(I8,M8,Q8,U8,Y8,AC8,AG8,AK8,AO8,AS8,AW8,BA8,BE8,BI8,BM8,BQ8,BU8,BY8,CC8,CG8,CK8,CO8,CS8,CW8,DA8,DE8,DI8,DM8,DQ8,DU8)</f>
        <v>72319</v>
      </c>
      <c r="F8" s="132" t="s">
        <v>511</v>
      </c>
      <c r="G8" s="131" t="s">
        <v>512</v>
      </c>
      <c r="H8" s="127">
        <v>182327</v>
      </c>
      <c r="I8" s="127">
        <v>33094</v>
      </c>
      <c r="J8" s="132" t="s">
        <v>521</v>
      </c>
      <c r="K8" s="131" t="s">
        <v>522</v>
      </c>
      <c r="L8" s="127">
        <v>190111</v>
      </c>
      <c r="M8" s="127">
        <v>39225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442</v>
      </c>
      <c r="B9" s="126" t="s">
        <v>451</v>
      </c>
      <c r="C9" s="125" t="s">
        <v>452</v>
      </c>
      <c r="D9" s="127">
        <f t="shared" si="0"/>
        <v>1839123</v>
      </c>
      <c r="E9" s="127">
        <f t="shared" si="1"/>
        <v>416775</v>
      </c>
      <c r="F9" s="132" t="s">
        <v>449</v>
      </c>
      <c r="G9" s="131" t="s">
        <v>450</v>
      </c>
      <c r="H9" s="127">
        <v>1530297</v>
      </c>
      <c r="I9" s="127">
        <v>240304</v>
      </c>
      <c r="J9" s="132" t="s">
        <v>477</v>
      </c>
      <c r="K9" s="131" t="s">
        <v>478</v>
      </c>
      <c r="L9" s="127">
        <v>117593</v>
      </c>
      <c r="M9" s="127">
        <v>49425</v>
      </c>
      <c r="N9" s="132" t="s">
        <v>497</v>
      </c>
      <c r="O9" s="131" t="s">
        <v>498</v>
      </c>
      <c r="P9" s="127">
        <v>56169</v>
      </c>
      <c r="Q9" s="127">
        <v>50472</v>
      </c>
      <c r="R9" s="132" t="s">
        <v>495</v>
      </c>
      <c r="S9" s="131" t="s">
        <v>496</v>
      </c>
      <c r="T9" s="127">
        <v>58389</v>
      </c>
      <c r="U9" s="127">
        <v>20044</v>
      </c>
      <c r="V9" s="132" t="s">
        <v>501</v>
      </c>
      <c r="W9" s="131" t="s">
        <v>502</v>
      </c>
      <c r="X9" s="127">
        <v>66485</v>
      </c>
      <c r="Y9" s="127">
        <v>47239</v>
      </c>
      <c r="Z9" s="132" t="s">
        <v>493</v>
      </c>
      <c r="AA9" s="131" t="s">
        <v>494</v>
      </c>
      <c r="AB9" s="127">
        <v>10190</v>
      </c>
      <c r="AC9" s="127">
        <v>9291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442</v>
      </c>
      <c r="B10" s="126" t="s">
        <v>445</v>
      </c>
      <c r="C10" s="125" t="s">
        <v>446</v>
      </c>
      <c r="D10" s="127">
        <f t="shared" si="0"/>
        <v>807376</v>
      </c>
      <c r="E10" s="127">
        <f t="shared" si="1"/>
        <v>92154</v>
      </c>
      <c r="F10" s="132" t="s">
        <v>457</v>
      </c>
      <c r="G10" s="131" t="s">
        <v>458</v>
      </c>
      <c r="H10" s="127">
        <v>447207</v>
      </c>
      <c r="I10" s="127">
        <v>39700</v>
      </c>
      <c r="J10" s="132" t="s">
        <v>443</v>
      </c>
      <c r="K10" s="131" t="s">
        <v>444</v>
      </c>
      <c r="L10" s="127">
        <v>132020</v>
      </c>
      <c r="M10" s="127">
        <v>21804</v>
      </c>
      <c r="N10" s="132" t="s">
        <v>477</v>
      </c>
      <c r="O10" s="131" t="s">
        <v>478</v>
      </c>
      <c r="P10" s="127">
        <v>71690</v>
      </c>
      <c r="Q10" s="127">
        <v>11759</v>
      </c>
      <c r="R10" s="132" t="s">
        <v>495</v>
      </c>
      <c r="S10" s="131" t="s">
        <v>496</v>
      </c>
      <c r="T10" s="127">
        <v>94178</v>
      </c>
      <c r="U10" s="127">
        <v>8561</v>
      </c>
      <c r="V10" s="132" t="s">
        <v>499</v>
      </c>
      <c r="W10" s="131" t="s">
        <v>500</v>
      </c>
      <c r="X10" s="127">
        <v>62281</v>
      </c>
      <c r="Y10" s="127">
        <v>10330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442</v>
      </c>
      <c r="B11" s="126" t="s">
        <v>461</v>
      </c>
      <c r="C11" s="125" t="s">
        <v>462</v>
      </c>
      <c r="D11" s="127">
        <f t="shared" si="0"/>
        <v>377561</v>
      </c>
      <c r="E11" s="127">
        <f t="shared" si="1"/>
        <v>419075</v>
      </c>
      <c r="F11" s="132" t="s">
        <v>459</v>
      </c>
      <c r="G11" s="131" t="s">
        <v>460</v>
      </c>
      <c r="H11" s="127">
        <v>210301</v>
      </c>
      <c r="I11" s="127">
        <v>233425</v>
      </c>
      <c r="J11" s="132" t="s">
        <v>475</v>
      </c>
      <c r="K11" s="131" t="s">
        <v>476</v>
      </c>
      <c r="L11" s="127">
        <v>93258</v>
      </c>
      <c r="M11" s="127">
        <v>103511</v>
      </c>
      <c r="N11" s="132" t="s">
        <v>503</v>
      </c>
      <c r="O11" s="131" t="s">
        <v>504</v>
      </c>
      <c r="P11" s="127">
        <v>37379</v>
      </c>
      <c r="Q11" s="127">
        <v>41489</v>
      </c>
      <c r="R11" s="132" t="s">
        <v>505</v>
      </c>
      <c r="S11" s="131" t="s">
        <v>506</v>
      </c>
      <c r="T11" s="127">
        <v>36623</v>
      </c>
      <c r="U11" s="127">
        <v>40650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442</v>
      </c>
      <c r="B12" s="126" t="s">
        <v>467</v>
      </c>
      <c r="C12" s="125" t="s">
        <v>468</v>
      </c>
      <c r="D12" s="134">
        <f t="shared" si="0"/>
        <v>0</v>
      </c>
      <c r="E12" s="134">
        <f t="shared" si="1"/>
        <v>334800</v>
      </c>
      <c r="F12" s="126" t="s">
        <v>463</v>
      </c>
      <c r="G12" s="125" t="s">
        <v>464</v>
      </c>
      <c r="H12" s="134">
        <v>0</v>
      </c>
      <c r="I12" s="134">
        <v>125276</v>
      </c>
      <c r="J12" s="126" t="s">
        <v>469</v>
      </c>
      <c r="K12" s="125" t="s">
        <v>470</v>
      </c>
      <c r="L12" s="134">
        <v>0</v>
      </c>
      <c r="M12" s="134">
        <v>85462</v>
      </c>
      <c r="N12" s="126" t="s">
        <v>515</v>
      </c>
      <c r="O12" s="125" t="s">
        <v>516</v>
      </c>
      <c r="P12" s="134">
        <v>0</v>
      </c>
      <c r="Q12" s="134">
        <v>19601</v>
      </c>
      <c r="R12" s="126" t="s">
        <v>525</v>
      </c>
      <c r="S12" s="125" t="s">
        <v>526</v>
      </c>
      <c r="T12" s="134">
        <v>0</v>
      </c>
      <c r="U12" s="134">
        <v>42837</v>
      </c>
      <c r="V12" s="126" t="s">
        <v>541</v>
      </c>
      <c r="W12" s="125" t="s">
        <v>542</v>
      </c>
      <c r="X12" s="134">
        <v>0</v>
      </c>
      <c r="Y12" s="134">
        <v>54032</v>
      </c>
      <c r="Z12" s="126" t="s">
        <v>550</v>
      </c>
      <c r="AA12" s="125" t="s">
        <v>551</v>
      </c>
      <c r="AB12" s="134">
        <v>0</v>
      </c>
      <c r="AC12" s="134">
        <v>7592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442</v>
      </c>
      <c r="B13" s="126" t="s">
        <v>539</v>
      </c>
      <c r="C13" s="125" t="s">
        <v>540</v>
      </c>
      <c r="D13" s="134">
        <f t="shared" si="0"/>
        <v>0</v>
      </c>
      <c r="E13" s="134">
        <f t="shared" si="1"/>
        <v>150058</v>
      </c>
      <c r="F13" s="126" t="s">
        <v>535</v>
      </c>
      <c r="G13" s="125" t="s">
        <v>536</v>
      </c>
      <c r="H13" s="134">
        <v>0</v>
      </c>
      <c r="I13" s="134">
        <v>54666</v>
      </c>
      <c r="J13" s="126" t="s">
        <v>543</v>
      </c>
      <c r="K13" s="125" t="s">
        <v>544</v>
      </c>
      <c r="L13" s="134">
        <v>0</v>
      </c>
      <c r="M13" s="134">
        <v>29111</v>
      </c>
      <c r="N13" s="126" t="s">
        <v>545</v>
      </c>
      <c r="O13" s="125" t="s">
        <v>546</v>
      </c>
      <c r="P13" s="134">
        <v>0</v>
      </c>
      <c r="Q13" s="134">
        <v>66281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442</v>
      </c>
      <c r="B14" s="126" t="s">
        <v>489</v>
      </c>
      <c r="C14" s="125" t="s">
        <v>490</v>
      </c>
      <c r="D14" s="134">
        <f t="shared" si="0"/>
        <v>239968</v>
      </c>
      <c r="E14" s="134">
        <f t="shared" si="1"/>
        <v>56260</v>
      </c>
      <c r="F14" s="126" t="s">
        <v>487</v>
      </c>
      <c r="G14" s="125" t="s">
        <v>552</v>
      </c>
      <c r="H14" s="134">
        <v>119984</v>
      </c>
      <c r="I14" s="134">
        <v>28130</v>
      </c>
      <c r="J14" s="126" t="s">
        <v>491</v>
      </c>
      <c r="K14" s="125" t="s">
        <v>492</v>
      </c>
      <c r="L14" s="134">
        <v>119984</v>
      </c>
      <c r="M14" s="134">
        <v>28130</v>
      </c>
      <c r="N14" s="126"/>
      <c r="O14" s="125"/>
      <c r="P14" s="134"/>
      <c r="Q14" s="134">
        <v>0</v>
      </c>
      <c r="R14" s="126"/>
      <c r="S14" s="125"/>
      <c r="T14" s="134"/>
      <c r="U14" s="134">
        <v>0</v>
      </c>
      <c r="V14" s="126"/>
      <c r="W14" s="125"/>
      <c r="X14" s="134"/>
      <c r="Y14" s="134">
        <v>0</v>
      </c>
      <c r="Z14" s="126"/>
      <c r="AA14" s="125"/>
      <c r="AB14" s="134"/>
      <c r="AC14" s="134">
        <v>0</v>
      </c>
      <c r="AD14" s="126"/>
      <c r="AE14" s="125"/>
      <c r="AF14" s="134"/>
      <c r="AG14" s="134">
        <v>0</v>
      </c>
      <c r="AH14" s="126"/>
      <c r="AI14" s="125"/>
      <c r="AJ14" s="134"/>
      <c r="AK14" s="134">
        <v>0</v>
      </c>
      <c r="AL14" s="126"/>
      <c r="AM14" s="125"/>
      <c r="AN14" s="134"/>
      <c r="AO14" s="134">
        <v>0</v>
      </c>
      <c r="AP14" s="126"/>
      <c r="AQ14" s="125"/>
      <c r="AR14" s="134"/>
      <c r="AS14" s="134">
        <v>0</v>
      </c>
      <c r="AT14" s="126"/>
      <c r="AU14" s="125"/>
      <c r="AV14" s="134"/>
      <c r="AW14" s="134">
        <v>0</v>
      </c>
      <c r="AX14" s="126"/>
      <c r="AY14" s="125"/>
      <c r="AZ14" s="134"/>
      <c r="BA14" s="134">
        <v>0</v>
      </c>
      <c r="BB14" s="126"/>
      <c r="BC14" s="125"/>
      <c r="BD14" s="134"/>
      <c r="BE14" s="134">
        <v>0</v>
      </c>
      <c r="BF14" s="126"/>
      <c r="BG14" s="125"/>
      <c r="BH14" s="134"/>
      <c r="BI14" s="134">
        <v>0</v>
      </c>
      <c r="BJ14" s="126"/>
      <c r="BK14" s="125"/>
      <c r="BL14" s="134"/>
      <c r="BM14" s="134">
        <v>0</v>
      </c>
      <c r="BN14" s="126"/>
      <c r="BO14" s="125"/>
      <c r="BP14" s="134"/>
      <c r="BQ14" s="134">
        <v>0</v>
      </c>
      <c r="BR14" s="126"/>
      <c r="BS14" s="125"/>
      <c r="BT14" s="134"/>
      <c r="BU14" s="134">
        <v>0</v>
      </c>
      <c r="BV14" s="126"/>
      <c r="BW14" s="125"/>
      <c r="BX14" s="134"/>
      <c r="BY14" s="134">
        <v>0</v>
      </c>
      <c r="BZ14" s="126"/>
      <c r="CA14" s="125"/>
      <c r="CB14" s="134"/>
      <c r="CC14" s="134">
        <v>0</v>
      </c>
      <c r="CD14" s="126"/>
      <c r="CE14" s="125"/>
      <c r="CF14" s="134"/>
      <c r="CG14" s="134">
        <v>0</v>
      </c>
      <c r="CH14" s="126"/>
      <c r="CI14" s="125"/>
      <c r="CJ14" s="134"/>
      <c r="CK14" s="134">
        <v>0</v>
      </c>
      <c r="CL14" s="126"/>
      <c r="CM14" s="125"/>
      <c r="CN14" s="134"/>
      <c r="CO14" s="134">
        <v>0</v>
      </c>
      <c r="CP14" s="126"/>
      <c r="CQ14" s="125"/>
      <c r="CR14" s="134"/>
      <c r="CS14" s="134">
        <v>0</v>
      </c>
      <c r="CT14" s="126"/>
      <c r="CU14" s="125"/>
      <c r="CV14" s="134"/>
      <c r="CW14" s="134">
        <v>0</v>
      </c>
      <c r="CX14" s="126"/>
      <c r="CY14" s="125"/>
      <c r="CZ14" s="134"/>
      <c r="DA14" s="134">
        <v>0</v>
      </c>
      <c r="DB14" s="126"/>
      <c r="DC14" s="125"/>
      <c r="DD14" s="134"/>
      <c r="DE14" s="134">
        <v>0</v>
      </c>
      <c r="DF14" s="126"/>
      <c r="DG14" s="125"/>
      <c r="DH14" s="134"/>
      <c r="DI14" s="134">
        <v>0</v>
      </c>
      <c r="DJ14" s="126"/>
      <c r="DK14" s="125"/>
      <c r="DL14" s="134"/>
      <c r="DM14" s="134">
        <v>0</v>
      </c>
      <c r="DN14" s="126"/>
      <c r="DO14" s="125"/>
      <c r="DP14" s="134"/>
      <c r="DQ14" s="134">
        <v>0</v>
      </c>
      <c r="DR14" s="126"/>
      <c r="DS14" s="125"/>
      <c r="DT14" s="134"/>
      <c r="DU14" s="134">
        <v>0</v>
      </c>
    </row>
    <row r="15" spans="1:125" s="129" customFormat="1" ht="12" customHeight="1">
      <c r="A15" s="125" t="s">
        <v>442</v>
      </c>
      <c r="B15" s="126" t="s">
        <v>537</v>
      </c>
      <c r="C15" s="125" t="s">
        <v>538</v>
      </c>
      <c r="D15" s="134">
        <f t="shared" si="0"/>
        <v>254121</v>
      </c>
      <c r="E15" s="134">
        <f t="shared" si="1"/>
        <v>0</v>
      </c>
      <c r="F15" s="126" t="s">
        <v>535</v>
      </c>
      <c r="G15" s="125" t="s">
        <v>536</v>
      </c>
      <c r="H15" s="134">
        <v>97883</v>
      </c>
      <c r="I15" s="134">
        <v>0</v>
      </c>
      <c r="J15" s="126" t="s">
        <v>543</v>
      </c>
      <c r="K15" s="125" t="s">
        <v>544</v>
      </c>
      <c r="L15" s="134">
        <v>51347</v>
      </c>
      <c r="M15" s="134">
        <v>0</v>
      </c>
      <c r="N15" s="126" t="s">
        <v>545</v>
      </c>
      <c r="O15" s="125" t="s">
        <v>546</v>
      </c>
      <c r="P15" s="134">
        <v>104891</v>
      </c>
      <c r="Q15" s="134">
        <v>0</v>
      </c>
      <c r="R15" s="126"/>
      <c r="S15" s="125"/>
      <c r="T15" s="134">
        <v>0</v>
      </c>
      <c r="U15" s="134">
        <v>0</v>
      </c>
      <c r="V15" s="126"/>
      <c r="W15" s="125"/>
      <c r="X15" s="134">
        <v>0</v>
      </c>
      <c r="Y15" s="134">
        <v>0</v>
      </c>
      <c r="Z15" s="126"/>
      <c r="AA15" s="125"/>
      <c r="AB15" s="134">
        <v>0</v>
      </c>
      <c r="AC15" s="134">
        <v>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442</v>
      </c>
      <c r="B16" s="126" t="s">
        <v>455</v>
      </c>
      <c r="C16" s="125" t="s">
        <v>456</v>
      </c>
      <c r="D16" s="134">
        <f t="shared" si="0"/>
        <v>1179845</v>
      </c>
      <c r="E16" s="134">
        <f t="shared" si="1"/>
        <v>315919</v>
      </c>
      <c r="F16" s="126" t="s">
        <v>453</v>
      </c>
      <c r="G16" s="125" t="s">
        <v>454</v>
      </c>
      <c r="H16" s="134">
        <v>1080540</v>
      </c>
      <c r="I16" s="134">
        <v>289977</v>
      </c>
      <c r="J16" s="126" t="s">
        <v>545</v>
      </c>
      <c r="K16" s="125" t="s">
        <v>546</v>
      </c>
      <c r="L16" s="134">
        <v>31515</v>
      </c>
      <c r="M16" s="134">
        <v>8007</v>
      </c>
      <c r="N16" s="126" t="s">
        <v>547</v>
      </c>
      <c r="O16" s="125" t="s">
        <v>548</v>
      </c>
      <c r="P16" s="134">
        <v>67790</v>
      </c>
      <c r="Q16" s="134">
        <v>17935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  <row r="17" spans="1:125" s="129" customFormat="1" ht="12" customHeight="1">
      <c r="A17" s="125" t="s">
        <v>442</v>
      </c>
      <c r="B17" s="126" t="s">
        <v>473</v>
      </c>
      <c r="C17" s="125" t="s">
        <v>474</v>
      </c>
      <c r="D17" s="134">
        <f t="shared" si="0"/>
        <v>1166191</v>
      </c>
      <c r="E17" s="134">
        <f t="shared" si="1"/>
        <v>636668</v>
      </c>
      <c r="F17" s="126" t="s">
        <v>471</v>
      </c>
      <c r="G17" s="125" t="s">
        <v>472</v>
      </c>
      <c r="H17" s="134">
        <v>865500</v>
      </c>
      <c r="I17" s="134">
        <v>316187</v>
      </c>
      <c r="J17" s="126" t="s">
        <v>527</v>
      </c>
      <c r="K17" s="125" t="s">
        <v>528</v>
      </c>
      <c r="L17" s="134">
        <v>98017</v>
      </c>
      <c r="M17" s="134">
        <v>51522</v>
      </c>
      <c r="N17" s="126" t="s">
        <v>529</v>
      </c>
      <c r="O17" s="125" t="s">
        <v>530</v>
      </c>
      <c r="P17" s="134">
        <v>99624</v>
      </c>
      <c r="Q17" s="134">
        <v>55265</v>
      </c>
      <c r="R17" s="126" t="s">
        <v>531</v>
      </c>
      <c r="S17" s="125" t="s">
        <v>532</v>
      </c>
      <c r="T17" s="134">
        <v>52936</v>
      </c>
      <c r="U17" s="134">
        <v>24293</v>
      </c>
      <c r="V17" s="126" t="s">
        <v>533</v>
      </c>
      <c r="W17" s="125" t="s">
        <v>534</v>
      </c>
      <c r="X17" s="134">
        <v>50114</v>
      </c>
      <c r="Y17" s="134">
        <v>24352</v>
      </c>
      <c r="Z17" s="126" t="s">
        <v>507</v>
      </c>
      <c r="AA17" s="125" t="s">
        <v>508</v>
      </c>
      <c r="AB17" s="134">
        <v>0</v>
      </c>
      <c r="AC17" s="134">
        <v>77380</v>
      </c>
      <c r="AD17" s="126" t="s">
        <v>517</v>
      </c>
      <c r="AE17" s="125" t="s">
        <v>518</v>
      </c>
      <c r="AF17" s="134">
        <v>0</v>
      </c>
      <c r="AG17" s="134">
        <v>29359</v>
      </c>
      <c r="AH17" s="126" t="s">
        <v>523</v>
      </c>
      <c r="AI17" s="125" t="s">
        <v>524</v>
      </c>
      <c r="AJ17" s="134">
        <v>0</v>
      </c>
      <c r="AK17" s="134">
        <v>58310</v>
      </c>
      <c r="AL17" s="126"/>
      <c r="AM17" s="125"/>
      <c r="AN17" s="134">
        <v>0</v>
      </c>
      <c r="AO17" s="134">
        <v>0</v>
      </c>
      <c r="AP17" s="126"/>
      <c r="AQ17" s="125"/>
      <c r="AR17" s="134">
        <v>0</v>
      </c>
      <c r="AS17" s="134">
        <v>0</v>
      </c>
      <c r="AT17" s="126"/>
      <c r="AU17" s="125"/>
      <c r="AV17" s="134">
        <v>0</v>
      </c>
      <c r="AW17" s="134">
        <v>0</v>
      </c>
      <c r="AX17" s="126"/>
      <c r="AY17" s="125"/>
      <c r="AZ17" s="134">
        <v>0</v>
      </c>
      <c r="BA17" s="134">
        <v>0</v>
      </c>
      <c r="BB17" s="126"/>
      <c r="BC17" s="125"/>
      <c r="BD17" s="134">
        <v>0</v>
      </c>
      <c r="BE17" s="134">
        <v>0</v>
      </c>
      <c r="BF17" s="126"/>
      <c r="BG17" s="125"/>
      <c r="BH17" s="134">
        <v>0</v>
      </c>
      <c r="BI17" s="134">
        <v>0</v>
      </c>
      <c r="BJ17" s="126"/>
      <c r="BK17" s="125"/>
      <c r="BL17" s="134">
        <v>0</v>
      </c>
      <c r="BM17" s="134">
        <v>0</v>
      </c>
      <c r="BN17" s="126"/>
      <c r="BO17" s="125"/>
      <c r="BP17" s="134">
        <v>0</v>
      </c>
      <c r="BQ17" s="134">
        <v>0</v>
      </c>
      <c r="BR17" s="126"/>
      <c r="BS17" s="125"/>
      <c r="BT17" s="134">
        <v>0</v>
      </c>
      <c r="BU17" s="134">
        <v>0</v>
      </c>
      <c r="BV17" s="126"/>
      <c r="BW17" s="125"/>
      <c r="BX17" s="134">
        <v>0</v>
      </c>
      <c r="BY17" s="134">
        <v>0</v>
      </c>
      <c r="BZ17" s="126"/>
      <c r="CA17" s="125"/>
      <c r="CB17" s="134">
        <v>0</v>
      </c>
      <c r="CC17" s="134">
        <v>0</v>
      </c>
      <c r="CD17" s="126"/>
      <c r="CE17" s="125"/>
      <c r="CF17" s="134">
        <v>0</v>
      </c>
      <c r="CG17" s="134">
        <v>0</v>
      </c>
      <c r="CH17" s="126"/>
      <c r="CI17" s="125"/>
      <c r="CJ17" s="134">
        <v>0</v>
      </c>
      <c r="CK17" s="134">
        <v>0</v>
      </c>
      <c r="CL17" s="126"/>
      <c r="CM17" s="125"/>
      <c r="CN17" s="134">
        <v>0</v>
      </c>
      <c r="CO17" s="134">
        <v>0</v>
      </c>
      <c r="CP17" s="126"/>
      <c r="CQ17" s="125"/>
      <c r="CR17" s="134">
        <v>0</v>
      </c>
      <c r="CS17" s="134">
        <v>0</v>
      </c>
      <c r="CT17" s="126"/>
      <c r="CU17" s="125"/>
      <c r="CV17" s="134">
        <v>0</v>
      </c>
      <c r="CW17" s="134">
        <v>0</v>
      </c>
      <c r="CX17" s="126"/>
      <c r="CY17" s="125"/>
      <c r="CZ17" s="134">
        <v>0</v>
      </c>
      <c r="DA17" s="134">
        <v>0</v>
      </c>
      <c r="DB17" s="126"/>
      <c r="DC17" s="125"/>
      <c r="DD17" s="134">
        <v>0</v>
      </c>
      <c r="DE17" s="134">
        <v>0</v>
      </c>
      <c r="DF17" s="126"/>
      <c r="DG17" s="125"/>
      <c r="DH17" s="134">
        <v>0</v>
      </c>
      <c r="DI17" s="134">
        <v>0</v>
      </c>
      <c r="DJ17" s="126"/>
      <c r="DK17" s="125"/>
      <c r="DL17" s="134">
        <v>0</v>
      </c>
      <c r="DM17" s="134">
        <v>0</v>
      </c>
      <c r="DN17" s="126"/>
      <c r="DO17" s="125"/>
      <c r="DP17" s="134">
        <v>0</v>
      </c>
      <c r="DQ17" s="134">
        <v>0</v>
      </c>
      <c r="DR17" s="126"/>
      <c r="DS17" s="125"/>
      <c r="DT17" s="134">
        <v>0</v>
      </c>
      <c r="DU17" s="134">
        <v>0</v>
      </c>
    </row>
    <row r="18" spans="1:125" s="129" customFormat="1" ht="12" customHeight="1">
      <c r="A18" s="125" t="s">
        <v>442</v>
      </c>
      <c r="B18" s="126" t="s">
        <v>465</v>
      </c>
      <c r="C18" s="125" t="s">
        <v>466</v>
      </c>
      <c r="D18" s="134">
        <f t="shared" si="0"/>
        <v>619204</v>
      </c>
      <c r="E18" s="134">
        <f t="shared" si="1"/>
        <v>0</v>
      </c>
      <c r="F18" s="126" t="s">
        <v>463</v>
      </c>
      <c r="G18" s="125" t="s">
        <v>464</v>
      </c>
      <c r="H18" s="134">
        <v>417574</v>
      </c>
      <c r="I18" s="134">
        <v>0</v>
      </c>
      <c r="J18" s="126" t="s">
        <v>515</v>
      </c>
      <c r="K18" s="125" t="s">
        <v>516</v>
      </c>
      <c r="L18" s="134">
        <v>34243</v>
      </c>
      <c r="M18" s="134">
        <v>0</v>
      </c>
      <c r="N18" s="126" t="s">
        <v>525</v>
      </c>
      <c r="O18" s="125" t="s">
        <v>526</v>
      </c>
      <c r="P18" s="134">
        <v>96901</v>
      </c>
      <c r="Q18" s="134">
        <v>0</v>
      </c>
      <c r="R18" s="126" t="s">
        <v>541</v>
      </c>
      <c r="S18" s="125" t="s">
        <v>542</v>
      </c>
      <c r="T18" s="134">
        <v>63045</v>
      </c>
      <c r="U18" s="134">
        <v>0</v>
      </c>
      <c r="V18" s="126" t="s">
        <v>550</v>
      </c>
      <c r="W18" s="125" t="s">
        <v>551</v>
      </c>
      <c r="X18" s="134">
        <v>7441</v>
      </c>
      <c r="Y18" s="134">
        <v>0</v>
      </c>
      <c r="Z18" s="126"/>
      <c r="AA18" s="125"/>
      <c r="AB18" s="134">
        <v>0</v>
      </c>
      <c r="AC18" s="134">
        <v>0</v>
      </c>
      <c r="AD18" s="126"/>
      <c r="AE18" s="125"/>
      <c r="AF18" s="134">
        <v>0</v>
      </c>
      <c r="AG18" s="134">
        <v>0</v>
      </c>
      <c r="AH18" s="126"/>
      <c r="AI18" s="125"/>
      <c r="AJ18" s="134">
        <v>0</v>
      </c>
      <c r="AK18" s="134">
        <v>0</v>
      </c>
      <c r="AL18" s="126"/>
      <c r="AM18" s="125"/>
      <c r="AN18" s="134">
        <v>0</v>
      </c>
      <c r="AO18" s="134">
        <v>0</v>
      </c>
      <c r="AP18" s="126"/>
      <c r="AQ18" s="125"/>
      <c r="AR18" s="134">
        <v>0</v>
      </c>
      <c r="AS18" s="134">
        <v>0</v>
      </c>
      <c r="AT18" s="126"/>
      <c r="AU18" s="125"/>
      <c r="AV18" s="134">
        <v>0</v>
      </c>
      <c r="AW18" s="134">
        <v>0</v>
      </c>
      <c r="AX18" s="126"/>
      <c r="AY18" s="125"/>
      <c r="AZ18" s="134">
        <v>0</v>
      </c>
      <c r="BA18" s="134">
        <v>0</v>
      </c>
      <c r="BB18" s="126"/>
      <c r="BC18" s="125"/>
      <c r="BD18" s="134">
        <v>0</v>
      </c>
      <c r="BE18" s="134">
        <v>0</v>
      </c>
      <c r="BF18" s="126"/>
      <c r="BG18" s="125"/>
      <c r="BH18" s="134">
        <v>0</v>
      </c>
      <c r="BI18" s="134">
        <v>0</v>
      </c>
      <c r="BJ18" s="126"/>
      <c r="BK18" s="125"/>
      <c r="BL18" s="134">
        <v>0</v>
      </c>
      <c r="BM18" s="134">
        <v>0</v>
      </c>
      <c r="BN18" s="126"/>
      <c r="BO18" s="125"/>
      <c r="BP18" s="134">
        <v>0</v>
      </c>
      <c r="BQ18" s="134">
        <v>0</v>
      </c>
      <c r="BR18" s="126"/>
      <c r="BS18" s="125"/>
      <c r="BT18" s="134">
        <v>0</v>
      </c>
      <c r="BU18" s="134">
        <v>0</v>
      </c>
      <c r="BV18" s="126"/>
      <c r="BW18" s="125"/>
      <c r="BX18" s="134">
        <v>0</v>
      </c>
      <c r="BY18" s="134">
        <v>0</v>
      </c>
      <c r="BZ18" s="126"/>
      <c r="CA18" s="125"/>
      <c r="CB18" s="134">
        <v>0</v>
      </c>
      <c r="CC18" s="134">
        <v>0</v>
      </c>
      <c r="CD18" s="126"/>
      <c r="CE18" s="125"/>
      <c r="CF18" s="134">
        <v>0</v>
      </c>
      <c r="CG18" s="134">
        <v>0</v>
      </c>
      <c r="CH18" s="126"/>
      <c r="CI18" s="125"/>
      <c r="CJ18" s="134">
        <v>0</v>
      </c>
      <c r="CK18" s="134">
        <v>0</v>
      </c>
      <c r="CL18" s="126"/>
      <c r="CM18" s="125"/>
      <c r="CN18" s="134">
        <v>0</v>
      </c>
      <c r="CO18" s="134">
        <v>0</v>
      </c>
      <c r="CP18" s="126"/>
      <c r="CQ18" s="125"/>
      <c r="CR18" s="134">
        <v>0</v>
      </c>
      <c r="CS18" s="134">
        <v>0</v>
      </c>
      <c r="CT18" s="126"/>
      <c r="CU18" s="125"/>
      <c r="CV18" s="134">
        <v>0</v>
      </c>
      <c r="CW18" s="134">
        <v>0</v>
      </c>
      <c r="CX18" s="126"/>
      <c r="CY18" s="125"/>
      <c r="CZ18" s="134">
        <v>0</v>
      </c>
      <c r="DA18" s="134">
        <v>0</v>
      </c>
      <c r="DB18" s="126"/>
      <c r="DC18" s="125"/>
      <c r="DD18" s="134">
        <v>0</v>
      </c>
      <c r="DE18" s="134">
        <v>0</v>
      </c>
      <c r="DF18" s="126"/>
      <c r="DG18" s="125"/>
      <c r="DH18" s="134">
        <v>0</v>
      </c>
      <c r="DI18" s="134">
        <v>0</v>
      </c>
      <c r="DJ18" s="126"/>
      <c r="DK18" s="125"/>
      <c r="DL18" s="134">
        <v>0</v>
      </c>
      <c r="DM18" s="134">
        <v>0</v>
      </c>
      <c r="DN18" s="126"/>
      <c r="DO18" s="125"/>
      <c r="DP18" s="134">
        <v>0</v>
      </c>
      <c r="DQ18" s="134">
        <v>0</v>
      </c>
      <c r="DR18" s="126"/>
      <c r="DS18" s="125"/>
      <c r="DT18" s="134">
        <v>0</v>
      </c>
      <c r="DU18" s="134">
        <v>0</v>
      </c>
    </row>
    <row r="19" spans="1:125" s="129" customFormat="1" ht="12" customHeight="1">
      <c r="A19" s="125" t="s">
        <v>442</v>
      </c>
      <c r="B19" s="126" t="s">
        <v>447</v>
      </c>
      <c r="C19" s="125" t="s">
        <v>448</v>
      </c>
      <c r="D19" s="134">
        <f t="shared" si="0"/>
        <v>69406</v>
      </c>
      <c r="E19" s="134">
        <f t="shared" si="1"/>
        <v>450279</v>
      </c>
      <c r="F19" s="126" t="s">
        <v>443</v>
      </c>
      <c r="G19" s="125" t="s">
        <v>444</v>
      </c>
      <c r="H19" s="134">
        <v>16248</v>
      </c>
      <c r="I19" s="134">
        <v>295964</v>
      </c>
      <c r="J19" s="126" t="s">
        <v>479</v>
      </c>
      <c r="K19" s="125" t="s">
        <v>480</v>
      </c>
      <c r="L19" s="134">
        <v>31</v>
      </c>
      <c r="M19" s="134">
        <v>32571</v>
      </c>
      <c r="N19" s="126" t="s">
        <v>481</v>
      </c>
      <c r="O19" s="125" t="s">
        <v>482</v>
      </c>
      <c r="P19" s="134">
        <v>16457</v>
      </c>
      <c r="Q19" s="134">
        <v>28655</v>
      </c>
      <c r="R19" s="126" t="s">
        <v>483</v>
      </c>
      <c r="S19" s="125" t="s">
        <v>484</v>
      </c>
      <c r="T19" s="134">
        <v>7638</v>
      </c>
      <c r="U19" s="134">
        <v>28619</v>
      </c>
      <c r="V19" s="126" t="s">
        <v>485</v>
      </c>
      <c r="W19" s="125" t="s">
        <v>486</v>
      </c>
      <c r="X19" s="134">
        <v>29032</v>
      </c>
      <c r="Y19" s="134">
        <v>64470</v>
      </c>
      <c r="Z19" s="126"/>
      <c r="AA19" s="125"/>
      <c r="AB19" s="134">
        <v>0</v>
      </c>
      <c r="AC19" s="134">
        <v>0</v>
      </c>
      <c r="AD19" s="126"/>
      <c r="AE19" s="125"/>
      <c r="AF19" s="134">
        <v>0</v>
      </c>
      <c r="AG19" s="134">
        <v>0</v>
      </c>
      <c r="AH19" s="126"/>
      <c r="AI19" s="125"/>
      <c r="AJ19" s="134">
        <v>0</v>
      </c>
      <c r="AK19" s="134">
        <v>0</v>
      </c>
      <c r="AL19" s="126"/>
      <c r="AM19" s="125"/>
      <c r="AN19" s="134">
        <v>0</v>
      </c>
      <c r="AO19" s="134">
        <v>0</v>
      </c>
      <c r="AP19" s="126"/>
      <c r="AQ19" s="125"/>
      <c r="AR19" s="134">
        <v>0</v>
      </c>
      <c r="AS19" s="134">
        <v>0</v>
      </c>
      <c r="AT19" s="126"/>
      <c r="AU19" s="125"/>
      <c r="AV19" s="134">
        <v>0</v>
      </c>
      <c r="AW19" s="134">
        <v>0</v>
      </c>
      <c r="AX19" s="126"/>
      <c r="AY19" s="125"/>
      <c r="AZ19" s="134">
        <v>0</v>
      </c>
      <c r="BA19" s="134">
        <v>0</v>
      </c>
      <c r="BB19" s="126"/>
      <c r="BC19" s="125"/>
      <c r="BD19" s="134">
        <v>0</v>
      </c>
      <c r="BE19" s="134">
        <v>0</v>
      </c>
      <c r="BF19" s="126"/>
      <c r="BG19" s="125"/>
      <c r="BH19" s="134">
        <v>0</v>
      </c>
      <c r="BI19" s="134">
        <v>0</v>
      </c>
      <c r="BJ19" s="126"/>
      <c r="BK19" s="125"/>
      <c r="BL19" s="134">
        <v>0</v>
      </c>
      <c r="BM19" s="134">
        <v>0</v>
      </c>
      <c r="BN19" s="126"/>
      <c r="BO19" s="125"/>
      <c r="BP19" s="134">
        <v>0</v>
      </c>
      <c r="BQ19" s="134">
        <v>0</v>
      </c>
      <c r="BR19" s="126"/>
      <c r="BS19" s="125"/>
      <c r="BT19" s="134">
        <v>0</v>
      </c>
      <c r="BU19" s="134">
        <v>0</v>
      </c>
      <c r="BV19" s="126"/>
      <c r="BW19" s="125"/>
      <c r="BX19" s="134">
        <v>0</v>
      </c>
      <c r="BY19" s="134">
        <v>0</v>
      </c>
      <c r="BZ19" s="126"/>
      <c r="CA19" s="125"/>
      <c r="CB19" s="134">
        <v>0</v>
      </c>
      <c r="CC19" s="134">
        <v>0</v>
      </c>
      <c r="CD19" s="126"/>
      <c r="CE19" s="125"/>
      <c r="CF19" s="134">
        <v>0</v>
      </c>
      <c r="CG19" s="134">
        <v>0</v>
      </c>
      <c r="CH19" s="126"/>
      <c r="CI19" s="125"/>
      <c r="CJ19" s="134">
        <v>0</v>
      </c>
      <c r="CK19" s="134">
        <v>0</v>
      </c>
      <c r="CL19" s="126"/>
      <c r="CM19" s="125"/>
      <c r="CN19" s="134">
        <v>0</v>
      </c>
      <c r="CO19" s="134">
        <v>0</v>
      </c>
      <c r="CP19" s="126"/>
      <c r="CQ19" s="125"/>
      <c r="CR19" s="134">
        <v>0</v>
      </c>
      <c r="CS19" s="134">
        <v>0</v>
      </c>
      <c r="CT19" s="126"/>
      <c r="CU19" s="125"/>
      <c r="CV19" s="134">
        <v>0</v>
      </c>
      <c r="CW19" s="134">
        <v>0</v>
      </c>
      <c r="CX19" s="126"/>
      <c r="CY19" s="125"/>
      <c r="CZ19" s="134">
        <v>0</v>
      </c>
      <c r="DA19" s="134">
        <v>0</v>
      </c>
      <c r="DB19" s="126"/>
      <c r="DC19" s="125"/>
      <c r="DD19" s="134">
        <v>0</v>
      </c>
      <c r="DE19" s="134">
        <v>0</v>
      </c>
      <c r="DF19" s="126"/>
      <c r="DG19" s="125"/>
      <c r="DH19" s="134">
        <v>0</v>
      </c>
      <c r="DI19" s="134">
        <v>0</v>
      </c>
      <c r="DJ19" s="126"/>
      <c r="DK19" s="125"/>
      <c r="DL19" s="134">
        <v>0</v>
      </c>
      <c r="DM19" s="134">
        <v>0</v>
      </c>
      <c r="DN19" s="126"/>
      <c r="DO19" s="125"/>
      <c r="DP19" s="134">
        <v>0</v>
      </c>
      <c r="DQ19" s="134">
        <v>0</v>
      </c>
      <c r="DR19" s="126"/>
      <c r="DS19" s="125"/>
      <c r="DT19" s="134">
        <v>0</v>
      </c>
      <c r="DU19" s="134">
        <v>0</v>
      </c>
    </row>
    <row r="20" spans="1:125" s="129" customFormat="1" ht="12" customHeight="1">
      <c r="A20" s="125" t="s">
        <v>442</v>
      </c>
      <c r="B20" s="126" t="s">
        <v>509</v>
      </c>
      <c r="C20" s="125" t="s">
        <v>510</v>
      </c>
      <c r="D20" s="134">
        <f t="shared" si="0"/>
        <v>271449</v>
      </c>
      <c r="E20" s="134">
        <f t="shared" si="1"/>
        <v>0</v>
      </c>
      <c r="F20" s="126" t="s">
        <v>507</v>
      </c>
      <c r="G20" s="125" t="s">
        <v>508</v>
      </c>
      <c r="H20" s="134">
        <v>127472</v>
      </c>
      <c r="I20" s="134">
        <v>0</v>
      </c>
      <c r="J20" s="126" t="s">
        <v>517</v>
      </c>
      <c r="K20" s="125" t="s">
        <v>518</v>
      </c>
      <c r="L20" s="134">
        <v>36157</v>
      </c>
      <c r="M20" s="134">
        <v>0</v>
      </c>
      <c r="N20" s="126" t="s">
        <v>523</v>
      </c>
      <c r="O20" s="125" t="s">
        <v>524</v>
      </c>
      <c r="P20" s="134">
        <v>107820</v>
      </c>
      <c r="Q20" s="134">
        <v>0</v>
      </c>
      <c r="R20" s="126"/>
      <c r="S20" s="125"/>
      <c r="T20" s="134">
        <v>0</v>
      </c>
      <c r="U20" s="134">
        <v>0</v>
      </c>
      <c r="V20" s="126"/>
      <c r="W20" s="125"/>
      <c r="X20" s="134">
        <v>0</v>
      </c>
      <c r="Y20" s="134">
        <v>0</v>
      </c>
      <c r="Z20" s="126"/>
      <c r="AA20" s="125"/>
      <c r="AB20" s="134">
        <v>0</v>
      </c>
      <c r="AC20" s="134">
        <v>0</v>
      </c>
      <c r="AD20" s="126"/>
      <c r="AE20" s="125"/>
      <c r="AF20" s="134">
        <v>0</v>
      </c>
      <c r="AG20" s="134">
        <v>0</v>
      </c>
      <c r="AH20" s="126"/>
      <c r="AI20" s="125"/>
      <c r="AJ20" s="134">
        <v>0</v>
      </c>
      <c r="AK20" s="134">
        <v>0</v>
      </c>
      <c r="AL20" s="126"/>
      <c r="AM20" s="125"/>
      <c r="AN20" s="134">
        <v>0</v>
      </c>
      <c r="AO20" s="134">
        <v>0</v>
      </c>
      <c r="AP20" s="126"/>
      <c r="AQ20" s="125"/>
      <c r="AR20" s="134">
        <v>0</v>
      </c>
      <c r="AS20" s="134">
        <v>0</v>
      </c>
      <c r="AT20" s="126"/>
      <c r="AU20" s="125"/>
      <c r="AV20" s="134">
        <v>0</v>
      </c>
      <c r="AW20" s="134">
        <v>0</v>
      </c>
      <c r="AX20" s="126"/>
      <c r="AY20" s="125"/>
      <c r="AZ20" s="134">
        <v>0</v>
      </c>
      <c r="BA20" s="134">
        <v>0</v>
      </c>
      <c r="BB20" s="126"/>
      <c r="BC20" s="125"/>
      <c r="BD20" s="134">
        <v>0</v>
      </c>
      <c r="BE20" s="134">
        <v>0</v>
      </c>
      <c r="BF20" s="126"/>
      <c r="BG20" s="125"/>
      <c r="BH20" s="134">
        <v>0</v>
      </c>
      <c r="BI20" s="134">
        <v>0</v>
      </c>
      <c r="BJ20" s="126"/>
      <c r="BK20" s="125"/>
      <c r="BL20" s="134">
        <v>0</v>
      </c>
      <c r="BM20" s="134">
        <v>0</v>
      </c>
      <c r="BN20" s="126"/>
      <c r="BO20" s="125"/>
      <c r="BP20" s="134">
        <v>0</v>
      </c>
      <c r="BQ20" s="134">
        <v>0</v>
      </c>
      <c r="BR20" s="126"/>
      <c r="BS20" s="125"/>
      <c r="BT20" s="134">
        <v>0</v>
      </c>
      <c r="BU20" s="134">
        <v>0</v>
      </c>
      <c r="BV20" s="126"/>
      <c r="BW20" s="125"/>
      <c r="BX20" s="134">
        <v>0</v>
      </c>
      <c r="BY20" s="134">
        <v>0</v>
      </c>
      <c r="BZ20" s="126"/>
      <c r="CA20" s="125"/>
      <c r="CB20" s="134">
        <v>0</v>
      </c>
      <c r="CC20" s="134">
        <v>0</v>
      </c>
      <c r="CD20" s="126"/>
      <c r="CE20" s="125"/>
      <c r="CF20" s="134">
        <v>0</v>
      </c>
      <c r="CG20" s="134">
        <v>0</v>
      </c>
      <c r="CH20" s="126"/>
      <c r="CI20" s="125"/>
      <c r="CJ20" s="134">
        <v>0</v>
      </c>
      <c r="CK20" s="134">
        <v>0</v>
      </c>
      <c r="CL20" s="126"/>
      <c r="CM20" s="125"/>
      <c r="CN20" s="134">
        <v>0</v>
      </c>
      <c r="CO20" s="134">
        <v>0</v>
      </c>
      <c r="CP20" s="126"/>
      <c r="CQ20" s="125"/>
      <c r="CR20" s="134">
        <v>0</v>
      </c>
      <c r="CS20" s="134">
        <v>0</v>
      </c>
      <c r="CT20" s="126"/>
      <c r="CU20" s="125"/>
      <c r="CV20" s="134">
        <v>0</v>
      </c>
      <c r="CW20" s="134">
        <v>0</v>
      </c>
      <c r="CX20" s="126"/>
      <c r="CY20" s="125"/>
      <c r="CZ20" s="134">
        <v>0</v>
      </c>
      <c r="DA20" s="134">
        <v>0</v>
      </c>
      <c r="DB20" s="126"/>
      <c r="DC20" s="125"/>
      <c r="DD20" s="134">
        <v>0</v>
      </c>
      <c r="DE20" s="134">
        <v>0</v>
      </c>
      <c r="DF20" s="126"/>
      <c r="DG20" s="125"/>
      <c r="DH20" s="134">
        <v>0</v>
      </c>
      <c r="DI20" s="134">
        <v>0</v>
      </c>
      <c r="DJ20" s="126"/>
      <c r="DK20" s="125"/>
      <c r="DL20" s="134">
        <v>0</v>
      </c>
      <c r="DM20" s="134">
        <v>0</v>
      </c>
      <c r="DN20" s="126"/>
      <c r="DO20" s="125"/>
      <c r="DP20" s="134">
        <v>0</v>
      </c>
      <c r="DQ20" s="134">
        <v>0</v>
      </c>
      <c r="DR20" s="126"/>
      <c r="DS20" s="125"/>
      <c r="DT20" s="134">
        <v>0</v>
      </c>
      <c r="DU20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554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02</v>
      </c>
      <c r="M2" s="3" t="str">
        <f>IF(L2&lt;&gt;"",VLOOKUP(L2,$AK$6:$AL$52,2,FALSE),"-")</f>
        <v>青森県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3752950</v>
      </c>
      <c r="F7" s="18">
        <f aca="true" t="shared" si="2" ref="F7:F12">AF14</f>
        <v>3243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1255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3752950</v>
      </c>
      <c r="AG7" s="40"/>
      <c r="AH7" s="2" t="str">
        <f ca="1" t="shared" si="0"/>
        <v>02000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419680</v>
      </c>
      <c r="F8" s="18">
        <f t="shared" si="2"/>
        <v>1336</v>
      </c>
      <c r="H8" s="191"/>
      <c r="I8" s="191"/>
      <c r="J8" s="195" t="s">
        <v>39</v>
      </c>
      <c r="K8" s="196"/>
      <c r="L8" s="18">
        <f t="shared" si="3"/>
        <v>9898828</v>
      </c>
      <c r="M8" s="18">
        <f t="shared" si="4"/>
        <v>335085</v>
      </c>
      <c r="AC8" s="16" t="s">
        <v>38</v>
      </c>
      <c r="AD8" s="41" t="s">
        <v>59</v>
      </c>
      <c r="AE8" s="40" t="s">
        <v>61</v>
      </c>
      <c r="AF8" s="36">
        <f ca="1" t="shared" si="5"/>
        <v>419680</v>
      </c>
      <c r="AG8" s="40"/>
      <c r="AH8" s="2" t="str">
        <f ca="1" t="shared" si="0"/>
        <v>02201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5519300</v>
      </c>
      <c r="F9" s="18">
        <f t="shared" si="2"/>
        <v>0</v>
      </c>
      <c r="H9" s="191"/>
      <c r="I9" s="191"/>
      <c r="J9" s="181" t="s">
        <v>41</v>
      </c>
      <c r="K9" s="183"/>
      <c r="L9" s="18">
        <f t="shared" si="3"/>
        <v>1130407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5519300</v>
      </c>
      <c r="AG9" s="40"/>
      <c r="AH9" s="2" t="str">
        <f ca="1" t="shared" si="0"/>
        <v>02202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1979264</v>
      </c>
      <c r="F10" s="18">
        <f t="shared" si="2"/>
        <v>39644</v>
      </c>
      <c r="H10" s="191"/>
      <c r="I10" s="192"/>
      <c r="J10" s="181" t="s">
        <v>43</v>
      </c>
      <c r="K10" s="183"/>
      <c r="L10" s="18">
        <f t="shared" si="3"/>
        <v>10914</v>
      </c>
      <c r="M10" s="18">
        <f t="shared" si="4"/>
        <v>17454</v>
      </c>
      <c r="AC10" s="16" t="s">
        <v>42</v>
      </c>
      <c r="AD10" s="41" t="s">
        <v>59</v>
      </c>
      <c r="AE10" s="40" t="s">
        <v>63</v>
      </c>
      <c r="AF10" s="36">
        <f ca="1" t="shared" si="5"/>
        <v>1979264</v>
      </c>
      <c r="AG10" s="40"/>
      <c r="AH10" s="2" t="str">
        <f ca="1" t="shared" si="0"/>
        <v>02203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7196682</v>
      </c>
      <c r="F11" s="18">
        <f t="shared" si="2"/>
        <v>2944307</v>
      </c>
      <c r="H11" s="191"/>
      <c r="I11" s="207" t="s">
        <v>44</v>
      </c>
      <c r="J11" s="207"/>
      <c r="K11" s="207"/>
      <c r="L11" s="18">
        <f t="shared" si="3"/>
        <v>6404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7196682</v>
      </c>
      <c r="AG11" s="40"/>
      <c r="AH11" s="2" t="str">
        <f ca="1" t="shared" si="0"/>
        <v>02204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530974</v>
      </c>
      <c r="F12" s="18">
        <f t="shared" si="2"/>
        <v>10573</v>
      </c>
      <c r="H12" s="191"/>
      <c r="I12" s="207" t="s">
        <v>45</v>
      </c>
      <c r="J12" s="207"/>
      <c r="K12" s="207"/>
      <c r="L12" s="18">
        <f t="shared" si="3"/>
        <v>1091936</v>
      </c>
      <c r="M12" s="18">
        <f t="shared" si="4"/>
        <v>250493</v>
      </c>
      <c r="AC12" s="16" t="s">
        <v>43</v>
      </c>
      <c r="AD12" s="41" t="s">
        <v>59</v>
      </c>
      <c r="AE12" s="40" t="s">
        <v>65</v>
      </c>
      <c r="AF12" s="36">
        <f ca="1" t="shared" si="5"/>
        <v>530974</v>
      </c>
      <c r="AG12" s="40"/>
      <c r="AH12" s="2" t="str">
        <f ca="1" t="shared" si="0"/>
        <v>02205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19398850</v>
      </c>
      <c r="F13" s="19">
        <f>SUM(F7:F12)</f>
        <v>2999103</v>
      </c>
      <c r="H13" s="191"/>
      <c r="I13" s="184" t="s">
        <v>30</v>
      </c>
      <c r="J13" s="185"/>
      <c r="K13" s="186"/>
      <c r="L13" s="20">
        <f>SUM(L7:L12)</f>
        <v>12139744</v>
      </c>
      <c r="M13" s="20">
        <f>SUM(M7:M12)</f>
        <v>603032</v>
      </c>
      <c r="AC13" s="16" t="s">
        <v>48</v>
      </c>
      <c r="AD13" s="41" t="s">
        <v>59</v>
      </c>
      <c r="AE13" s="40" t="s">
        <v>66</v>
      </c>
      <c r="AF13" s="36">
        <f ca="1" t="shared" si="5"/>
        <v>14971841</v>
      </c>
      <c r="AG13" s="40"/>
      <c r="AH13" s="2" t="str">
        <f ca="1" t="shared" si="0"/>
        <v>02206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12202168</v>
      </c>
      <c r="F14" s="23">
        <f>F13-F11</f>
        <v>54796</v>
      </c>
      <c r="H14" s="192"/>
      <c r="I14" s="21"/>
      <c r="J14" s="25"/>
      <c r="K14" s="22" t="s">
        <v>47</v>
      </c>
      <c r="L14" s="24">
        <f>L13-L12</f>
        <v>11047808</v>
      </c>
      <c r="M14" s="24">
        <f>M13-M12</f>
        <v>352539</v>
      </c>
      <c r="AC14" s="16" t="s">
        <v>34</v>
      </c>
      <c r="AD14" s="41" t="s">
        <v>59</v>
      </c>
      <c r="AE14" s="40" t="s">
        <v>67</v>
      </c>
      <c r="AF14" s="36">
        <f ca="1" t="shared" si="5"/>
        <v>3243</v>
      </c>
      <c r="AG14" s="40"/>
      <c r="AH14" s="2" t="str">
        <f ca="1" t="shared" si="0"/>
        <v>02207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14971841</v>
      </c>
      <c r="F15" s="18">
        <f>AF20</f>
        <v>3213823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1850151</v>
      </c>
      <c r="M15" s="18">
        <f aca="true" t="shared" si="7" ref="M15:M28">AF48</f>
        <v>456036</v>
      </c>
      <c r="AC15" s="16" t="s">
        <v>38</v>
      </c>
      <c r="AD15" s="41" t="s">
        <v>59</v>
      </c>
      <c r="AE15" s="40" t="s">
        <v>68</v>
      </c>
      <c r="AF15" s="36">
        <f ca="1" t="shared" si="5"/>
        <v>1336</v>
      </c>
      <c r="AG15" s="40"/>
      <c r="AH15" s="2" t="str">
        <f ca="1" t="shared" si="0"/>
        <v>02208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34370691</v>
      </c>
      <c r="F16" s="19">
        <f>SUM(F13,F15)</f>
        <v>6212926</v>
      </c>
      <c r="H16" s="188"/>
      <c r="I16" s="191"/>
      <c r="J16" s="191" t="s">
        <v>138</v>
      </c>
      <c r="K16" s="14" t="s">
        <v>107</v>
      </c>
      <c r="L16" s="18">
        <f t="shared" si="6"/>
        <v>717692</v>
      </c>
      <c r="M16" s="18">
        <f t="shared" si="7"/>
        <v>0</v>
      </c>
      <c r="AC16" s="16" t="s">
        <v>40</v>
      </c>
      <c r="AD16" s="41" t="s">
        <v>59</v>
      </c>
      <c r="AE16" s="40" t="s">
        <v>69</v>
      </c>
      <c r="AF16" s="36">
        <f ca="1" t="shared" si="5"/>
        <v>0</v>
      </c>
      <c r="AG16" s="40"/>
      <c r="AH16" s="2" t="str">
        <f ca="1" t="shared" si="0"/>
        <v>02209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27174009</v>
      </c>
      <c r="F17" s="23">
        <f>SUM(F14:F15)</f>
        <v>3268619</v>
      </c>
      <c r="H17" s="188"/>
      <c r="I17" s="191"/>
      <c r="J17" s="191"/>
      <c r="K17" s="14" t="s">
        <v>108</v>
      </c>
      <c r="L17" s="18">
        <f t="shared" si="6"/>
        <v>646478</v>
      </c>
      <c r="M17" s="18">
        <f t="shared" si="7"/>
        <v>267341</v>
      </c>
      <c r="AC17" s="16" t="s">
        <v>42</v>
      </c>
      <c r="AD17" s="41" t="s">
        <v>59</v>
      </c>
      <c r="AE17" s="40" t="s">
        <v>70</v>
      </c>
      <c r="AF17" s="36">
        <f ca="1" t="shared" si="5"/>
        <v>39644</v>
      </c>
      <c r="AG17" s="40"/>
      <c r="AH17" s="2" t="str">
        <f ca="1" t="shared" si="0"/>
        <v>02210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65224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2944307</v>
      </c>
      <c r="AG18" s="40"/>
      <c r="AH18" s="2" t="str">
        <f ca="1" t="shared" si="0"/>
        <v>02301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191625</v>
      </c>
      <c r="M19" s="18">
        <f t="shared" si="7"/>
        <v>0</v>
      </c>
      <c r="AC19" s="16" t="s">
        <v>43</v>
      </c>
      <c r="AD19" s="41" t="s">
        <v>59</v>
      </c>
      <c r="AE19" s="40" t="s">
        <v>72</v>
      </c>
      <c r="AF19" s="36">
        <f ca="1" t="shared" si="5"/>
        <v>10573</v>
      </c>
      <c r="AG19" s="40"/>
      <c r="AH19" s="2" t="str">
        <f ca="1" t="shared" si="0"/>
        <v>02303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7196682</v>
      </c>
      <c r="F20" s="30">
        <f>F11</f>
        <v>2944307</v>
      </c>
      <c r="H20" s="188"/>
      <c r="I20" s="191"/>
      <c r="J20" s="181" t="s">
        <v>53</v>
      </c>
      <c r="K20" s="183"/>
      <c r="L20" s="18">
        <f t="shared" si="6"/>
        <v>2897317</v>
      </c>
      <c r="M20" s="18">
        <f t="shared" si="7"/>
        <v>1089115</v>
      </c>
      <c r="AC20" s="16" t="s">
        <v>48</v>
      </c>
      <c r="AD20" s="41" t="s">
        <v>59</v>
      </c>
      <c r="AE20" s="40" t="s">
        <v>73</v>
      </c>
      <c r="AF20" s="36">
        <f ca="1" t="shared" si="5"/>
        <v>3213823</v>
      </c>
      <c r="AG20" s="40"/>
      <c r="AH20" s="2" t="str">
        <f ca="1" t="shared" si="0"/>
        <v>02304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7196682</v>
      </c>
      <c r="F21" s="30">
        <f>M12+M27</f>
        <v>2944307</v>
      </c>
      <c r="H21" s="188"/>
      <c r="I21" s="192"/>
      <c r="J21" s="181" t="s">
        <v>54</v>
      </c>
      <c r="K21" s="183"/>
      <c r="L21" s="18">
        <f t="shared" si="6"/>
        <v>500836</v>
      </c>
      <c r="M21" s="18">
        <f t="shared" si="7"/>
        <v>3460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1255</v>
      </c>
      <c r="AG21" s="40"/>
      <c r="AH21" s="2" t="str">
        <f ca="1" t="shared" si="0"/>
        <v>02307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4403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9898828</v>
      </c>
      <c r="AH22" s="2" t="str">
        <f ca="1" t="shared" si="0"/>
        <v>02321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3028863</v>
      </c>
      <c r="M23" s="18">
        <f t="shared" si="7"/>
        <v>65051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1130407</v>
      </c>
      <c r="AH23" s="2" t="str">
        <f ca="1" t="shared" si="0"/>
        <v>02323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3761835</v>
      </c>
      <c r="M24" s="18">
        <f t="shared" si="7"/>
        <v>869497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10914</v>
      </c>
      <c r="AH24" s="2" t="str">
        <f ca="1" t="shared" si="0"/>
        <v>02343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491251</v>
      </c>
      <c r="M25" s="18">
        <f t="shared" si="7"/>
        <v>79662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6404</v>
      </c>
      <c r="AH25" s="2" t="str">
        <f ca="1" t="shared" si="0"/>
        <v>02361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241111</v>
      </c>
      <c r="M26" s="18">
        <f t="shared" si="7"/>
        <v>578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1091936</v>
      </c>
      <c r="AH26" s="2" t="str">
        <f ca="1" t="shared" si="0"/>
        <v>02362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6104746</v>
      </c>
      <c r="M27" s="18">
        <f t="shared" si="7"/>
        <v>2693814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1850151</v>
      </c>
      <c r="AH27" s="2" t="str">
        <f ca="1" t="shared" si="0"/>
        <v>02367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14890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717692</v>
      </c>
      <c r="AH28" s="2" t="str">
        <f ca="1" t="shared" si="0"/>
        <v>02381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20516422</v>
      </c>
      <c r="M29" s="20">
        <f>SUM(M15:M28)</f>
        <v>5524554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646478</v>
      </c>
      <c r="AH29" s="2" t="str">
        <f ca="1" t="shared" si="0"/>
        <v>02384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14411676</v>
      </c>
      <c r="M30" s="24">
        <f>M29-M27</f>
        <v>2830740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65224</v>
      </c>
      <c r="AH30" s="2" t="str">
        <f ca="1" t="shared" si="0"/>
        <v>02387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1714525</v>
      </c>
      <c r="M31" s="18">
        <f>AF62</f>
        <v>85340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191625</v>
      </c>
      <c r="AH31" s="2" t="str">
        <f ca="1" t="shared" si="0"/>
        <v>02401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34370691</v>
      </c>
      <c r="M32" s="20">
        <f>SUM(M13,M29,M31)</f>
        <v>6212926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2897317</v>
      </c>
      <c r="AH32" s="2" t="str">
        <f ca="1" t="shared" si="0"/>
        <v>02402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27174009</v>
      </c>
      <c r="M33" s="24">
        <f>SUM(M14,M30,M31)</f>
        <v>3268619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500836</v>
      </c>
      <c r="AH33" s="2" t="str">
        <f ca="1" t="shared" si="0"/>
        <v>02405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4403</v>
      </c>
      <c r="AH34" s="2" t="str">
        <f ca="1" t="shared" si="0"/>
        <v>02406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3028863</v>
      </c>
      <c r="AH35" s="2" t="str">
        <f ca="1" t="shared" si="0"/>
        <v>02408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3761835</v>
      </c>
      <c r="AH36" s="2" t="str">
        <f ca="1" t="shared" si="0"/>
        <v>02411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491251</v>
      </c>
      <c r="AH37" s="2" t="str">
        <f ca="1" t="shared" si="0"/>
        <v>02412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241111</v>
      </c>
      <c r="AH38" s="2" t="str">
        <f ca="1" t="shared" si="0"/>
        <v>02423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6104746</v>
      </c>
      <c r="AH39" s="2" t="str">
        <f ca="1" t="shared" si="0"/>
        <v>02424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14890</v>
      </c>
      <c r="AH40" s="2" t="str">
        <f ca="1" t="shared" si="0"/>
        <v>02425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1714525</v>
      </c>
      <c r="AH41" s="2" t="str">
        <f ca="1" t="shared" si="0"/>
        <v>02426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02441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335085</v>
      </c>
      <c r="AH43" s="2" t="str">
        <f ca="1" t="shared" si="0"/>
        <v>02442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02443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17454</v>
      </c>
      <c r="AH45" s="2" t="str">
        <f ca="1" t="shared" si="0"/>
        <v>02445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 t="str">
        <f ca="1" t="shared" si="0"/>
        <v>02446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250493</v>
      </c>
      <c r="AH47" s="2" t="str">
        <f ca="1" t="shared" si="0"/>
        <v>02450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456036</v>
      </c>
      <c r="AH48" s="2" t="str">
        <f ca="1" t="shared" si="0"/>
        <v>02803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0</v>
      </c>
      <c r="AG49" s="29"/>
      <c r="AH49" s="2" t="str">
        <f ca="1" t="shared" si="0"/>
        <v>02817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267341</v>
      </c>
      <c r="AG50" s="29"/>
      <c r="AH50" s="2" t="str">
        <f ca="1" t="shared" si="0"/>
        <v>02818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02819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0</v>
      </c>
      <c r="AG52" s="29"/>
      <c r="AH52" s="2" t="str">
        <f ca="1" t="shared" si="0"/>
        <v>02821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1089115</v>
      </c>
      <c r="AG53" s="29"/>
      <c r="AH53" s="2" t="str">
        <f ca="1" t="shared" si="0"/>
        <v>02826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3460</v>
      </c>
      <c r="AG54" s="29"/>
      <c r="AH54" s="2" t="str">
        <f ca="1" t="shared" si="0"/>
        <v>02829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 t="str">
        <f ca="1" t="shared" si="0"/>
        <v>02846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65051</v>
      </c>
      <c r="AG56" s="29"/>
      <c r="AH56" s="2" t="str">
        <f ca="1" t="shared" si="0"/>
        <v>02859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869497</v>
      </c>
      <c r="AG57" s="29"/>
      <c r="AH57" s="2" t="str">
        <f ca="1" t="shared" si="0"/>
        <v>02861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79662</v>
      </c>
      <c r="AG58" s="29"/>
      <c r="AH58" s="2" t="str">
        <f ca="1" t="shared" si="0"/>
        <v>02863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578</v>
      </c>
      <c r="AG59" s="29"/>
      <c r="AH59" s="2" t="str">
        <f ca="1" t="shared" si="0"/>
        <v>02874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2693814</v>
      </c>
      <c r="AG60" s="29"/>
      <c r="AH60" s="2" t="str">
        <f ca="1" t="shared" si="0"/>
        <v>02877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85340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2015-02-17T03:11:01Z</dcterms:modified>
  <cp:category/>
  <cp:version/>
  <cp:contentType/>
  <cp:contentStatus/>
</cp:coreProperties>
</file>